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onardnaegele/Library/Mobile Documents/com~apple~CloudDocs/Dateien/04 Geschäft/03 EasyDSA/01 EasyDSA/2024/"/>
    </mc:Choice>
  </mc:AlternateContent>
  <xr:revisionPtr revIDLastSave="0" documentId="13_ncr:1_{6B72ED91-F2FD-AB48-9614-103F02799ADE}" xr6:coauthVersionLast="47" xr6:coauthVersionMax="47" xr10:uidLastSave="{00000000-0000-0000-0000-000000000000}"/>
  <workbookProtection workbookAlgorithmName="SHA-512" workbookHashValue="4W54HYu26bdK8KXjabg4OGCv5Ug7rU9F1P2ZHyMs1hF6QMyuwq/RkBM3edDYxAFhRkr/2KD2Ww3Hp10193AtVw==" workbookSaltValue="ttZGqbPggNW4eMpEuwYV7w==" workbookSpinCount="100000" lockStructure="1"/>
  <bookViews>
    <workbookView xWindow="3820" yWindow="500" windowWidth="40040" windowHeight="27040" xr2:uid="{CC627D96-8731-4648-92C4-D135A8EAE625}"/>
  </bookViews>
  <sheets>
    <sheet name="Zeitpläne Stationen" sheetId="1" r:id="rId1"/>
    <sheet name="Eingabe Übersicht Riegenleiter" sheetId="53" r:id="rId2"/>
    <sheet name="Riegendeckblätter" sheetId="11" r:id="rId3"/>
    <sheet name="Zeitpläne Riegen" sheetId="51" r:id="rId4"/>
    <sheet name="Zeitplan Riegen" sheetId="10" state="hidden" r:id="rId5"/>
    <sheet name="Allgemein" sheetId="5" state="hidden" r:id="rId6"/>
    <sheet name="To-Do-Liste" sheetId="52" r:id="rId7"/>
    <sheet name="X zu 4P" sheetId="8" state="hidden" r:id="rId8"/>
    <sheet name="X zu 3P" sheetId="7" state="hidden" r:id="rId9"/>
    <sheet name="X zu 2P" sheetId="4" state="hidden" r:id="rId10"/>
    <sheet name="X zu 2P nach Zeiten" sheetId="3" state="hidden" r:id="rId11"/>
    <sheet name="X zu 1P" sheetId="2" state="hidden" r:id="rId12"/>
  </sheets>
  <definedNames>
    <definedName name="_xlnm.Print_Area" localSheetId="1">'Eingabe Übersicht Riegenleiter'!$B$1:$F$53</definedName>
    <definedName name="_xlnm.Print_Area" localSheetId="2">Riegendeckblätter!$A$1:$E$1399</definedName>
    <definedName name="_xlnm.Print_Area" localSheetId="3">'Zeitpläne Riegen'!$A$1:$U$84</definedName>
    <definedName name="_xlnm.Print_Area" localSheetId="0">'Zeitpläne Stationen'!$D$2:$AJ$21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76" i="11" l="1"/>
  <c r="B1375" i="11"/>
  <c r="B1374" i="11"/>
  <c r="B1373" i="11"/>
  <c r="B1341" i="11"/>
  <c r="B1340" i="11"/>
  <c r="B1339" i="11"/>
  <c r="B1338" i="11"/>
  <c r="B1306" i="11"/>
  <c r="B1305" i="11"/>
  <c r="B1304" i="11"/>
  <c r="B1303" i="11"/>
  <c r="B1271" i="11"/>
  <c r="B1270" i="11"/>
  <c r="B1269" i="11"/>
  <c r="B1268" i="11"/>
  <c r="B1236" i="11"/>
  <c r="B1235" i="11"/>
  <c r="B1234" i="11"/>
  <c r="B1233" i="11"/>
  <c r="B1201" i="11"/>
  <c r="B1200" i="11"/>
  <c r="B1199" i="11"/>
  <c r="B1198" i="11"/>
  <c r="B1166" i="11"/>
  <c r="B1165" i="11"/>
  <c r="B1164" i="11"/>
  <c r="B1163" i="11"/>
  <c r="B1131" i="11"/>
  <c r="B1130" i="11"/>
  <c r="B1129" i="11"/>
  <c r="B1128" i="11"/>
  <c r="B1096" i="11"/>
  <c r="B1095" i="11"/>
  <c r="B1094" i="11"/>
  <c r="B1093" i="11"/>
  <c r="B1061" i="11"/>
  <c r="B1060" i="11"/>
  <c r="B1059" i="11"/>
  <c r="B1058" i="11"/>
  <c r="B1026" i="11"/>
  <c r="B1025" i="11"/>
  <c r="B1024" i="11"/>
  <c r="B1023" i="11"/>
  <c r="B991" i="11"/>
  <c r="B990" i="11"/>
  <c r="B989" i="11"/>
  <c r="B988" i="11"/>
  <c r="B956" i="11"/>
  <c r="B955" i="11"/>
  <c r="B954" i="11"/>
  <c r="B953" i="11"/>
  <c r="B921" i="11"/>
  <c r="B920" i="11"/>
  <c r="B919" i="11"/>
  <c r="B918" i="11"/>
  <c r="B886" i="11"/>
  <c r="B885" i="11"/>
  <c r="B884" i="11"/>
  <c r="B883" i="11"/>
  <c r="B851" i="11"/>
  <c r="B850" i="11"/>
  <c r="B849" i="11"/>
  <c r="B848" i="11"/>
  <c r="B816" i="11"/>
  <c r="B815" i="11"/>
  <c r="B814" i="11"/>
  <c r="B813" i="11"/>
  <c r="B781" i="11"/>
  <c r="B780" i="11"/>
  <c r="B779" i="11"/>
  <c r="B778" i="11"/>
  <c r="B746" i="11"/>
  <c r="B745" i="11"/>
  <c r="B744" i="11"/>
  <c r="B743" i="11"/>
  <c r="B711" i="11"/>
  <c r="B710" i="11"/>
  <c r="B709" i="11"/>
  <c r="B708" i="11"/>
  <c r="B676" i="11"/>
  <c r="B675" i="11"/>
  <c r="B674" i="11"/>
  <c r="B673" i="11"/>
  <c r="B641" i="11"/>
  <c r="B640" i="11"/>
  <c r="B639" i="11"/>
  <c r="B638" i="11"/>
  <c r="B606" i="11"/>
  <c r="B605" i="11"/>
  <c r="B604" i="11"/>
  <c r="B603" i="11"/>
  <c r="B571" i="11"/>
  <c r="B570" i="11"/>
  <c r="B569" i="11"/>
  <c r="B568" i="11"/>
  <c r="B536" i="11"/>
  <c r="B535" i="11"/>
  <c r="B534" i="11"/>
  <c r="B533" i="11"/>
  <c r="B501" i="11"/>
  <c r="B500" i="11"/>
  <c r="B499" i="11"/>
  <c r="B498" i="11"/>
  <c r="B466" i="11"/>
  <c r="B465" i="11"/>
  <c r="B464" i="11"/>
  <c r="B463" i="11"/>
  <c r="B431" i="11"/>
  <c r="B430" i="11"/>
  <c r="B429" i="11"/>
  <c r="B428" i="11"/>
  <c r="B396" i="11"/>
  <c r="B395" i="11"/>
  <c r="B394" i="11"/>
  <c r="B393" i="11"/>
  <c r="B361" i="11"/>
  <c r="B360" i="11"/>
  <c r="B359" i="11"/>
  <c r="B358" i="11"/>
  <c r="B326" i="11"/>
  <c r="B325" i="11"/>
  <c r="B324" i="11"/>
  <c r="B323" i="11"/>
  <c r="B291" i="11"/>
  <c r="B290" i="11"/>
  <c r="B289" i="11"/>
  <c r="B288" i="11"/>
  <c r="B256" i="11"/>
  <c r="B255" i="11"/>
  <c r="B254" i="11"/>
  <c r="B253" i="11"/>
  <c r="B221" i="11"/>
  <c r="B220" i="11"/>
  <c r="B219" i="11"/>
  <c r="B218" i="11"/>
  <c r="B186" i="11"/>
  <c r="B185" i="11"/>
  <c r="B184" i="11"/>
  <c r="B183" i="11"/>
  <c r="B151" i="11"/>
  <c r="B150" i="11"/>
  <c r="B149" i="11"/>
  <c r="B148" i="11"/>
  <c r="B116" i="11"/>
  <c r="B115" i="11"/>
  <c r="B114" i="11"/>
  <c r="B113" i="11"/>
  <c r="B81" i="11"/>
  <c r="B80" i="11"/>
  <c r="B79" i="11"/>
  <c r="B78" i="11"/>
  <c r="B47" i="11"/>
  <c r="B46" i="11"/>
  <c r="B45" i="11"/>
  <c r="B44" i="11"/>
  <c r="B37" i="53"/>
  <c r="B38" i="53"/>
  <c r="B39" i="53"/>
  <c r="B40" i="53"/>
  <c r="B41" i="53"/>
  <c r="B42" i="53"/>
  <c r="B43" i="53"/>
  <c r="B44" i="53"/>
  <c r="B12" i="11"/>
  <c r="B11" i="11"/>
  <c r="B10" i="11"/>
  <c r="B9" i="11"/>
  <c r="B6" i="53"/>
  <c r="B7" i="53"/>
  <c r="B8" i="53"/>
  <c r="B9" i="53"/>
  <c r="B10" i="53"/>
  <c r="B11" i="53"/>
  <c r="B12" i="53"/>
  <c r="B13" i="53"/>
  <c r="B14" i="53"/>
  <c r="B15" i="53"/>
  <c r="B16" i="53"/>
  <c r="B17" i="53"/>
  <c r="B18" i="53"/>
  <c r="B19" i="53"/>
  <c r="B20" i="53"/>
  <c r="B21" i="53"/>
  <c r="B22" i="53"/>
  <c r="B23" i="53"/>
  <c r="B24" i="53"/>
  <c r="B25" i="53"/>
  <c r="B26" i="53"/>
  <c r="B27" i="53"/>
  <c r="B28" i="53"/>
  <c r="B29" i="53"/>
  <c r="B30" i="53"/>
  <c r="B31" i="53"/>
  <c r="B32" i="53"/>
  <c r="B33" i="53"/>
  <c r="B34" i="53"/>
  <c r="B35" i="53"/>
  <c r="B36" i="53"/>
  <c r="B5" i="53"/>
  <c r="E6" i="1"/>
  <c r="D1" i="10"/>
  <c r="A2" i="11"/>
  <c r="LF4" i="10"/>
  <c r="D30" i="4"/>
  <c r="D30" i="8"/>
  <c r="E38" i="1" a="1"/>
  <c r="E38" i="1"/>
  <c r="BL77" i="10"/>
  <c r="B1" i="10"/>
  <c r="D4" i="8"/>
  <c r="E12" i="1" a="1"/>
  <c r="E12" i="1"/>
  <c r="BL51" i="10"/>
  <c r="D5" i="8"/>
  <c r="E13" i="1" a="1"/>
  <c r="E13" i="1"/>
  <c r="BL52" i="10"/>
  <c r="D6" i="8"/>
  <c r="E14" i="1" a="1"/>
  <c r="E14" i="1"/>
  <c r="BL53" i="10"/>
  <c r="A1" i="8"/>
  <c r="C4" i="8"/>
  <c r="D12" i="1" a="1"/>
  <c r="D12" i="1"/>
  <c r="BM51" i="10"/>
  <c r="A2" i="4"/>
  <c r="A1" i="4"/>
  <c r="C5" i="4"/>
  <c r="C86" i="2"/>
  <c r="A2" i="8"/>
  <c r="C5" i="8"/>
  <c r="D13" i="1" a="1"/>
  <c r="D13" i="1"/>
  <c r="BM52" i="10"/>
  <c r="C6" i="4"/>
  <c r="C87" i="2"/>
  <c r="C6" i="8"/>
  <c r="D14" i="1" a="1"/>
  <c r="D14" i="1"/>
  <c r="BM53" i="10"/>
  <c r="D7" i="8"/>
  <c r="E15" i="1" a="1"/>
  <c r="E15" i="1"/>
  <c r="BL54" i="10"/>
  <c r="C7" i="4"/>
  <c r="C88" i="2"/>
  <c r="C7" i="8"/>
  <c r="D15" i="1" a="1"/>
  <c r="D15" i="1"/>
  <c r="BM54" i="10"/>
  <c r="D8" i="8"/>
  <c r="E16" i="1" a="1"/>
  <c r="E16" i="1"/>
  <c r="BL55" i="10"/>
  <c r="C8" i="4"/>
  <c r="C89" i="2"/>
  <c r="C8" i="8"/>
  <c r="D16" i="1" a="1"/>
  <c r="D16" i="1"/>
  <c r="BM55" i="10"/>
  <c r="D9" i="8"/>
  <c r="C9" i="2"/>
  <c r="D90" i="2"/>
  <c r="E17" i="1" a="1"/>
  <c r="E17" i="1"/>
  <c r="BL56" i="10"/>
  <c r="C9" i="4"/>
  <c r="C90" i="2"/>
  <c r="C9" i="8"/>
  <c r="D17" i="1" a="1"/>
  <c r="D17" i="1"/>
  <c r="BM56" i="10"/>
  <c r="D10" i="8"/>
  <c r="C10" i="2"/>
  <c r="D91" i="2"/>
  <c r="E18" i="1" a="1"/>
  <c r="E18" i="1"/>
  <c r="BL57" i="10"/>
  <c r="C10" i="4"/>
  <c r="C91" i="2"/>
  <c r="C10" i="8"/>
  <c r="D18" i="1" a="1"/>
  <c r="D18" i="1"/>
  <c r="BM57" i="10"/>
  <c r="D11" i="8"/>
  <c r="C11" i="2"/>
  <c r="D92" i="2"/>
  <c r="E19" i="1" a="1"/>
  <c r="E19" i="1"/>
  <c r="BL58" i="10"/>
  <c r="C11" i="4"/>
  <c r="C92" i="2"/>
  <c r="C11" i="8"/>
  <c r="D19" i="1" a="1"/>
  <c r="D19" i="1"/>
  <c r="BM58" i="10"/>
  <c r="D12" i="8"/>
  <c r="C12" i="2"/>
  <c r="D93" i="2"/>
  <c r="E20" i="1" a="1"/>
  <c r="E20" i="1"/>
  <c r="BL59" i="10"/>
  <c r="C12" i="4"/>
  <c r="C93" i="2"/>
  <c r="C12" i="8"/>
  <c r="D20" i="1" a="1"/>
  <c r="D20" i="1"/>
  <c r="BM59" i="10"/>
  <c r="D13" i="8"/>
  <c r="C13" i="2"/>
  <c r="D94" i="2"/>
  <c r="E21" i="1" a="1"/>
  <c r="E21" i="1"/>
  <c r="BL60" i="10"/>
  <c r="C13" i="4"/>
  <c r="C94" i="2"/>
  <c r="C13" i="8"/>
  <c r="D21" i="1" a="1"/>
  <c r="D21" i="1"/>
  <c r="BM60" i="10"/>
  <c r="D14" i="8"/>
  <c r="C14" i="2"/>
  <c r="D95" i="2"/>
  <c r="E22" i="1" a="1"/>
  <c r="E22" i="1"/>
  <c r="BL61" i="10"/>
  <c r="C14" i="4"/>
  <c r="C95" i="2"/>
  <c r="C14" i="8"/>
  <c r="D22" i="1" a="1"/>
  <c r="D22" i="1"/>
  <c r="BM61" i="10"/>
  <c r="D15" i="8"/>
  <c r="C15" i="2"/>
  <c r="D96" i="2"/>
  <c r="E23" i="1" a="1"/>
  <c r="E23" i="1"/>
  <c r="BL62" i="10"/>
  <c r="C15" i="4"/>
  <c r="C96" i="2"/>
  <c r="C15" i="8"/>
  <c r="D23" i="1" a="1"/>
  <c r="D23" i="1"/>
  <c r="BM62" i="10"/>
  <c r="D16" i="8"/>
  <c r="C16" i="2"/>
  <c r="D97" i="2"/>
  <c r="E24" i="1" a="1"/>
  <c r="E24" i="1"/>
  <c r="BL63" i="10"/>
  <c r="C16" i="4"/>
  <c r="C97" i="2"/>
  <c r="C16" i="8"/>
  <c r="D24" i="1" a="1"/>
  <c r="D24" i="1"/>
  <c r="BM63" i="10"/>
  <c r="D17" i="8"/>
  <c r="C17" i="2"/>
  <c r="D98" i="2"/>
  <c r="E25" i="1" a="1"/>
  <c r="E25" i="1"/>
  <c r="BL64" i="10"/>
  <c r="C17" i="4"/>
  <c r="C98" i="2"/>
  <c r="C17" i="8"/>
  <c r="D25" i="1" a="1"/>
  <c r="D25" i="1"/>
  <c r="BM64" i="10"/>
  <c r="D18" i="8"/>
  <c r="C18" i="2"/>
  <c r="D99" i="2"/>
  <c r="E26" i="1" a="1"/>
  <c r="E26" i="1"/>
  <c r="BL65" i="10"/>
  <c r="C18" i="4"/>
  <c r="C99" i="2"/>
  <c r="C18" i="8"/>
  <c r="D26" i="1" a="1"/>
  <c r="D26" i="1"/>
  <c r="BM65" i="10"/>
  <c r="D19" i="8"/>
  <c r="C19" i="2"/>
  <c r="D100" i="2"/>
  <c r="E27" i="1" a="1"/>
  <c r="E27" i="1"/>
  <c r="BL66" i="10"/>
  <c r="C19" i="4"/>
  <c r="C100" i="2"/>
  <c r="C19" i="8"/>
  <c r="D27" i="1" a="1"/>
  <c r="D27" i="1"/>
  <c r="BM66" i="10"/>
  <c r="D20" i="8"/>
  <c r="C20" i="2"/>
  <c r="D101" i="2"/>
  <c r="E28" i="1" a="1"/>
  <c r="E28" i="1"/>
  <c r="BL67" i="10"/>
  <c r="C20" i="4"/>
  <c r="C101" i="2"/>
  <c r="C20" i="8"/>
  <c r="D28" i="1" a="1"/>
  <c r="D28" i="1"/>
  <c r="BM67" i="10"/>
  <c r="D21" i="8"/>
  <c r="C21" i="2"/>
  <c r="D102" i="2"/>
  <c r="E29" i="1" a="1"/>
  <c r="E29" i="1"/>
  <c r="BL68" i="10"/>
  <c r="C21" i="4"/>
  <c r="C102" i="2"/>
  <c r="C21" i="8"/>
  <c r="D29" i="1" a="1"/>
  <c r="D29" i="1"/>
  <c r="BM68" i="10"/>
  <c r="D22" i="8"/>
  <c r="C22" i="2"/>
  <c r="D103" i="2"/>
  <c r="E30" i="1" a="1"/>
  <c r="E30" i="1"/>
  <c r="BL69" i="10"/>
  <c r="C22" i="4"/>
  <c r="C103" i="2"/>
  <c r="C22" i="8"/>
  <c r="D30" i="1" a="1"/>
  <c r="D30" i="1"/>
  <c r="BM69" i="10"/>
  <c r="D23" i="8"/>
  <c r="C23" i="2"/>
  <c r="D104" i="2"/>
  <c r="E31" i="1" a="1"/>
  <c r="E31" i="1"/>
  <c r="BL70" i="10"/>
  <c r="C23" i="4"/>
  <c r="C104" i="2"/>
  <c r="C23" i="8"/>
  <c r="D31" i="1" a="1"/>
  <c r="D31" i="1"/>
  <c r="BM70" i="10"/>
  <c r="D24" i="8"/>
  <c r="C24" i="2"/>
  <c r="D105" i="2"/>
  <c r="E32" i="1" a="1"/>
  <c r="E32" i="1"/>
  <c r="BL71" i="10"/>
  <c r="C24" i="4"/>
  <c r="C105" i="2"/>
  <c r="C24" i="8"/>
  <c r="D32" i="1" a="1"/>
  <c r="D32" i="1"/>
  <c r="BM71" i="10"/>
  <c r="D25" i="8"/>
  <c r="C25" i="2"/>
  <c r="D106" i="2"/>
  <c r="E33" i="1" a="1"/>
  <c r="E33" i="1"/>
  <c r="BL72" i="10"/>
  <c r="C25" i="4"/>
  <c r="C106" i="2"/>
  <c r="C25" i="8"/>
  <c r="D33" i="1" a="1"/>
  <c r="D33" i="1"/>
  <c r="BM72" i="10"/>
  <c r="D26" i="8"/>
  <c r="C26" i="2"/>
  <c r="D107" i="2"/>
  <c r="E34" i="1" a="1"/>
  <c r="E34" i="1"/>
  <c r="BL73" i="10"/>
  <c r="C26" i="4"/>
  <c r="C107" i="2"/>
  <c r="C26" i="8"/>
  <c r="D34" i="1" a="1"/>
  <c r="D34" i="1"/>
  <c r="BM73" i="10"/>
  <c r="D27" i="8"/>
  <c r="C27" i="2"/>
  <c r="D108" i="2"/>
  <c r="E35" i="1" a="1"/>
  <c r="E35" i="1"/>
  <c r="BL74" i="10"/>
  <c r="C27" i="4"/>
  <c r="C108" i="2"/>
  <c r="C27" i="8"/>
  <c r="D35" i="1" a="1"/>
  <c r="D35" i="1"/>
  <c r="BM74" i="10"/>
  <c r="D28" i="8"/>
  <c r="C28" i="2"/>
  <c r="D109" i="2"/>
  <c r="E36" i="1" a="1"/>
  <c r="E36" i="1"/>
  <c r="BL75" i="10"/>
  <c r="C28" i="4"/>
  <c r="C109" i="2"/>
  <c r="C28" i="8"/>
  <c r="D36" i="1" a="1"/>
  <c r="D36" i="1"/>
  <c r="BM75" i="10"/>
  <c r="D29" i="8"/>
  <c r="C29" i="2"/>
  <c r="D110" i="2"/>
  <c r="E37" i="1" a="1"/>
  <c r="E37" i="1"/>
  <c r="BL76" i="10"/>
  <c r="C29" i="4"/>
  <c r="C110" i="2"/>
  <c r="C29" i="8"/>
  <c r="D37" i="1" a="1"/>
  <c r="D37" i="1"/>
  <c r="BM76" i="10"/>
  <c r="C30" i="4"/>
  <c r="C111" i="2"/>
  <c r="C30" i="8"/>
  <c r="D38" i="1" a="1"/>
  <c r="D38" i="1"/>
  <c r="BM77" i="10"/>
  <c r="D31" i="8"/>
  <c r="E39" i="1" a="1"/>
  <c r="E39" i="1"/>
  <c r="BL78" i="10"/>
  <c r="C31" i="4"/>
  <c r="C112" i="2"/>
  <c r="C31" i="8"/>
  <c r="D39" i="1" a="1"/>
  <c r="D39" i="1"/>
  <c r="BM78" i="10"/>
  <c r="D32" i="8"/>
  <c r="E40" i="1" a="1"/>
  <c r="E40" i="1"/>
  <c r="BL79" i="10"/>
  <c r="C32" i="4"/>
  <c r="C113" i="2"/>
  <c r="C32" i="8"/>
  <c r="D40" i="1" a="1"/>
  <c r="D40" i="1"/>
  <c r="BM79" i="10"/>
  <c r="D33" i="8"/>
  <c r="E41" i="1" a="1"/>
  <c r="E41" i="1"/>
  <c r="BL80" i="10"/>
  <c r="C33" i="4"/>
  <c r="C114" i="2"/>
  <c r="C33" i="8"/>
  <c r="D41" i="1" a="1"/>
  <c r="D41" i="1"/>
  <c r="BM80" i="10"/>
  <c r="D34" i="8"/>
  <c r="E42" i="1" a="1"/>
  <c r="E42" i="1"/>
  <c r="BL81" i="10"/>
  <c r="C34" i="4"/>
  <c r="C115" i="2"/>
  <c r="C34" i="8"/>
  <c r="D42" i="1" a="1"/>
  <c r="D42" i="1"/>
  <c r="BM81" i="10"/>
  <c r="D35" i="8"/>
  <c r="E43" i="1" a="1"/>
  <c r="E43" i="1"/>
  <c r="BL82" i="10"/>
  <c r="C35" i="4"/>
  <c r="C116" i="2"/>
  <c r="C35" i="8"/>
  <c r="D43" i="1" a="1"/>
  <c r="D43" i="1"/>
  <c r="BM82" i="10"/>
  <c r="D36" i="8"/>
  <c r="E44" i="1" a="1"/>
  <c r="E44" i="1"/>
  <c r="BL83" i="10"/>
  <c r="C36" i="4"/>
  <c r="C117" i="2"/>
  <c r="C36" i="8"/>
  <c r="D44" i="1" a="1"/>
  <c r="D44" i="1"/>
  <c r="BM83" i="10"/>
  <c r="D37" i="8"/>
  <c r="E45" i="1" a="1"/>
  <c r="E45" i="1"/>
  <c r="BL84" i="10"/>
  <c r="C37" i="4"/>
  <c r="C118" i="2"/>
  <c r="C37" i="8"/>
  <c r="D45" i="1" a="1"/>
  <c r="D45" i="1"/>
  <c r="BM84" i="10"/>
  <c r="D38" i="8"/>
  <c r="E46" i="1" a="1"/>
  <c r="E46" i="1"/>
  <c r="BL85" i="10"/>
  <c r="C38" i="4"/>
  <c r="C119" i="2"/>
  <c r="C38" i="8"/>
  <c r="D46" i="1" a="1"/>
  <c r="D46" i="1"/>
  <c r="BM85" i="10"/>
  <c r="D39" i="8"/>
  <c r="E47" i="1" a="1"/>
  <c r="E47" i="1"/>
  <c r="BL86" i="10"/>
  <c r="C39" i="4"/>
  <c r="C120" i="2"/>
  <c r="C39" i="8"/>
  <c r="D47" i="1" a="1"/>
  <c r="D47" i="1"/>
  <c r="BM86" i="10"/>
  <c r="D40" i="8"/>
  <c r="E48" i="1" a="1"/>
  <c r="E48" i="1"/>
  <c r="BL87" i="10"/>
  <c r="C40" i="4"/>
  <c r="C121" i="2"/>
  <c r="C40" i="8"/>
  <c r="D48" i="1" a="1"/>
  <c r="D48" i="1"/>
  <c r="BM87" i="10"/>
  <c r="D41" i="8"/>
  <c r="E49" i="1" a="1"/>
  <c r="E49" i="1"/>
  <c r="BL88" i="10"/>
  <c r="C41" i="4"/>
  <c r="C122" i="2"/>
  <c r="C41" i="8"/>
  <c r="D49" i="1" a="1"/>
  <c r="D49" i="1"/>
  <c r="BM88" i="10"/>
  <c r="D42" i="8"/>
  <c r="E50" i="1" a="1"/>
  <c r="E50" i="1"/>
  <c r="BL89" i="10"/>
  <c r="C42" i="4"/>
  <c r="C123" i="2"/>
  <c r="C42" i="8"/>
  <c r="D50" i="1" a="1"/>
  <c r="D50" i="1"/>
  <c r="BM89" i="10"/>
  <c r="D43" i="8"/>
  <c r="E51" i="1" a="1"/>
  <c r="E51" i="1"/>
  <c r="BL90" i="10"/>
  <c r="C43" i="4"/>
  <c r="C124" i="2"/>
  <c r="C43" i="8"/>
  <c r="D51" i="1" a="1"/>
  <c r="D51" i="1"/>
  <c r="BM90" i="10"/>
  <c r="LF5" i="10" a="1"/>
  <c r="LF5" i="10"/>
  <c r="E9" i="1"/>
  <c r="A7" i="4"/>
  <c r="D17" i="4"/>
  <c r="E4" i="4" a="1"/>
  <c r="E4" i="4"/>
  <c r="A7" i="8"/>
  <c r="E4" i="8" a="1"/>
  <c r="E4" i="8"/>
  <c r="A7" i="2"/>
  <c r="C49" i="2"/>
  <c r="C50" i="2"/>
  <c r="C51" i="2"/>
  <c r="C52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8" i="2"/>
  <c r="C48" i="2"/>
  <c r="C53" i="2"/>
  <c r="C54" i="2"/>
  <c r="C30" i="2"/>
  <c r="C70" i="2"/>
  <c r="C31" i="2"/>
  <c r="C71" i="2"/>
  <c r="C32" i="2"/>
  <c r="C72" i="2"/>
  <c r="C33" i="2"/>
  <c r="C73" i="2"/>
  <c r="C34" i="2"/>
  <c r="C74" i="2"/>
  <c r="C35" i="2"/>
  <c r="C75" i="2"/>
  <c r="C36" i="2"/>
  <c r="C76" i="2"/>
  <c r="C37" i="2"/>
  <c r="C77" i="2"/>
  <c r="C38" i="2"/>
  <c r="C78" i="2"/>
  <c r="C39" i="2"/>
  <c r="C79" i="2"/>
  <c r="C40" i="2"/>
  <c r="C80" i="2"/>
  <c r="C41" i="2"/>
  <c r="C81" i="2"/>
  <c r="C42" i="2"/>
  <c r="C82" i="2"/>
  <c r="C43" i="2"/>
  <c r="C83" i="2"/>
  <c r="E85" i="2"/>
  <c r="F12" i="1" a="1"/>
  <c r="F12" i="1"/>
  <c r="BJ51" i="10"/>
  <c r="D18" i="4"/>
  <c r="D8" i="4"/>
  <c r="E5" i="4" a="1"/>
  <c r="E5" i="4"/>
  <c r="E5" i="8" a="1"/>
  <c r="E5" i="8"/>
  <c r="F13" i="1" a="1"/>
  <c r="F13" i="1"/>
  <c r="BJ52" i="10"/>
  <c r="D19" i="4"/>
  <c r="D9" i="4"/>
  <c r="D10" i="4"/>
  <c r="E6" i="4" a="1"/>
  <c r="E6" i="4"/>
  <c r="E6" i="8" a="1"/>
  <c r="E6" i="8"/>
  <c r="F14" i="1" a="1"/>
  <c r="F14" i="1"/>
  <c r="BJ53" i="10"/>
  <c r="D20" i="4"/>
  <c r="D11" i="4"/>
  <c r="D12" i="4"/>
  <c r="D13" i="4"/>
  <c r="E7" i="4" a="1"/>
  <c r="E7" i="4"/>
  <c r="E7" i="8" a="1"/>
  <c r="E7" i="8"/>
  <c r="F15" i="1" a="1"/>
  <c r="F15" i="1"/>
  <c r="BJ54" i="10"/>
  <c r="D21" i="4"/>
  <c r="D14" i="4"/>
  <c r="E8" i="4" a="1"/>
  <c r="E8" i="4"/>
  <c r="E8" i="8" a="1"/>
  <c r="E8" i="8"/>
  <c r="F16" i="1" a="1"/>
  <c r="F16" i="1"/>
  <c r="BJ55" i="10"/>
  <c r="D22" i="4"/>
  <c r="D15" i="4"/>
  <c r="D16" i="4"/>
  <c r="E9" i="4" a="1"/>
  <c r="E9" i="4"/>
  <c r="E9" i="8" a="1"/>
  <c r="E9" i="8"/>
  <c r="F17" i="1" a="1"/>
  <c r="F17" i="1"/>
  <c r="BJ56" i="10"/>
  <c r="D23" i="4"/>
  <c r="E10" i="4" a="1"/>
  <c r="E10" i="4"/>
  <c r="E10" i="8" a="1"/>
  <c r="E10" i="8"/>
  <c r="E91" i="2"/>
  <c r="F18" i="1" a="1"/>
  <c r="F18" i="1"/>
  <c r="BJ57" i="10"/>
  <c r="D24" i="4"/>
  <c r="E11" i="4" a="1"/>
  <c r="E11" i="4"/>
  <c r="E11" i="8" a="1"/>
  <c r="E11" i="8"/>
  <c r="E92" i="2"/>
  <c r="F19" i="1" a="1"/>
  <c r="F19" i="1"/>
  <c r="BJ58" i="10"/>
  <c r="D25" i="4"/>
  <c r="E12" i="4" a="1"/>
  <c r="E12" i="4"/>
  <c r="E12" i="8" a="1"/>
  <c r="E12" i="8"/>
  <c r="E93" i="2"/>
  <c r="F20" i="1" a="1"/>
  <c r="F20" i="1"/>
  <c r="BJ59" i="10"/>
  <c r="D26" i="4"/>
  <c r="E13" i="4" a="1"/>
  <c r="E13" i="4"/>
  <c r="E13" i="8" a="1"/>
  <c r="E13" i="8"/>
  <c r="E94" i="2"/>
  <c r="F21" i="1" a="1"/>
  <c r="F21" i="1"/>
  <c r="BJ60" i="10"/>
  <c r="D27" i="4"/>
  <c r="E14" i="4" a="1"/>
  <c r="E14" i="4"/>
  <c r="E14" i="8" a="1"/>
  <c r="E14" i="8"/>
  <c r="E95" i="2"/>
  <c r="F22" i="1" a="1"/>
  <c r="F22" i="1"/>
  <c r="BJ61" i="10"/>
  <c r="D28" i="4"/>
  <c r="E15" i="4" a="1"/>
  <c r="E15" i="4"/>
  <c r="E15" i="8" a="1"/>
  <c r="E15" i="8"/>
  <c r="E96" i="2"/>
  <c r="F23" i="1" a="1"/>
  <c r="F23" i="1"/>
  <c r="BJ62" i="10"/>
  <c r="D29" i="4"/>
  <c r="E16" i="4" a="1"/>
  <c r="E16" i="4"/>
  <c r="E16" i="8" a="1"/>
  <c r="E16" i="8"/>
  <c r="E97" i="2"/>
  <c r="F24" i="1" a="1"/>
  <c r="F24" i="1"/>
  <c r="BJ63" i="10"/>
  <c r="D31" i="4"/>
  <c r="D32" i="4"/>
  <c r="E17" i="4" a="1"/>
  <c r="E17" i="4"/>
  <c r="E17" i="8" a="1"/>
  <c r="E17" i="8"/>
  <c r="E98" i="2"/>
  <c r="F25" i="1" a="1"/>
  <c r="F25" i="1"/>
  <c r="BJ64" i="10"/>
  <c r="D33" i="4"/>
  <c r="D34" i="4"/>
  <c r="E18" i="4" a="1"/>
  <c r="E18" i="4"/>
  <c r="E18" i="8" a="1"/>
  <c r="E18" i="8"/>
  <c r="E99" i="2"/>
  <c r="F26" i="1" a="1"/>
  <c r="F26" i="1"/>
  <c r="BJ65" i="10"/>
  <c r="D35" i="4"/>
  <c r="D36" i="4"/>
  <c r="E19" i="4" a="1"/>
  <c r="E19" i="4"/>
  <c r="E19" i="8" a="1"/>
  <c r="E19" i="8"/>
  <c r="E100" i="2"/>
  <c r="F27" i="1" a="1"/>
  <c r="F27" i="1"/>
  <c r="BJ66" i="10"/>
  <c r="D37" i="4"/>
  <c r="D38" i="4"/>
  <c r="E20" i="4" a="1"/>
  <c r="E20" i="4"/>
  <c r="E20" i="8" a="1"/>
  <c r="E20" i="8"/>
  <c r="E101" i="2"/>
  <c r="F28" i="1" a="1"/>
  <c r="F28" i="1"/>
  <c r="BJ67" i="10"/>
  <c r="D39" i="4"/>
  <c r="D40" i="4"/>
  <c r="E21" i="4" a="1"/>
  <c r="E21" i="4"/>
  <c r="E21" i="8" a="1"/>
  <c r="E21" i="8"/>
  <c r="E102" i="2"/>
  <c r="F29" i="1" a="1"/>
  <c r="F29" i="1"/>
  <c r="BJ68" i="10"/>
  <c r="D41" i="4"/>
  <c r="D42" i="4"/>
  <c r="E22" i="4" a="1"/>
  <c r="E22" i="4"/>
  <c r="E22" i="8" a="1"/>
  <c r="E22" i="8"/>
  <c r="E103" i="2"/>
  <c r="F30" i="1" a="1"/>
  <c r="F30" i="1"/>
  <c r="BJ69" i="10"/>
  <c r="D43" i="4"/>
  <c r="E23" i="4" a="1"/>
  <c r="E23" i="4"/>
  <c r="E23" i="8" a="1"/>
  <c r="E23" i="8"/>
  <c r="E104" i="2"/>
  <c r="F31" i="1" a="1"/>
  <c r="F31" i="1"/>
  <c r="BJ70" i="10"/>
  <c r="E24" i="4" a="1"/>
  <c r="E24" i="4"/>
  <c r="E24" i="8" a="1"/>
  <c r="E24" i="8"/>
  <c r="E105" i="2"/>
  <c r="F32" i="1" a="1"/>
  <c r="F32" i="1"/>
  <c r="BJ71" i="10"/>
  <c r="E25" i="4" a="1"/>
  <c r="E25" i="4"/>
  <c r="E25" i="8" a="1"/>
  <c r="E25" i="8"/>
  <c r="E106" i="2"/>
  <c r="F33" i="1" a="1"/>
  <c r="F33" i="1"/>
  <c r="BJ72" i="10"/>
  <c r="E26" i="4" a="1"/>
  <c r="E26" i="4"/>
  <c r="E26" i="8" a="1"/>
  <c r="E26" i="8"/>
  <c r="E107" i="2"/>
  <c r="F34" i="1" a="1"/>
  <c r="F34" i="1"/>
  <c r="BJ73" i="10"/>
  <c r="E27" i="4" a="1"/>
  <c r="E27" i="4"/>
  <c r="E27" i="8" a="1"/>
  <c r="E27" i="8"/>
  <c r="E108" i="2"/>
  <c r="F35" i="1" a="1"/>
  <c r="F35" i="1"/>
  <c r="BJ74" i="10"/>
  <c r="E28" i="4" a="1"/>
  <c r="E28" i="4"/>
  <c r="E28" i="8" a="1"/>
  <c r="E28" i="8"/>
  <c r="E109" i="2"/>
  <c r="F36" i="1" a="1"/>
  <c r="F36" i="1"/>
  <c r="BJ75" i="10"/>
  <c r="E29" i="4" a="1"/>
  <c r="E29" i="4"/>
  <c r="E29" i="8" a="1"/>
  <c r="E29" i="8"/>
  <c r="E110" i="2"/>
  <c r="F37" i="1" a="1"/>
  <c r="F37" i="1"/>
  <c r="BJ76" i="10"/>
  <c r="E30" i="4" a="1"/>
  <c r="E30" i="4"/>
  <c r="E30" i="8" a="1"/>
  <c r="E30" i="8"/>
  <c r="E111" i="2"/>
  <c r="F38" i="1" a="1"/>
  <c r="F38" i="1"/>
  <c r="BJ77" i="10"/>
  <c r="E31" i="4" a="1"/>
  <c r="E31" i="4"/>
  <c r="E31" i="8" a="1"/>
  <c r="E31" i="8"/>
  <c r="F39" i="1" a="1"/>
  <c r="F39" i="1"/>
  <c r="BJ78" i="10"/>
  <c r="E32" i="4" a="1"/>
  <c r="E32" i="4"/>
  <c r="E32" i="8" a="1"/>
  <c r="E32" i="8"/>
  <c r="F40" i="1" a="1"/>
  <c r="F40" i="1"/>
  <c r="BJ79" i="10"/>
  <c r="E33" i="4" a="1"/>
  <c r="E33" i="4"/>
  <c r="E33" i="8" a="1"/>
  <c r="E33" i="8"/>
  <c r="F41" i="1" a="1"/>
  <c r="F41" i="1"/>
  <c r="BJ80" i="10"/>
  <c r="E34" i="4" a="1"/>
  <c r="E34" i="4"/>
  <c r="E34" i="8" a="1"/>
  <c r="E34" i="8"/>
  <c r="F42" i="1" a="1"/>
  <c r="F42" i="1"/>
  <c r="BJ81" i="10"/>
  <c r="E35" i="4" a="1"/>
  <c r="E35" i="4"/>
  <c r="E35" i="8" a="1"/>
  <c r="E35" i="8"/>
  <c r="F43" i="1" a="1"/>
  <c r="F43" i="1"/>
  <c r="BJ82" i="10"/>
  <c r="E36" i="4" a="1"/>
  <c r="E36" i="4"/>
  <c r="E36" i="8" a="1"/>
  <c r="E36" i="8"/>
  <c r="F44" i="1" a="1"/>
  <c r="F44" i="1"/>
  <c r="BJ83" i="10"/>
  <c r="E37" i="4" a="1"/>
  <c r="E37" i="4"/>
  <c r="E37" i="8" a="1"/>
  <c r="E37" i="8"/>
  <c r="F45" i="1" a="1"/>
  <c r="F45" i="1"/>
  <c r="BJ84" i="10"/>
  <c r="E38" i="4" a="1"/>
  <c r="E38" i="4"/>
  <c r="E38" i="8" a="1"/>
  <c r="E38" i="8"/>
  <c r="F46" i="1" a="1"/>
  <c r="F46" i="1"/>
  <c r="BJ85" i="10"/>
  <c r="E39" i="4" a="1"/>
  <c r="E39" i="4"/>
  <c r="E39" i="8" a="1"/>
  <c r="E39" i="8"/>
  <c r="F47" i="1" a="1"/>
  <c r="F47" i="1"/>
  <c r="BJ86" i="10"/>
  <c r="E40" i="4" a="1"/>
  <c r="E40" i="4"/>
  <c r="E40" i="8" a="1"/>
  <c r="E40" i="8"/>
  <c r="F48" i="1" a="1"/>
  <c r="F48" i="1"/>
  <c r="BJ87" i="10"/>
  <c r="E41" i="4" a="1"/>
  <c r="E41" i="4"/>
  <c r="E41" i="8" a="1"/>
  <c r="E41" i="8"/>
  <c r="F49" i="1" a="1"/>
  <c r="F49" i="1"/>
  <c r="BJ88" i="10"/>
  <c r="E42" i="4" a="1"/>
  <c r="E42" i="4"/>
  <c r="E42" i="8" a="1"/>
  <c r="E42" i="8"/>
  <c r="F50" i="1" a="1"/>
  <c r="F50" i="1"/>
  <c r="BJ89" i="10"/>
  <c r="E43" i="4" a="1"/>
  <c r="E43" i="4"/>
  <c r="E43" i="8" a="1"/>
  <c r="E43" i="8"/>
  <c r="F51" i="1" a="1"/>
  <c r="F51" i="1"/>
  <c r="BJ90" i="10"/>
  <c r="F11" i="1" a="1"/>
  <c r="F11" i="1"/>
  <c r="BK50" i="10"/>
  <c r="BK70" i="10"/>
  <c r="BK68" i="10"/>
  <c r="BK57" i="10"/>
  <c r="BK78" i="10"/>
  <c r="BK64" i="10"/>
  <c r="LF6" i="10" a="1"/>
  <c r="LF6" i="10"/>
  <c r="LG5" i="10"/>
  <c r="E10" i="1" a="1"/>
  <c r="E10" i="1"/>
  <c r="BM49" i="10"/>
  <c r="LH5" i="10"/>
  <c r="LG6" i="10"/>
  <c r="F10" i="1" a="1"/>
  <c r="F10" i="1"/>
  <c r="BK49" i="10"/>
  <c r="LH6" i="10"/>
  <c r="E69" i="4"/>
  <c r="E49" i="4"/>
  <c r="E51" i="4"/>
  <c r="E55" i="4"/>
  <c r="E57" i="4"/>
  <c r="E59" i="4"/>
  <c r="E61" i="4"/>
  <c r="E63" i="4"/>
  <c r="E65" i="4"/>
  <c r="E67" i="4"/>
  <c r="E53" i="4"/>
  <c r="E71" i="4"/>
  <c r="E73" i="4"/>
  <c r="E75" i="4"/>
  <c r="E77" i="4"/>
  <c r="E79" i="4"/>
  <c r="E81" i="4"/>
  <c r="E83" i="4"/>
  <c r="F4" i="4"/>
  <c r="F4" i="8" a="1"/>
  <c r="F4" i="8"/>
  <c r="F85" i="2"/>
  <c r="G12" i="1" a="1"/>
  <c r="G12" i="1"/>
  <c r="BH51" i="10"/>
  <c r="F5" i="8" a="1"/>
  <c r="F5" i="8"/>
  <c r="F86" i="2"/>
  <c r="G13" i="1" a="1"/>
  <c r="G13" i="1"/>
  <c r="BH52" i="10"/>
  <c r="F6" i="8" a="1"/>
  <c r="F6" i="8"/>
  <c r="G14" i="1" a="1"/>
  <c r="G14" i="1"/>
  <c r="BH53" i="10"/>
  <c r="F7" i="8" a="1"/>
  <c r="F7" i="8"/>
  <c r="G15" i="1" a="1"/>
  <c r="G15" i="1"/>
  <c r="BH54" i="10"/>
  <c r="F8" i="8" a="1"/>
  <c r="F8" i="8"/>
  <c r="G16" i="1" a="1"/>
  <c r="G16" i="1"/>
  <c r="BH55" i="10"/>
  <c r="F9" i="8" a="1"/>
  <c r="F9" i="8"/>
  <c r="G17" i="1" a="1"/>
  <c r="G17" i="1"/>
  <c r="BH56" i="10"/>
  <c r="F10" i="8" a="1"/>
  <c r="F10" i="8"/>
  <c r="G18" i="1" a="1"/>
  <c r="G18" i="1"/>
  <c r="BH57" i="10"/>
  <c r="F11" i="8" a="1"/>
  <c r="F11" i="8"/>
  <c r="F92" i="2"/>
  <c r="G19" i="1" a="1"/>
  <c r="G19" i="1"/>
  <c r="BH58" i="10"/>
  <c r="F12" i="8" a="1"/>
  <c r="F12" i="8"/>
  <c r="F93" i="2"/>
  <c r="G20" i="1" a="1"/>
  <c r="G20" i="1"/>
  <c r="BH59" i="10"/>
  <c r="F13" i="8" a="1"/>
  <c r="F13" i="8"/>
  <c r="F94" i="2"/>
  <c r="G21" i="1" a="1"/>
  <c r="G21" i="1"/>
  <c r="BH60" i="10"/>
  <c r="F14" i="8" a="1"/>
  <c r="F14" i="8"/>
  <c r="F95" i="2"/>
  <c r="G22" i="1" a="1"/>
  <c r="G22" i="1"/>
  <c r="BH61" i="10"/>
  <c r="F15" i="8" a="1"/>
  <c r="F15" i="8"/>
  <c r="F96" i="2"/>
  <c r="G23" i="1" a="1"/>
  <c r="G23" i="1"/>
  <c r="BH62" i="10"/>
  <c r="F16" i="8" a="1"/>
  <c r="F16" i="8"/>
  <c r="F97" i="2"/>
  <c r="G24" i="1" a="1"/>
  <c r="G24" i="1"/>
  <c r="BH63" i="10"/>
  <c r="F17" i="8" a="1"/>
  <c r="F17" i="8"/>
  <c r="F98" i="2"/>
  <c r="G25" i="1" a="1"/>
  <c r="G25" i="1"/>
  <c r="BH64" i="10"/>
  <c r="F18" i="8" a="1"/>
  <c r="F18" i="8"/>
  <c r="F99" i="2"/>
  <c r="G26" i="1" a="1"/>
  <c r="G26" i="1"/>
  <c r="BH65" i="10"/>
  <c r="F19" i="8" a="1"/>
  <c r="F19" i="8"/>
  <c r="F100" i="2"/>
  <c r="G27" i="1" a="1"/>
  <c r="G27" i="1"/>
  <c r="BH66" i="10"/>
  <c r="F20" i="8" a="1"/>
  <c r="F20" i="8"/>
  <c r="F101" i="2"/>
  <c r="G28" i="1" a="1"/>
  <c r="G28" i="1"/>
  <c r="BH67" i="10"/>
  <c r="F21" i="8" a="1"/>
  <c r="F21" i="8"/>
  <c r="F102" i="2"/>
  <c r="G29" i="1" a="1"/>
  <c r="G29" i="1"/>
  <c r="BH68" i="10"/>
  <c r="F22" i="8" a="1"/>
  <c r="F22" i="8"/>
  <c r="F103" i="2"/>
  <c r="G30" i="1" a="1"/>
  <c r="G30" i="1"/>
  <c r="BH69" i="10"/>
  <c r="F23" i="8" a="1"/>
  <c r="F23" i="8"/>
  <c r="F104" i="2"/>
  <c r="G31" i="1" a="1"/>
  <c r="G31" i="1"/>
  <c r="BH70" i="10"/>
  <c r="F24" i="8" a="1"/>
  <c r="F24" i="8"/>
  <c r="F105" i="2"/>
  <c r="G32" i="1" a="1"/>
  <c r="G32" i="1"/>
  <c r="BH71" i="10"/>
  <c r="F25" i="8" a="1"/>
  <c r="F25" i="8"/>
  <c r="F106" i="2"/>
  <c r="G33" i="1" a="1"/>
  <c r="G33" i="1"/>
  <c r="BH72" i="10"/>
  <c r="F26" i="8" a="1"/>
  <c r="F26" i="8"/>
  <c r="F107" i="2"/>
  <c r="G34" i="1" a="1"/>
  <c r="G34" i="1"/>
  <c r="BH73" i="10"/>
  <c r="F27" i="8" a="1"/>
  <c r="F27" i="8"/>
  <c r="F108" i="2"/>
  <c r="G35" i="1" a="1"/>
  <c r="G35" i="1"/>
  <c r="BH74" i="10"/>
  <c r="F28" i="8" a="1"/>
  <c r="F28" i="8"/>
  <c r="F109" i="2"/>
  <c r="G36" i="1" a="1"/>
  <c r="G36" i="1"/>
  <c r="BH75" i="10"/>
  <c r="F29" i="8" a="1"/>
  <c r="F29" i="8"/>
  <c r="F110" i="2"/>
  <c r="G37" i="1" a="1"/>
  <c r="G37" i="1"/>
  <c r="BH76" i="10"/>
  <c r="F30" i="8" a="1"/>
  <c r="F30" i="8"/>
  <c r="F111" i="2"/>
  <c r="G38" i="1" a="1"/>
  <c r="G38" i="1"/>
  <c r="BH77" i="10"/>
  <c r="F31" i="4"/>
  <c r="F31" i="8" a="1"/>
  <c r="F31" i="8"/>
  <c r="F112" i="2"/>
  <c r="G39" i="1" a="1"/>
  <c r="G39" i="1"/>
  <c r="BH78" i="10"/>
  <c r="F32" i="4"/>
  <c r="F32" i="8" a="1"/>
  <c r="F32" i="8"/>
  <c r="G40" i="1" a="1"/>
  <c r="G40" i="1"/>
  <c r="BH79" i="10"/>
  <c r="F33" i="4"/>
  <c r="F33" i="8" a="1"/>
  <c r="F33" i="8"/>
  <c r="G41" i="1" a="1"/>
  <c r="G41" i="1"/>
  <c r="BH80" i="10"/>
  <c r="F34" i="4"/>
  <c r="F34" i="8" a="1"/>
  <c r="F34" i="8"/>
  <c r="G42" i="1" a="1"/>
  <c r="G42" i="1"/>
  <c r="BH81" i="10"/>
  <c r="F35" i="4"/>
  <c r="F35" i="8" a="1"/>
  <c r="F35" i="8"/>
  <c r="G43" i="1" a="1"/>
  <c r="G43" i="1"/>
  <c r="BH82" i="10"/>
  <c r="F36" i="4"/>
  <c r="F36" i="8" a="1"/>
  <c r="F36" i="8"/>
  <c r="G44" i="1" a="1"/>
  <c r="G44" i="1"/>
  <c r="BH83" i="10"/>
  <c r="F37" i="4"/>
  <c r="F37" i="8" a="1"/>
  <c r="F37" i="8"/>
  <c r="G45" i="1" a="1"/>
  <c r="G45" i="1"/>
  <c r="BH84" i="10"/>
  <c r="F38" i="4"/>
  <c r="F38" i="8" a="1"/>
  <c r="F38" i="8"/>
  <c r="G46" i="1" a="1"/>
  <c r="G46" i="1"/>
  <c r="BH85" i="10"/>
  <c r="F39" i="4"/>
  <c r="F39" i="8" a="1"/>
  <c r="F39" i="8"/>
  <c r="G47" i="1" a="1"/>
  <c r="G47" i="1"/>
  <c r="BH86" i="10"/>
  <c r="F40" i="4"/>
  <c r="F40" i="8" a="1"/>
  <c r="F40" i="8"/>
  <c r="G48" i="1" a="1"/>
  <c r="G48" i="1"/>
  <c r="BH87" i="10"/>
  <c r="F41" i="4"/>
  <c r="F41" i="8" a="1"/>
  <c r="F41" i="8"/>
  <c r="G49" i="1" a="1"/>
  <c r="G49" i="1"/>
  <c r="BH88" i="10"/>
  <c r="F42" i="4"/>
  <c r="F42" i="8" a="1"/>
  <c r="F42" i="8"/>
  <c r="G50" i="1" a="1"/>
  <c r="G50" i="1"/>
  <c r="BH89" i="10"/>
  <c r="F43" i="4"/>
  <c r="F43" i="8" a="1"/>
  <c r="F43" i="8"/>
  <c r="G51" i="1" a="1"/>
  <c r="G51" i="1"/>
  <c r="BH90" i="10"/>
  <c r="G11" i="1" a="1"/>
  <c r="G11" i="1"/>
  <c r="BI50" i="10"/>
  <c r="BI57" i="10"/>
  <c r="BK59" i="10"/>
  <c r="BI59" i="10"/>
  <c r="BK58" i="10"/>
  <c r="BI58" i="10"/>
  <c r="BK79" i="10"/>
  <c r="BI79" i="10"/>
  <c r="BI78" i="10"/>
  <c r="LF7" i="10" a="1"/>
  <c r="LF7" i="10"/>
  <c r="LG7" i="10"/>
  <c r="G10" i="1" a="1"/>
  <c r="G10" i="1"/>
  <c r="BI49" i="10"/>
  <c r="LH7" i="10"/>
  <c r="G4" i="4" a="1"/>
  <c r="G4" i="4"/>
  <c r="G4" i="8" a="1"/>
  <c r="G4" i="8"/>
  <c r="G85" i="2"/>
  <c r="H12" i="1" a="1"/>
  <c r="H12" i="1"/>
  <c r="BF51" i="10"/>
  <c r="G5" i="4" a="1"/>
  <c r="G5" i="4"/>
  <c r="G5" i="8" a="1"/>
  <c r="G5" i="8"/>
  <c r="G86" i="2"/>
  <c r="H13" i="1" a="1"/>
  <c r="H13" i="1"/>
  <c r="BF52" i="10"/>
  <c r="G6" i="4" a="1"/>
  <c r="G6" i="4"/>
  <c r="G6" i="8" a="1"/>
  <c r="G6" i="8"/>
  <c r="G87" i="2"/>
  <c r="H14" i="1" a="1"/>
  <c r="H14" i="1"/>
  <c r="BF53" i="10"/>
  <c r="G7" i="4" a="1"/>
  <c r="G7" i="4"/>
  <c r="G7" i="8" a="1"/>
  <c r="G7" i="8"/>
  <c r="H15" i="1" a="1"/>
  <c r="H15" i="1"/>
  <c r="BF54" i="10"/>
  <c r="G8" i="4" a="1"/>
  <c r="G8" i="4"/>
  <c r="G8" i="8" a="1"/>
  <c r="G8" i="8"/>
  <c r="H16" i="1" a="1"/>
  <c r="H16" i="1"/>
  <c r="BF55" i="10"/>
  <c r="G9" i="4" a="1"/>
  <c r="G9" i="4"/>
  <c r="G9" i="8" a="1"/>
  <c r="G9" i="8"/>
  <c r="H17" i="1" a="1"/>
  <c r="H17" i="1"/>
  <c r="BF56" i="10"/>
  <c r="G10" i="4" a="1"/>
  <c r="G10" i="4"/>
  <c r="G10" i="8" a="1"/>
  <c r="G10" i="8"/>
  <c r="H18" i="1" a="1"/>
  <c r="H18" i="1"/>
  <c r="BF57" i="10"/>
  <c r="G11" i="4" a="1"/>
  <c r="G11" i="4"/>
  <c r="G11" i="8" a="1"/>
  <c r="G11" i="8"/>
  <c r="H19" i="1" a="1"/>
  <c r="H19" i="1"/>
  <c r="BF58" i="10"/>
  <c r="G12" i="4" a="1"/>
  <c r="G12" i="4"/>
  <c r="G12" i="8" a="1"/>
  <c r="G12" i="8"/>
  <c r="G93" i="2"/>
  <c r="H20" i="1" a="1"/>
  <c r="H20" i="1"/>
  <c r="BF59" i="10"/>
  <c r="G13" i="4" a="1"/>
  <c r="G13" i="4"/>
  <c r="G13" i="8" a="1"/>
  <c r="G13" i="8"/>
  <c r="G94" i="2"/>
  <c r="H21" i="1" a="1"/>
  <c r="H21" i="1"/>
  <c r="BF60" i="10"/>
  <c r="G14" i="4" a="1"/>
  <c r="G14" i="4"/>
  <c r="G14" i="8" a="1"/>
  <c r="G14" i="8"/>
  <c r="G95" i="2"/>
  <c r="H22" i="1" a="1"/>
  <c r="H22" i="1"/>
  <c r="BF61" i="10"/>
  <c r="G15" i="4" a="1"/>
  <c r="G15" i="4"/>
  <c r="G15" i="8" a="1"/>
  <c r="G15" i="8"/>
  <c r="G96" i="2"/>
  <c r="H23" i="1" a="1"/>
  <c r="H23" i="1"/>
  <c r="BF62" i="10"/>
  <c r="G16" i="4" a="1"/>
  <c r="G16" i="4"/>
  <c r="G16" i="8" a="1"/>
  <c r="G16" i="8"/>
  <c r="G97" i="2"/>
  <c r="H24" i="1" a="1"/>
  <c r="H24" i="1"/>
  <c r="BF63" i="10"/>
  <c r="G17" i="4" a="1"/>
  <c r="G17" i="4"/>
  <c r="G17" i="8" a="1"/>
  <c r="G17" i="8"/>
  <c r="G98" i="2"/>
  <c r="H25" i="1" a="1"/>
  <c r="H25" i="1"/>
  <c r="BF64" i="10"/>
  <c r="G18" i="4" a="1"/>
  <c r="G18" i="4"/>
  <c r="G18" i="8" a="1"/>
  <c r="G18" i="8"/>
  <c r="G99" i="2"/>
  <c r="H26" i="1" a="1"/>
  <c r="H26" i="1"/>
  <c r="BF65" i="10"/>
  <c r="G19" i="4" a="1"/>
  <c r="G19" i="4"/>
  <c r="G19" i="8" a="1"/>
  <c r="G19" i="8"/>
  <c r="G100" i="2"/>
  <c r="H27" i="1" a="1"/>
  <c r="H27" i="1"/>
  <c r="BF66" i="10"/>
  <c r="G20" i="4" a="1"/>
  <c r="G20" i="4"/>
  <c r="G20" i="8" a="1"/>
  <c r="G20" i="8"/>
  <c r="G101" i="2"/>
  <c r="H28" i="1" a="1"/>
  <c r="H28" i="1"/>
  <c r="BF67" i="10"/>
  <c r="G21" i="4" a="1"/>
  <c r="G21" i="4"/>
  <c r="G21" i="8" a="1"/>
  <c r="G21" i="8"/>
  <c r="G102" i="2"/>
  <c r="H29" i="1" a="1"/>
  <c r="H29" i="1"/>
  <c r="BF68" i="10"/>
  <c r="G22" i="4" a="1"/>
  <c r="G22" i="4"/>
  <c r="G22" i="8" a="1"/>
  <c r="G22" i="8"/>
  <c r="G103" i="2"/>
  <c r="H30" i="1" a="1"/>
  <c r="H30" i="1"/>
  <c r="BF69" i="10"/>
  <c r="G23" i="4" a="1"/>
  <c r="G23" i="4"/>
  <c r="G23" i="8" a="1"/>
  <c r="G23" i="8"/>
  <c r="G104" i="2"/>
  <c r="H31" i="1" a="1"/>
  <c r="H31" i="1"/>
  <c r="BF70" i="10"/>
  <c r="G24" i="4" a="1"/>
  <c r="G24" i="4"/>
  <c r="G24" i="8" a="1"/>
  <c r="G24" i="8"/>
  <c r="G105" i="2"/>
  <c r="H32" i="1" a="1"/>
  <c r="H32" i="1"/>
  <c r="BF71" i="10"/>
  <c r="G25" i="4" a="1"/>
  <c r="G25" i="4"/>
  <c r="G25" i="8" a="1"/>
  <c r="G25" i="8"/>
  <c r="G106" i="2"/>
  <c r="H33" i="1" a="1"/>
  <c r="H33" i="1"/>
  <c r="BF72" i="10"/>
  <c r="G26" i="4" a="1"/>
  <c r="G26" i="4"/>
  <c r="G26" i="8" a="1"/>
  <c r="G26" i="8"/>
  <c r="G107" i="2"/>
  <c r="H34" i="1" a="1"/>
  <c r="H34" i="1"/>
  <c r="BF73" i="10"/>
  <c r="G27" i="4" a="1"/>
  <c r="G27" i="4"/>
  <c r="G27" i="8" a="1"/>
  <c r="G27" i="8"/>
  <c r="G108" i="2"/>
  <c r="H35" i="1" a="1"/>
  <c r="H35" i="1"/>
  <c r="BF74" i="10"/>
  <c r="G28" i="4" a="1"/>
  <c r="G28" i="4"/>
  <c r="G28" i="8" a="1"/>
  <c r="G28" i="8"/>
  <c r="G109" i="2"/>
  <c r="H36" i="1" a="1"/>
  <c r="H36" i="1"/>
  <c r="BF75" i="10"/>
  <c r="G29" i="4" a="1"/>
  <c r="G29" i="4"/>
  <c r="G29" i="8" a="1"/>
  <c r="G29" i="8"/>
  <c r="G110" i="2"/>
  <c r="H37" i="1" a="1"/>
  <c r="H37" i="1"/>
  <c r="BF76" i="10"/>
  <c r="G30" i="4" a="1"/>
  <c r="G30" i="4"/>
  <c r="G30" i="8" a="1"/>
  <c r="G30" i="8"/>
  <c r="G111" i="2"/>
  <c r="H38" i="1" a="1"/>
  <c r="H38" i="1"/>
  <c r="BF77" i="10"/>
  <c r="G31" i="4" a="1"/>
  <c r="G31" i="4"/>
  <c r="G31" i="8" a="1"/>
  <c r="G31" i="8"/>
  <c r="G112" i="2"/>
  <c r="H39" i="1" a="1"/>
  <c r="H39" i="1"/>
  <c r="BF78" i="10"/>
  <c r="G32" i="4" a="1"/>
  <c r="G32" i="4"/>
  <c r="G32" i="8" a="1"/>
  <c r="G32" i="8"/>
  <c r="G113" i="2"/>
  <c r="H40" i="1" a="1"/>
  <c r="H40" i="1"/>
  <c r="BF79" i="10"/>
  <c r="G33" i="4" a="1"/>
  <c r="G33" i="4"/>
  <c r="G33" i="8" a="1"/>
  <c r="G33" i="8"/>
  <c r="H41" i="1" a="1"/>
  <c r="H41" i="1"/>
  <c r="BF80" i="10"/>
  <c r="G34" i="4" a="1"/>
  <c r="G34" i="4"/>
  <c r="G34" i="8" a="1"/>
  <c r="G34" i="8"/>
  <c r="H42" i="1" a="1"/>
  <c r="H42" i="1"/>
  <c r="BF81" i="10"/>
  <c r="G35" i="4" a="1"/>
  <c r="G35" i="4"/>
  <c r="G35" i="8" a="1"/>
  <c r="G35" i="8"/>
  <c r="H43" i="1" a="1"/>
  <c r="H43" i="1"/>
  <c r="BF82" i="10"/>
  <c r="G36" i="4" a="1"/>
  <c r="G36" i="4"/>
  <c r="G36" i="8" a="1"/>
  <c r="G36" i="8"/>
  <c r="H44" i="1" a="1"/>
  <c r="H44" i="1"/>
  <c r="BF83" i="10"/>
  <c r="G37" i="4" a="1"/>
  <c r="G37" i="4"/>
  <c r="G37" i="8" a="1"/>
  <c r="G37" i="8"/>
  <c r="H45" i="1" a="1"/>
  <c r="H45" i="1"/>
  <c r="BF84" i="10"/>
  <c r="G38" i="4" a="1"/>
  <c r="G38" i="4"/>
  <c r="G38" i="8" a="1"/>
  <c r="G38" i="8"/>
  <c r="H46" i="1" a="1"/>
  <c r="H46" i="1"/>
  <c r="BF85" i="10"/>
  <c r="G39" i="4" a="1"/>
  <c r="G39" i="4"/>
  <c r="G39" i="8" a="1"/>
  <c r="G39" i="8"/>
  <c r="H47" i="1" a="1"/>
  <c r="H47" i="1"/>
  <c r="BF86" i="10"/>
  <c r="G40" i="4" a="1"/>
  <c r="G40" i="4"/>
  <c r="G40" i="8" a="1"/>
  <c r="G40" i="8"/>
  <c r="H48" i="1" a="1"/>
  <c r="H48" i="1"/>
  <c r="BF87" i="10"/>
  <c r="G41" i="4" a="1"/>
  <c r="G41" i="4"/>
  <c r="G41" i="8" a="1"/>
  <c r="G41" i="8"/>
  <c r="H49" i="1" a="1"/>
  <c r="H49" i="1"/>
  <c r="BF88" i="10"/>
  <c r="G42" i="4" a="1"/>
  <c r="G42" i="4"/>
  <c r="G42" i="8" a="1"/>
  <c r="G42" i="8"/>
  <c r="H50" i="1" a="1"/>
  <c r="H50" i="1"/>
  <c r="BF89" i="10"/>
  <c r="G43" i="4" a="1"/>
  <c r="G43" i="4"/>
  <c r="G43" i="8" a="1"/>
  <c r="G43" i="8"/>
  <c r="H51" i="1" a="1"/>
  <c r="H51" i="1"/>
  <c r="BF90" i="10"/>
  <c r="H11" i="1" a="1"/>
  <c r="H11" i="1"/>
  <c r="BG50" i="10"/>
  <c r="BG57" i="10"/>
  <c r="BG78" i="10"/>
  <c r="BG59" i="10"/>
  <c r="BK80" i="10"/>
  <c r="BI80" i="10"/>
  <c r="BG80" i="10"/>
  <c r="BK65" i="10"/>
  <c r="BI65" i="10"/>
  <c r="BG65" i="10"/>
  <c r="LF8" i="10" a="1"/>
  <c r="LF8" i="10"/>
  <c r="LG8" i="10"/>
  <c r="H10" i="1" a="1"/>
  <c r="H10" i="1"/>
  <c r="BG49" i="10"/>
  <c r="LH8" i="10"/>
  <c r="E68" i="4"/>
  <c r="E48" i="4"/>
  <c r="E50" i="4"/>
  <c r="E52" i="4"/>
  <c r="E54" i="4"/>
  <c r="E56" i="4"/>
  <c r="E58" i="4"/>
  <c r="E60" i="4"/>
  <c r="E62" i="4"/>
  <c r="E64" i="4"/>
  <c r="E66" i="4"/>
  <c r="E70" i="4"/>
  <c r="E72" i="4"/>
  <c r="E74" i="4"/>
  <c r="E76" i="4"/>
  <c r="E78" i="4"/>
  <c r="E80" i="4"/>
  <c r="E82" i="4"/>
  <c r="H4" i="4" a="1"/>
  <c r="H4" i="4"/>
  <c r="H4" i="8" a="1"/>
  <c r="H4" i="8"/>
  <c r="H85" i="2"/>
  <c r="I12" i="1" a="1"/>
  <c r="I12" i="1"/>
  <c r="BD51" i="10"/>
  <c r="H5" i="4"/>
  <c r="H5" i="8"/>
  <c r="H86" i="2"/>
  <c r="I13" i="1" a="1"/>
  <c r="I13" i="1"/>
  <c r="BD52" i="10"/>
  <c r="H6" i="8"/>
  <c r="H87" i="2"/>
  <c r="I14" i="1" a="1"/>
  <c r="I14" i="1"/>
  <c r="BD53" i="10"/>
  <c r="H7" i="8"/>
  <c r="H88" i="2"/>
  <c r="I15" i="1" a="1"/>
  <c r="I15" i="1"/>
  <c r="BD54" i="10"/>
  <c r="H8" i="8"/>
  <c r="I16" i="1" a="1"/>
  <c r="I16" i="1"/>
  <c r="BD55" i="10"/>
  <c r="H9" i="8"/>
  <c r="I17" i="1" a="1"/>
  <c r="I17" i="1"/>
  <c r="BD56" i="10"/>
  <c r="H10" i="8"/>
  <c r="I18" i="1" a="1"/>
  <c r="I18" i="1"/>
  <c r="BD57" i="10"/>
  <c r="H11" i="8"/>
  <c r="I19" i="1" a="1"/>
  <c r="I19" i="1"/>
  <c r="BD58" i="10"/>
  <c r="H12" i="8"/>
  <c r="I20" i="1" a="1"/>
  <c r="I20" i="1"/>
  <c r="BD59" i="10"/>
  <c r="H13" i="8"/>
  <c r="H94" i="2"/>
  <c r="I21" i="1" a="1"/>
  <c r="I21" i="1"/>
  <c r="BD60" i="10"/>
  <c r="H14" i="8"/>
  <c r="H95" i="2"/>
  <c r="I22" i="1" a="1"/>
  <c r="I22" i="1"/>
  <c r="BD61" i="10"/>
  <c r="H15" i="8"/>
  <c r="H96" i="2"/>
  <c r="I23" i="1" a="1"/>
  <c r="I23" i="1"/>
  <c r="BD62" i="10"/>
  <c r="H16" i="8"/>
  <c r="H97" i="2"/>
  <c r="I24" i="1" a="1"/>
  <c r="I24" i="1"/>
  <c r="BD63" i="10"/>
  <c r="H17" i="8"/>
  <c r="H98" i="2"/>
  <c r="I25" i="1" a="1"/>
  <c r="I25" i="1"/>
  <c r="BD64" i="10"/>
  <c r="H18" i="8"/>
  <c r="H99" i="2"/>
  <c r="I26" i="1" a="1"/>
  <c r="I26" i="1"/>
  <c r="BD65" i="10"/>
  <c r="H19" i="8"/>
  <c r="H100" i="2"/>
  <c r="I27" i="1" a="1"/>
  <c r="I27" i="1"/>
  <c r="BD66" i="10"/>
  <c r="H20" i="8"/>
  <c r="H101" i="2"/>
  <c r="I28" i="1" a="1"/>
  <c r="I28" i="1"/>
  <c r="BD67" i="10"/>
  <c r="H21" i="8"/>
  <c r="H102" i="2"/>
  <c r="I29" i="1" a="1"/>
  <c r="I29" i="1"/>
  <c r="BD68" i="10"/>
  <c r="H22" i="8"/>
  <c r="H103" i="2"/>
  <c r="I30" i="1" a="1"/>
  <c r="I30" i="1"/>
  <c r="BD69" i="10"/>
  <c r="H23" i="8"/>
  <c r="H104" i="2"/>
  <c r="I31" i="1" a="1"/>
  <c r="I31" i="1"/>
  <c r="BD70" i="10"/>
  <c r="H24" i="8"/>
  <c r="H105" i="2"/>
  <c r="I32" i="1" a="1"/>
  <c r="I32" i="1"/>
  <c r="BD71" i="10"/>
  <c r="H25" i="8"/>
  <c r="H106" i="2"/>
  <c r="I33" i="1" a="1"/>
  <c r="I33" i="1"/>
  <c r="BD72" i="10"/>
  <c r="H26" i="8"/>
  <c r="H107" i="2"/>
  <c r="I34" i="1" a="1"/>
  <c r="I34" i="1"/>
  <c r="BD73" i="10"/>
  <c r="H27" i="8"/>
  <c r="H108" i="2"/>
  <c r="I35" i="1" a="1"/>
  <c r="I35" i="1"/>
  <c r="BD74" i="10"/>
  <c r="H28" i="8"/>
  <c r="H109" i="2"/>
  <c r="I36" i="1" a="1"/>
  <c r="I36" i="1"/>
  <c r="BD75" i="10"/>
  <c r="H29" i="8"/>
  <c r="H110" i="2"/>
  <c r="I37" i="1" a="1"/>
  <c r="I37" i="1"/>
  <c r="BD76" i="10"/>
  <c r="H30" i="8"/>
  <c r="H111" i="2"/>
  <c r="I38" i="1" a="1"/>
  <c r="I38" i="1"/>
  <c r="BD77" i="10"/>
  <c r="H112" i="2"/>
  <c r="H31" i="8"/>
  <c r="I39" i="1" a="1"/>
  <c r="I39" i="1"/>
  <c r="BD78" i="10"/>
  <c r="H32" i="4"/>
  <c r="H113" i="2"/>
  <c r="H32" i="8"/>
  <c r="I40" i="1" a="1"/>
  <c r="I40" i="1"/>
  <c r="BD79" i="10"/>
  <c r="H33" i="4"/>
  <c r="H114" i="2"/>
  <c r="H33" i="8"/>
  <c r="I41" i="1" a="1"/>
  <c r="I41" i="1"/>
  <c r="BD80" i="10"/>
  <c r="H34" i="4"/>
  <c r="H34" i="8"/>
  <c r="I42" i="1" a="1"/>
  <c r="I42" i="1"/>
  <c r="BD81" i="10"/>
  <c r="H35" i="4"/>
  <c r="H35" i="8"/>
  <c r="I43" i="1" a="1"/>
  <c r="I43" i="1"/>
  <c r="BD82" i="10"/>
  <c r="H36" i="4"/>
  <c r="H36" i="8"/>
  <c r="I44" i="1" a="1"/>
  <c r="I44" i="1"/>
  <c r="BD83" i="10"/>
  <c r="H37" i="4"/>
  <c r="H37" i="8"/>
  <c r="I45" i="1" a="1"/>
  <c r="I45" i="1"/>
  <c r="BD84" i="10"/>
  <c r="H38" i="4"/>
  <c r="H38" i="8"/>
  <c r="I46" i="1" a="1"/>
  <c r="I46" i="1"/>
  <c r="BD85" i="10"/>
  <c r="H39" i="4"/>
  <c r="H39" i="8"/>
  <c r="I47" i="1" a="1"/>
  <c r="I47" i="1"/>
  <c r="BD86" i="10"/>
  <c r="H40" i="4"/>
  <c r="H40" i="8"/>
  <c r="I48" i="1" a="1"/>
  <c r="I48" i="1"/>
  <c r="BD87" i="10"/>
  <c r="H41" i="4"/>
  <c r="H41" i="8"/>
  <c r="I49" i="1" a="1"/>
  <c r="I49" i="1"/>
  <c r="BD88" i="10"/>
  <c r="H42" i="4"/>
  <c r="H42" i="8"/>
  <c r="I50" i="1" a="1"/>
  <c r="I50" i="1"/>
  <c r="BD89" i="10"/>
  <c r="H43" i="4"/>
  <c r="H43" i="8"/>
  <c r="I51" i="1" a="1"/>
  <c r="I51" i="1"/>
  <c r="BD90" i="10"/>
  <c r="I11" i="1" a="1"/>
  <c r="I11" i="1"/>
  <c r="BE50" i="10"/>
  <c r="BE78" i="10"/>
  <c r="BK69" i="10"/>
  <c r="BI69" i="10"/>
  <c r="BG69" i="10"/>
  <c r="BE69" i="10"/>
  <c r="BK60" i="10"/>
  <c r="BI60" i="10"/>
  <c r="BG60" i="10"/>
  <c r="BE60" i="10"/>
  <c r="BK81" i="10"/>
  <c r="BI81" i="10"/>
  <c r="BG81" i="10"/>
  <c r="BE81" i="10"/>
  <c r="BG79" i="10"/>
  <c r="BE79" i="10"/>
  <c r="LF9" i="10" a="1"/>
  <c r="LF9" i="10"/>
  <c r="LG9" i="10"/>
  <c r="I10" i="1" a="1"/>
  <c r="I10" i="1"/>
  <c r="BE49" i="10"/>
  <c r="LH9" i="10"/>
  <c r="I4" i="4" a="1"/>
  <c r="I4" i="4"/>
  <c r="I4" i="8" a="1"/>
  <c r="I4" i="8"/>
  <c r="I85" i="2"/>
  <c r="J12" i="1" a="1"/>
  <c r="J12" i="1"/>
  <c r="BB51" i="10"/>
  <c r="I5" i="4" a="1"/>
  <c r="I5" i="4"/>
  <c r="I5" i="8" a="1"/>
  <c r="I5" i="8"/>
  <c r="I86" i="2"/>
  <c r="J13" i="1" a="1"/>
  <c r="J13" i="1"/>
  <c r="BB52" i="10"/>
  <c r="I6" i="4" a="1"/>
  <c r="I6" i="4"/>
  <c r="I6" i="8" a="1"/>
  <c r="I6" i="8"/>
  <c r="I87" i="2"/>
  <c r="J14" i="1" a="1"/>
  <c r="J14" i="1"/>
  <c r="BB53" i="10"/>
  <c r="I7" i="4" a="1"/>
  <c r="I7" i="4"/>
  <c r="I7" i="8" a="1"/>
  <c r="I7" i="8"/>
  <c r="I88" i="2"/>
  <c r="J15" i="1" a="1"/>
  <c r="J15" i="1"/>
  <c r="BB54" i="10"/>
  <c r="I8" i="4" a="1"/>
  <c r="I8" i="4"/>
  <c r="I8" i="8" a="1"/>
  <c r="I8" i="8"/>
  <c r="I89" i="2"/>
  <c r="J16" i="1" a="1"/>
  <c r="J16" i="1"/>
  <c r="BB55" i="10"/>
  <c r="I9" i="4" a="1"/>
  <c r="I9" i="4"/>
  <c r="I9" i="8" a="1"/>
  <c r="I9" i="8"/>
  <c r="J17" i="1" a="1"/>
  <c r="J17" i="1"/>
  <c r="BB56" i="10"/>
  <c r="I10" i="4" a="1"/>
  <c r="I10" i="4"/>
  <c r="I10" i="8" a="1"/>
  <c r="I10" i="8"/>
  <c r="J18" i="1" a="1"/>
  <c r="J18" i="1"/>
  <c r="BB57" i="10"/>
  <c r="I11" i="4" a="1"/>
  <c r="I11" i="4"/>
  <c r="I11" i="8" a="1"/>
  <c r="I11" i="8"/>
  <c r="J19" i="1" a="1"/>
  <c r="J19" i="1"/>
  <c r="BB58" i="10"/>
  <c r="I12" i="4" a="1"/>
  <c r="I12" i="4"/>
  <c r="I12" i="8" a="1"/>
  <c r="I12" i="8"/>
  <c r="J20" i="1" a="1"/>
  <c r="J20" i="1"/>
  <c r="BB59" i="10"/>
  <c r="I13" i="4" a="1"/>
  <c r="I13" i="4"/>
  <c r="I13" i="8" a="1"/>
  <c r="I13" i="8"/>
  <c r="J21" i="1" a="1"/>
  <c r="J21" i="1"/>
  <c r="BB60" i="10"/>
  <c r="I14" i="4" a="1"/>
  <c r="I14" i="4"/>
  <c r="I14" i="8" a="1"/>
  <c r="I14" i="8"/>
  <c r="I95" i="2"/>
  <c r="J22" i="1" a="1"/>
  <c r="J22" i="1"/>
  <c r="BB61" i="10"/>
  <c r="I15" i="4" a="1"/>
  <c r="I15" i="4"/>
  <c r="I15" i="8" a="1"/>
  <c r="I15" i="8"/>
  <c r="I96" i="2"/>
  <c r="J23" i="1" a="1"/>
  <c r="J23" i="1"/>
  <c r="BB62" i="10"/>
  <c r="I16" i="4" a="1"/>
  <c r="I16" i="4"/>
  <c r="I16" i="8" a="1"/>
  <c r="I16" i="8"/>
  <c r="I97" i="2"/>
  <c r="J24" i="1" a="1"/>
  <c r="J24" i="1"/>
  <c r="BB63" i="10"/>
  <c r="I17" i="4" a="1"/>
  <c r="I17" i="4"/>
  <c r="I17" i="8" a="1"/>
  <c r="I17" i="8"/>
  <c r="I98" i="2"/>
  <c r="J25" i="1" a="1"/>
  <c r="J25" i="1"/>
  <c r="BB64" i="10"/>
  <c r="I18" i="4" a="1"/>
  <c r="I18" i="4"/>
  <c r="I18" i="8" a="1"/>
  <c r="I18" i="8"/>
  <c r="I99" i="2"/>
  <c r="J26" i="1" a="1"/>
  <c r="J26" i="1"/>
  <c r="BB65" i="10"/>
  <c r="I19" i="4" a="1"/>
  <c r="I19" i="4"/>
  <c r="I19" i="8" a="1"/>
  <c r="I19" i="8"/>
  <c r="I100" i="2"/>
  <c r="J27" i="1" a="1"/>
  <c r="J27" i="1"/>
  <c r="BB66" i="10"/>
  <c r="I20" i="4" a="1"/>
  <c r="I20" i="4"/>
  <c r="I20" i="8" a="1"/>
  <c r="I20" i="8"/>
  <c r="I101" i="2"/>
  <c r="J28" i="1" a="1"/>
  <c r="J28" i="1"/>
  <c r="BB67" i="10"/>
  <c r="I21" i="4" a="1"/>
  <c r="I21" i="4"/>
  <c r="I21" i="8" a="1"/>
  <c r="I21" i="8"/>
  <c r="I102" i="2"/>
  <c r="J29" i="1" a="1"/>
  <c r="J29" i="1"/>
  <c r="BB68" i="10"/>
  <c r="I22" i="4" a="1"/>
  <c r="I22" i="4"/>
  <c r="I22" i="8" a="1"/>
  <c r="I22" i="8"/>
  <c r="I103" i="2"/>
  <c r="J30" i="1" a="1"/>
  <c r="J30" i="1"/>
  <c r="BB69" i="10"/>
  <c r="I23" i="4" a="1"/>
  <c r="I23" i="4"/>
  <c r="I23" i="8" a="1"/>
  <c r="I23" i="8"/>
  <c r="I104" i="2"/>
  <c r="J31" i="1" a="1"/>
  <c r="J31" i="1"/>
  <c r="BB70" i="10"/>
  <c r="I24" i="4" a="1"/>
  <c r="I24" i="4"/>
  <c r="I24" i="8" a="1"/>
  <c r="I24" i="8"/>
  <c r="I105" i="2"/>
  <c r="J32" i="1" a="1"/>
  <c r="J32" i="1"/>
  <c r="BB71" i="10"/>
  <c r="I25" i="4" a="1"/>
  <c r="I25" i="4"/>
  <c r="I25" i="8" a="1"/>
  <c r="I25" i="8"/>
  <c r="I106" i="2"/>
  <c r="J33" i="1" a="1"/>
  <c r="J33" i="1"/>
  <c r="BB72" i="10"/>
  <c r="I26" i="4" a="1"/>
  <c r="I26" i="4"/>
  <c r="I26" i="8" a="1"/>
  <c r="I26" i="8"/>
  <c r="I107" i="2"/>
  <c r="J34" i="1" a="1"/>
  <c r="J34" i="1"/>
  <c r="BB73" i="10"/>
  <c r="I27" i="4" a="1"/>
  <c r="I27" i="4"/>
  <c r="I27" i="8" a="1"/>
  <c r="I27" i="8"/>
  <c r="I108" i="2"/>
  <c r="J35" i="1" a="1"/>
  <c r="J35" i="1"/>
  <c r="BB74" i="10"/>
  <c r="I28" i="4" a="1"/>
  <c r="I28" i="4"/>
  <c r="I28" i="8" a="1"/>
  <c r="I28" i="8"/>
  <c r="I109" i="2"/>
  <c r="J36" i="1" a="1"/>
  <c r="J36" i="1"/>
  <c r="BB75" i="10"/>
  <c r="I29" i="4" a="1"/>
  <c r="I29" i="4"/>
  <c r="I29" i="8" a="1"/>
  <c r="I29" i="8"/>
  <c r="I110" i="2"/>
  <c r="J37" i="1" a="1"/>
  <c r="J37" i="1"/>
  <c r="BB76" i="10"/>
  <c r="I30" i="4" a="1"/>
  <c r="I30" i="4"/>
  <c r="I30" i="8" a="1"/>
  <c r="I30" i="8"/>
  <c r="I111" i="2"/>
  <c r="J38" i="1" a="1"/>
  <c r="J38" i="1"/>
  <c r="BB77" i="10"/>
  <c r="I31" i="4" a="1"/>
  <c r="I31" i="4"/>
  <c r="I31" i="8" a="1"/>
  <c r="I31" i="8"/>
  <c r="I112" i="2"/>
  <c r="J39" i="1" a="1"/>
  <c r="J39" i="1"/>
  <c r="BB78" i="10"/>
  <c r="I32" i="4" a="1"/>
  <c r="I32" i="4"/>
  <c r="I32" i="8" a="1"/>
  <c r="I32" i="8"/>
  <c r="I113" i="2"/>
  <c r="J40" i="1" a="1"/>
  <c r="J40" i="1"/>
  <c r="BB79" i="10"/>
  <c r="I33" i="4" a="1"/>
  <c r="I33" i="4"/>
  <c r="I33" i="8" a="1"/>
  <c r="I33" i="8"/>
  <c r="I114" i="2"/>
  <c r="J41" i="1" a="1"/>
  <c r="J41" i="1"/>
  <c r="BB80" i="10"/>
  <c r="I34" i="4" a="1"/>
  <c r="I34" i="4"/>
  <c r="H44" i="8"/>
  <c r="I34" i="8" a="1"/>
  <c r="I34" i="8"/>
  <c r="I115" i="2"/>
  <c r="J42" i="1" a="1"/>
  <c r="J42" i="1"/>
  <c r="BB81" i="10"/>
  <c r="I35" i="4" a="1"/>
  <c r="I35" i="4"/>
  <c r="I35" i="8" a="1"/>
  <c r="I35" i="8"/>
  <c r="J43" i="1" a="1"/>
  <c r="J43" i="1"/>
  <c r="BB82" i="10"/>
  <c r="I36" i="4" a="1"/>
  <c r="I36" i="4"/>
  <c r="I36" i="8" a="1"/>
  <c r="I36" i="8"/>
  <c r="J44" i="1" a="1"/>
  <c r="J44" i="1"/>
  <c r="BB83" i="10"/>
  <c r="I37" i="4" a="1"/>
  <c r="I37" i="4"/>
  <c r="I37" i="8" a="1"/>
  <c r="I37" i="8"/>
  <c r="J45" i="1" a="1"/>
  <c r="J45" i="1"/>
  <c r="BB84" i="10"/>
  <c r="I38" i="4" a="1"/>
  <c r="I38" i="4"/>
  <c r="I38" i="8" a="1"/>
  <c r="I38" i="8"/>
  <c r="J46" i="1" a="1"/>
  <c r="J46" i="1"/>
  <c r="BB85" i="10"/>
  <c r="I39" i="4" a="1"/>
  <c r="I39" i="4"/>
  <c r="I39" i="8" a="1"/>
  <c r="I39" i="8"/>
  <c r="J47" i="1" a="1"/>
  <c r="J47" i="1"/>
  <c r="BB86" i="10"/>
  <c r="I40" i="4" a="1"/>
  <c r="I40" i="4"/>
  <c r="I40" i="8" a="1"/>
  <c r="I40" i="8"/>
  <c r="J48" i="1" a="1"/>
  <c r="J48" i="1"/>
  <c r="BB87" i="10"/>
  <c r="I41" i="4" a="1"/>
  <c r="I41" i="4"/>
  <c r="I41" i="8" a="1"/>
  <c r="I41" i="8"/>
  <c r="J49" i="1" a="1"/>
  <c r="J49" i="1"/>
  <c r="BB88" i="10"/>
  <c r="I42" i="4" a="1"/>
  <c r="I42" i="4"/>
  <c r="I42" i="8" a="1"/>
  <c r="I42" i="8"/>
  <c r="J50" i="1" a="1"/>
  <c r="J50" i="1"/>
  <c r="BB89" i="10"/>
  <c r="I43" i="4" a="1"/>
  <c r="I43" i="4"/>
  <c r="I43" i="8" a="1"/>
  <c r="I43" i="8"/>
  <c r="J51" i="1" a="1"/>
  <c r="J51" i="1"/>
  <c r="BB90" i="10"/>
  <c r="J11" i="1" a="1"/>
  <c r="J11" i="1"/>
  <c r="BC50" i="10"/>
  <c r="BK71" i="10"/>
  <c r="BI71" i="10"/>
  <c r="BG71" i="10"/>
  <c r="BE71" i="10"/>
  <c r="BC71" i="10"/>
  <c r="BK51" i="10"/>
  <c r="BI51" i="10"/>
  <c r="BG51" i="10"/>
  <c r="BE51" i="10"/>
  <c r="BC51" i="10"/>
  <c r="BK61" i="10"/>
  <c r="BI61" i="10"/>
  <c r="BG61" i="10"/>
  <c r="BE61" i="10"/>
  <c r="BC61" i="10"/>
  <c r="BK82" i="10"/>
  <c r="BI82" i="10"/>
  <c r="BG82" i="10"/>
  <c r="BE82" i="10"/>
  <c r="BC82" i="10"/>
  <c r="BK66" i="10"/>
  <c r="BI66" i="10"/>
  <c r="BG66" i="10"/>
  <c r="BE66" i="10"/>
  <c r="BC66" i="10"/>
  <c r="LF10" i="10" a="1"/>
  <c r="LF10" i="10"/>
  <c r="LG10" i="10"/>
  <c r="J10" i="1" a="1"/>
  <c r="J10" i="1"/>
  <c r="BC49" i="10"/>
  <c r="LH10" i="10"/>
  <c r="J4" i="4" a="1"/>
  <c r="J4" i="4"/>
  <c r="J4" i="8" a="1"/>
  <c r="J4" i="8"/>
  <c r="J85" i="2"/>
  <c r="K12" i="1" a="1"/>
  <c r="K12" i="1"/>
  <c r="AZ51" i="10"/>
  <c r="J5" i="4" a="1"/>
  <c r="J5" i="4"/>
  <c r="J5" i="8" a="1"/>
  <c r="J5" i="8"/>
  <c r="J86" i="2"/>
  <c r="K13" i="1" a="1"/>
  <c r="K13" i="1"/>
  <c r="AZ52" i="10"/>
  <c r="J6" i="4"/>
  <c r="J6" i="8" a="1"/>
  <c r="J6" i="8"/>
  <c r="J87" i="2"/>
  <c r="K14" i="1" a="1"/>
  <c r="K14" i="1"/>
  <c r="AZ53" i="10"/>
  <c r="J7" i="8" a="1"/>
  <c r="J7" i="8"/>
  <c r="J88" i="2"/>
  <c r="K15" i="1" a="1"/>
  <c r="K15" i="1"/>
  <c r="AZ54" i="10"/>
  <c r="J8" i="8" a="1"/>
  <c r="J8" i="8"/>
  <c r="J89" i="2"/>
  <c r="K16" i="1" a="1"/>
  <c r="K16" i="1"/>
  <c r="AZ55" i="10"/>
  <c r="J9" i="8" a="1"/>
  <c r="J9" i="8"/>
  <c r="J90" i="2"/>
  <c r="K17" i="1" a="1"/>
  <c r="K17" i="1"/>
  <c r="AZ56" i="10"/>
  <c r="J10" i="8" a="1"/>
  <c r="J10" i="8"/>
  <c r="K18" i="1" a="1"/>
  <c r="K18" i="1"/>
  <c r="AZ57" i="10"/>
  <c r="J11" i="8" a="1"/>
  <c r="J11" i="8"/>
  <c r="K19" i="1" a="1"/>
  <c r="K19" i="1"/>
  <c r="AZ58" i="10"/>
  <c r="J12" i="8" a="1"/>
  <c r="J12" i="8"/>
  <c r="K20" i="1" a="1"/>
  <c r="K20" i="1"/>
  <c r="AZ59" i="10"/>
  <c r="J13" i="8" a="1"/>
  <c r="J13" i="8"/>
  <c r="K21" i="1" a="1"/>
  <c r="K21" i="1"/>
  <c r="AZ60" i="10"/>
  <c r="J14" i="8" a="1"/>
  <c r="J14" i="8"/>
  <c r="K22" i="1" a="1"/>
  <c r="K22" i="1"/>
  <c r="AZ61" i="10"/>
  <c r="J15" i="8" a="1"/>
  <c r="J15" i="8"/>
  <c r="J96" i="2"/>
  <c r="K23" i="1" a="1"/>
  <c r="K23" i="1"/>
  <c r="AZ62" i="10"/>
  <c r="J16" i="8" a="1"/>
  <c r="J16" i="8"/>
  <c r="J97" i="2"/>
  <c r="K24" i="1" a="1"/>
  <c r="K24" i="1"/>
  <c r="AZ63" i="10"/>
  <c r="J17" i="8" a="1"/>
  <c r="J17" i="8"/>
  <c r="J98" i="2"/>
  <c r="K25" i="1" a="1"/>
  <c r="K25" i="1"/>
  <c r="AZ64" i="10"/>
  <c r="J18" i="8" a="1"/>
  <c r="J18" i="8"/>
  <c r="J99" i="2"/>
  <c r="K26" i="1" a="1"/>
  <c r="K26" i="1"/>
  <c r="AZ65" i="10"/>
  <c r="J19" i="8" a="1"/>
  <c r="J19" i="8"/>
  <c r="J100" i="2"/>
  <c r="K27" i="1" a="1"/>
  <c r="K27" i="1"/>
  <c r="AZ66" i="10"/>
  <c r="J20" i="8" a="1"/>
  <c r="J20" i="8"/>
  <c r="J101" i="2"/>
  <c r="K28" i="1" a="1"/>
  <c r="K28" i="1"/>
  <c r="AZ67" i="10"/>
  <c r="J21" i="8" a="1"/>
  <c r="J21" i="8"/>
  <c r="J102" i="2"/>
  <c r="K29" i="1" a="1"/>
  <c r="K29" i="1"/>
  <c r="AZ68" i="10"/>
  <c r="J22" i="8" a="1"/>
  <c r="J22" i="8"/>
  <c r="J103" i="2"/>
  <c r="K30" i="1" a="1"/>
  <c r="K30" i="1"/>
  <c r="AZ69" i="10"/>
  <c r="J23" i="8" a="1"/>
  <c r="J23" i="8"/>
  <c r="J104" i="2"/>
  <c r="K31" i="1" a="1"/>
  <c r="K31" i="1"/>
  <c r="AZ70" i="10"/>
  <c r="J24" i="8" a="1"/>
  <c r="J24" i="8"/>
  <c r="J105" i="2"/>
  <c r="K32" i="1" a="1"/>
  <c r="K32" i="1"/>
  <c r="AZ71" i="10"/>
  <c r="J25" i="8" a="1"/>
  <c r="J25" i="8"/>
  <c r="J106" i="2"/>
  <c r="K33" i="1" a="1"/>
  <c r="K33" i="1"/>
  <c r="AZ72" i="10"/>
  <c r="J26" i="8" a="1"/>
  <c r="J26" i="8"/>
  <c r="J107" i="2"/>
  <c r="K34" i="1" a="1"/>
  <c r="K34" i="1"/>
  <c r="AZ73" i="10"/>
  <c r="J27" i="8" a="1"/>
  <c r="J27" i="8"/>
  <c r="J108" i="2"/>
  <c r="K35" i="1" a="1"/>
  <c r="K35" i="1"/>
  <c r="AZ74" i="10"/>
  <c r="J28" i="8" a="1"/>
  <c r="J28" i="8"/>
  <c r="J109" i="2"/>
  <c r="K36" i="1" a="1"/>
  <c r="K36" i="1"/>
  <c r="AZ75" i="10"/>
  <c r="J29" i="8" a="1"/>
  <c r="J29" i="8"/>
  <c r="J110" i="2"/>
  <c r="K37" i="1" a="1"/>
  <c r="K37" i="1"/>
  <c r="AZ76" i="10"/>
  <c r="J30" i="8" a="1"/>
  <c r="J30" i="8"/>
  <c r="J111" i="2"/>
  <c r="K38" i="1" a="1"/>
  <c r="K38" i="1"/>
  <c r="AZ77" i="10"/>
  <c r="J31" i="8" a="1"/>
  <c r="J31" i="8"/>
  <c r="J112" i="2"/>
  <c r="K39" i="1" a="1"/>
  <c r="K39" i="1"/>
  <c r="AZ78" i="10"/>
  <c r="J32" i="8" a="1"/>
  <c r="J32" i="8"/>
  <c r="J113" i="2"/>
  <c r="K40" i="1" a="1"/>
  <c r="K40" i="1"/>
  <c r="AZ79" i="10"/>
  <c r="J33" i="4"/>
  <c r="J33" i="8" a="1"/>
  <c r="J33" i="8"/>
  <c r="J114" i="2"/>
  <c r="K41" i="1" a="1"/>
  <c r="K41" i="1"/>
  <c r="AZ80" i="10"/>
  <c r="J34" i="4"/>
  <c r="J34" i="8" a="1"/>
  <c r="J34" i="8"/>
  <c r="J115" i="2"/>
  <c r="K42" i="1" a="1"/>
  <c r="K42" i="1"/>
  <c r="AZ81" i="10"/>
  <c r="J35" i="4"/>
  <c r="J35" i="8" a="1"/>
  <c r="J35" i="8"/>
  <c r="J116" i="2"/>
  <c r="K43" i="1" a="1"/>
  <c r="K43" i="1"/>
  <c r="AZ82" i="10"/>
  <c r="J36" i="4"/>
  <c r="J36" i="8" a="1"/>
  <c r="J36" i="8"/>
  <c r="K44" i="1" a="1"/>
  <c r="K44" i="1"/>
  <c r="AZ83" i="10"/>
  <c r="J37" i="4"/>
  <c r="J37" i="8" a="1"/>
  <c r="J37" i="8"/>
  <c r="K45" i="1" a="1"/>
  <c r="K45" i="1"/>
  <c r="AZ84" i="10"/>
  <c r="J38" i="4"/>
  <c r="J38" i="8" a="1"/>
  <c r="J38" i="8"/>
  <c r="K46" i="1" a="1"/>
  <c r="K46" i="1"/>
  <c r="AZ85" i="10"/>
  <c r="J39" i="4"/>
  <c r="J39" i="8" a="1"/>
  <c r="J39" i="8"/>
  <c r="K47" i="1" a="1"/>
  <c r="K47" i="1"/>
  <c r="AZ86" i="10"/>
  <c r="J40" i="4"/>
  <c r="J40" i="8" a="1"/>
  <c r="J40" i="8"/>
  <c r="K48" i="1" a="1"/>
  <c r="K48" i="1"/>
  <c r="AZ87" i="10"/>
  <c r="J41" i="4"/>
  <c r="J41" i="8" a="1"/>
  <c r="J41" i="8"/>
  <c r="K49" i="1" a="1"/>
  <c r="K49" i="1"/>
  <c r="AZ88" i="10"/>
  <c r="J42" i="4"/>
  <c r="J42" i="8" a="1"/>
  <c r="J42" i="8"/>
  <c r="K50" i="1" a="1"/>
  <c r="K50" i="1"/>
  <c r="AZ89" i="10"/>
  <c r="J43" i="4"/>
  <c r="J43" i="8" a="1"/>
  <c r="J43" i="8"/>
  <c r="K51" i="1" a="1"/>
  <c r="K51" i="1"/>
  <c r="AZ90" i="10"/>
  <c r="K11" i="1" a="1"/>
  <c r="K11" i="1"/>
  <c r="BA50" i="10"/>
  <c r="BA51" i="10"/>
  <c r="BC79" i="10"/>
  <c r="BA79" i="10"/>
  <c r="BK62" i="10"/>
  <c r="BI62" i="10"/>
  <c r="BG62" i="10"/>
  <c r="BE62" i="10"/>
  <c r="BC62" i="10"/>
  <c r="BA62" i="10"/>
  <c r="BK83" i="10"/>
  <c r="BI83" i="10"/>
  <c r="BG83" i="10"/>
  <c r="BE83" i="10"/>
  <c r="BC83" i="10"/>
  <c r="BA83" i="10"/>
  <c r="BE80" i="10"/>
  <c r="BC80" i="10"/>
  <c r="BA80" i="10"/>
  <c r="LF11" i="10" a="1"/>
  <c r="LF11" i="10"/>
  <c r="LG11" i="10"/>
  <c r="K10" i="1" a="1"/>
  <c r="K10" i="1"/>
  <c r="BA49" i="10"/>
  <c r="LH11" i="10"/>
  <c r="K4" i="4" a="1"/>
  <c r="K4" i="4"/>
  <c r="K4" i="8" a="1"/>
  <c r="K4" i="8"/>
  <c r="K85" i="2"/>
  <c r="L12" i="1" a="1"/>
  <c r="L12" i="1"/>
  <c r="AX51" i="10"/>
  <c r="K5" i="4" a="1"/>
  <c r="K5" i="4"/>
  <c r="K5" i="8" a="1"/>
  <c r="K5" i="8"/>
  <c r="K86" i="2"/>
  <c r="L13" i="1" a="1"/>
  <c r="L13" i="1"/>
  <c r="AX52" i="10"/>
  <c r="K6" i="4" a="1"/>
  <c r="K6" i="4"/>
  <c r="K6" i="8" a="1"/>
  <c r="K6" i="8"/>
  <c r="K87" i="2"/>
  <c r="L14" i="1" a="1"/>
  <c r="L14" i="1"/>
  <c r="AX53" i="10"/>
  <c r="K7" i="4" a="1"/>
  <c r="K7" i="4"/>
  <c r="K7" i="8" a="1"/>
  <c r="K7" i="8"/>
  <c r="K88" i="2"/>
  <c r="L15" i="1" a="1"/>
  <c r="L15" i="1"/>
  <c r="AX54" i="10"/>
  <c r="K8" i="4" a="1"/>
  <c r="K8" i="4"/>
  <c r="K8" i="8" a="1"/>
  <c r="K8" i="8"/>
  <c r="K89" i="2"/>
  <c r="L16" i="1" a="1"/>
  <c r="L16" i="1"/>
  <c r="AX55" i="10"/>
  <c r="K9" i="4" a="1"/>
  <c r="K9" i="4"/>
  <c r="K9" i="8" a="1"/>
  <c r="K9" i="8"/>
  <c r="K90" i="2"/>
  <c r="L17" i="1" a="1"/>
  <c r="L17" i="1"/>
  <c r="AX56" i="10"/>
  <c r="K10" i="4" a="1"/>
  <c r="K10" i="4"/>
  <c r="K10" i="8" a="1"/>
  <c r="K10" i="8"/>
  <c r="K91" i="2"/>
  <c r="L18" i="1" a="1"/>
  <c r="L18" i="1"/>
  <c r="AX57" i="10"/>
  <c r="K11" i="4" a="1"/>
  <c r="K11" i="4"/>
  <c r="K11" i="8" a="1"/>
  <c r="K11" i="8"/>
  <c r="L19" i="1" a="1"/>
  <c r="L19" i="1"/>
  <c r="AX58" i="10"/>
  <c r="K12" i="4" a="1"/>
  <c r="K12" i="4"/>
  <c r="K12" i="8" a="1"/>
  <c r="K12" i="8"/>
  <c r="L20" i="1" a="1"/>
  <c r="L20" i="1"/>
  <c r="AX59" i="10"/>
  <c r="K13" i="4" a="1"/>
  <c r="K13" i="4"/>
  <c r="K13" i="8" a="1"/>
  <c r="K13" i="8"/>
  <c r="L21" i="1" a="1"/>
  <c r="L21" i="1"/>
  <c r="AX60" i="10"/>
  <c r="K14" i="4" a="1"/>
  <c r="K14" i="4"/>
  <c r="K14" i="8" a="1"/>
  <c r="K14" i="8"/>
  <c r="L22" i="1" a="1"/>
  <c r="L22" i="1"/>
  <c r="AX61" i="10"/>
  <c r="K15" i="4" a="1"/>
  <c r="K15" i="4"/>
  <c r="K15" i="8" a="1"/>
  <c r="K15" i="8"/>
  <c r="L23" i="1" a="1"/>
  <c r="L23" i="1"/>
  <c r="AX62" i="10"/>
  <c r="K16" i="4" a="1"/>
  <c r="K16" i="4"/>
  <c r="K16" i="8" a="1"/>
  <c r="K16" i="8"/>
  <c r="K97" i="2"/>
  <c r="L24" i="1" a="1"/>
  <c r="L24" i="1"/>
  <c r="AX63" i="10"/>
  <c r="K17" i="4" a="1"/>
  <c r="K17" i="4"/>
  <c r="K17" i="8" a="1"/>
  <c r="K17" i="8"/>
  <c r="K98" i="2"/>
  <c r="L25" i="1" a="1"/>
  <c r="L25" i="1"/>
  <c r="AX64" i="10"/>
  <c r="K18" i="4" a="1"/>
  <c r="K18" i="4"/>
  <c r="K18" i="8" a="1"/>
  <c r="K18" i="8"/>
  <c r="K99" i="2"/>
  <c r="L26" i="1" a="1"/>
  <c r="L26" i="1"/>
  <c r="AX65" i="10"/>
  <c r="K19" i="4" a="1"/>
  <c r="K19" i="4"/>
  <c r="K19" i="8" a="1"/>
  <c r="K19" i="8"/>
  <c r="K100" i="2"/>
  <c r="L27" i="1" a="1"/>
  <c r="L27" i="1"/>
  <c r="AX66" i="10"/>
  <c r="K20" i="4" a="1"/>
  <c r="K20" i="4"/>
  <c r="K20" i="8" a="1"/>
  <c r="K20" i="8"/>
  <c r="K101" i="2"/>
  <c r="L28" i="1" a="1"/>
  <c r="L28" i="1"/>
  <c r="AX67" i="10"/>
  <c r="K21" i="4" a="1"/>
  <c r="K21" i="4"/>
  <c r="K21" i="8" a="1"/>
  <c r="K21" i="8"/>
  <c r="K102" i="2"/>
  <c r="L29" i="1" a="1"/>
  <c r="L29" i="1"/>
  <c r="AX68" i="10"/>
  <c r="K22" i="4" a="1"/>
  <c r="K22" i="4"/>
  <c r="K22" i="8" a="1"/>
  <c r="K22" i="8"/>
  <c r="K103" i="2"/>
  <c r="L30" i="1" a="1"/>
  <c r="L30" i="1"/>
  <c r="AX69" i="10"/>
  <c r="K23" i="4" a="1"/>
  <c r="K23" i="4"/>
  <c r="K23" i="8" a="1"/>
  <c r="K23" i="8"/>
  <c r="K104" i="2"/>
  <c r="L31" i="1" a="1"/>
  <c r="L31" i="1"/>
  <c r="AX70" i="10"/>
  <c r="K24" i="4" a="1"/>
  <c r="K24" i="4"/>
  <c r="K24" i="8" a="1"/>
  <c r="K24" i="8"/>
  <c r="K105" i="2"/>
  <c r="L32" i="1" a="1"/>
  <c r="L32" i="1"/>
  <c r="AX71" i="10"/>
  <c r="K25" i="4" a="1"/>
  <c r="K25" i="4"/>
  <c r="K25" i="8" a="1"/>
  <c r="K25" i="8"/>
  <c r="K106" i="2"/>
  <c r="L33" i="1" a="1"/>
  <c r="L33" i="1"/>
  <c r="AX72" i="10"/>
  <c r="K26" i="4" a="1"/>
  <c r="K26" i="4"/>
  <c r="K26" i="8" a="1"/>
  <c r="K26" i="8"/>
  <c r="K107" i="2"/>
  <c r="L34" i="1" a="1"/>
  <c r="L34" i="1"/>
  <c r="AX73" i="10"/>
  <c r="K27" i="4" a="1"/>
  <c r="K27" i="4"/>
  <c r="K27" i="8" a="1"/>
  <c r="K27" i="8"/>
  <c r="K108" i="2"/>
  <c r="L35" i="1" a="1"/>
  <c r="L35" i="1"/>
  <c r="AX74" i="10"/>
  <c r="K28" i="4" a="1"/>
  <c r="K28" i="4"/>
  <c r="K28" i="8" a="1"/>
  <c r="K28" i="8"/>
  <c r="K109" i="2"/>
  <c r="L36" i="1" a="1"/>
  <c r="L36" i="1"/>
  <c r="AX75" i="10"/>
  <c r="K29" i="4" a="1"/>
  <c r="K29" i="4"/>
  <c r="K29" i="8" a="1"/>
  <c r="K29" i="8"/>
  <c r="K110" i="2"/>
  <c r="L37" i="1" a="1"/>
  <c r="L37" i="1"/>
  <c r="AX76" i="10"/>
  <c r="K30" i="4" a="1"/>
  <c r="K30" i="4"/>
  <c r="K30" i="8" a="1"/>
  <c r="K30" i="8"/>
  <c r="K111" i="2"/>
  <c r="L38" i="1" a="1"/>
  <c r="L38" i="1"/>
  <c r="AX77" i="10"/>
  <c r="K31" i="4" a="1"/>
  <c r="K31" i="4"/>
  <c r="K31" i="8" a="1"/>
  <c r="K31" i="8"/>
  <c r="K112" i="2"/>
  <c r="L39" i="1" a="1"/>
  <c r="L39" i="1"/>
  <c r="AX78" i="10"/>
  <c r="K32" i="4" a="1"/>
  <c r="K32" i="4"/>
  <c r="K32" i="8" a="1"/>
  <c r="K32" i="8"/>
  <c r="K113" i="2"/>
  <c r="L40" i="1" a="1"/>
  <c r="L40" i="1"/>
  <c r="AX79" i="10"/>
  <c r="K33" i="4" a="1"/>
  <c r="K33" i="4"/>
  <c r="K33" i="8" a="1"/>
  <c r="K33" i="8"/>
  <c r="K114" i="2"/>
  <c r="L41" i="1" a="1"/>
  <c r="L41" i="1"/>
  <c r="AX80" i="10"/>
  <c r="K34" i="4" a="1"/>
  <c r="K34" i="4"/>
  <c r="K34" i="8" a="1"/>
  <c r="K34" i="8"/>
  <c r="K115" i="2"/>
  <c r="L42" i="1" a="1"/>
  <c r="L42" i="1"/>
  <c r="AX81" i="10"/>
  <c r="K35" i="4" a="1"/>
  <c r="K35" i="4"/>
  <c r="K35" i="8" a="1"/>
  <c r="K35" i="8"/>
  <c r="K116" i="2"/>
  <c r="L43" i="1" a="1"/>
  <c r="L43" i="1"/>
  <c r="AX82" i="10"/>
  <c r="K36" i="4" a="1"/>
  <c r="K36" i="4"/>
  <c r="K36" i="8" a="1"/>
  <c r="K36" i="8"/>
  <c r="K117" i="2"/>
  <c r="L44" i="1" a="1"/>
  <c r="L44" i="1"/>
  <c r="AX83" i="10"/>
  <c r="K37" i="4" a="1"/>
  <c r="K37" i="4"/>
  <c r="K37" i="8" a="1"/>
  <c r="K37" i="8"/>
  <c r="L45" i="1" a="1"/>
  <c r="L45" i="1"/>
  <c r="AX84" i="10"/>
  <c r="K38" i="4" a="1"/>
  <c r="K38" i="4"/>
  <c r="K38" i="8" a="1"/>
  <c r="K38" i="8"/>
  <c r="L46" i="1" a="1"/>
  <c r="L46" i="1"/>
  <c r="AX85" i="10"/>
  <c r="K39" i="4" a="1"/>
  <c r="K39" i="4"/>
  <c r="K39" i="8" a="1"/>
  <c r="K39" i="8"/>
  <c r="L47" i="1" a="1"/>
  <c r="L47" i="1"/>
  <c r="AX86" i="10"/>
  <c r="K40" i="4" a="1"/>
  <c r="K40" i="4"/>
  <c r="K40" i="8" a="1"/>
  <c r="K40" i="8"/>
  <c r="L48" i="1" a="1"/>
  <c r="L48" i="1"/>
  <c r="AX87" i="10"/>
  <c r="K41" i="4" a="1"/>
  <c r="K41" i="4"/>
  <c r="K41" i="8" a="1"/>
  <c r="K41" i="8"/>
  <c r="L49" i="1" a="1"/>
  <c r="L49" i="1"/>
  <c r="AX88" i="10"/>
  <c r="K42" i="4" a="1"/>
  <c r="K42" i="4"/>
  <c r="K42" i="8" a="1"/>
  <c r="K42" i="8"/>
  <c r="L50" i="1" a="1"/>
  <c r="L50" i="1"/>
  <c r="AX89" i="10"/>
  <c r="K43" i="4" a="1"/>
  <c r="K43" i="4"/>
  <c r="K43" i="8" a="1"/>
  <c r="K43" i="8"/>
  <c r="L51" i="1" a="1"/>
  <c r="L51" i="1"/>
  <c r="AX90" i="10"/>
  <c r="L11" i="1" a="1"/>
  <c r="L11" i="1"/>
  <c r="AY50" i="10"/>
  <c r="AY51" i="10"/>
  <c r="BI70" i="10"/>
  <c r="BG70" i="10"/>
  <c r="BE70" i="10"/>
  <c r="BC70" i="10"/>
  <c r="BA70" i="10"/>
  <c r="AY70" i="10"/>
  <c r="BK63" i="10"/>
  <c r="BI63" i="10"/>
  <c r="BG63" i="10"/>
  <c r="BE63" i="10"/>
  <c r="BC63" i="10"/>
  <c r="BA63" i="10"/>
  <c r="AY63" i="10"/>
  <c r="BK84" i="10"/>
  <c r="BI84" i="10"/>
  <c r="BG84" i="10"/>
  <c r="BE84" i="10"/>
  <c r="BC84" i="10"/>
  <c r="BA84" i="10"/>
  <c r="AY84" i="10"/>
  <c r="BK67" i="10"/>
  <c r="BI67" i="10"/>
  <c r="BG67" i="10"/>
  <c r="BE67" i="10"/>
  <c r="BC67" i="10"/>
  <c r="BA67" i="10"/>
  <c r="AY67" i="10"/>
  <c r="LF12" i="10" a="1"/>
  <c r="LF12" i="10"/>
  <c r="LG12" i="10"/>
  <c r="L10" i="1" a="1"/>
  <c r="L10" i="1"/>
  <c r="AY49" i="10"/>
  <c r="LH12" i="10"/>
  <c r="L4" i="4" a="1"/>
  <c r="L4" i="4"/>
  <c r="L4" i="8" a="1"/>
  <c r="L4" i="8"/>
  <c r="L85" i="2"/>
  <c r="M12" i="1" a="1"/>
  <c r="M12" i="1"/>
  <c r="AV51" i="10"/>
  <c r="L5" i="4" a="1"/>
  <c r="L5" i="4"/>
  <c r="L5" i="8" a="1"/>
  <c r="L5" i="8"/>
  <c r="L86" i="2"/>
  <c r="M13" i="1" a="1"/>
  <c r="M13" i="1"/>
  <c r="AV52" i="10"/>
  <c r="L6" i="4" a="1"/>
  <c r="L6" i="4"/>
  <c r="L6" i="8"/>
  <c r="L87" i="2"/>
  <c r="M14" i="1" a="1"/>
  <c r="M14" i="1"/>
  <c r="AV53" i="10"/>
  <c r="L7" i="4"/>
  <c r="L7" i="8"/>
  <c r="L88" i="2"/>
  <c r="M15" i="1" a="1"/>
  <c r="M15" i="1"/>
  <c r="AV54" i="10"/>
  <c r="L8" i="8"/>
  <c r="L89" i="2"/>
  <c r="M16" i="1" a="1"/>
  <c r="M16" i="1"/>
  <c r="AV55" i="10"/>
  <c r="L9" i="8"/>
  <c r="L90" i="2"/>
  <c r="M17" i="1" a="1"/>
  <c r="M17" i="1"/>
  <c r="AV56" i="10"/>
  <c r="L10" i="8"/>
  <c r="L91" i="2"/>
  <c r="M18" i="1" a="1"/>
  <c r="M18" i="1"/>
  <c r="AV57" i="10"/>
  <c r="L11" i="8"/>
  <c r="L92" i="2"/>
  <c r="M19" i="1" a="1"/>
  <c r="M19" i="1"/>
  <c r="AV58" i="10"/>
  <c r="L12" i="8"/>
  <c r="M20" i="1" a="1"/>
  <c r="M20" i="1"/>
  <c r="AV59" i="10"/>
  <c r="L13" i="8"/>
  <c r="M21" i="1" a="1"/>
  <c r="M21" i="1"/>
  <c r="AV60" i="10"/>
  <c r="L14" i="8"/>
  <c r="M22" i="1" a="1"/>
  <c r="M22" i="1"/>
  <c r="AV61" i="10"/>
  <c r="L15" i="8"/>
  <c r="M23" i="1" a="1"/>
  <c r="M23" i="1"/>
  <c r="AV62" i="10"/>
  <c r="L16" i="8"/>
  <c r="M24" i="1" a="1"/>
  <c r="M24" i="1"/>
  <c r="AV63" i="10"/>
  <c r="L17" i="8"/>
  <c r="L98" i="2"/>
  <c r="M25" i="1" a="1"/>
  <c r="M25" i="1"/>
  <c r="AV64" i="10"/>
  <c r="L18" i="8"/>
  <c r="L99" i="2"/>
  <c r="M26" i="1" a="1"/>
  <c r="M26" i="1"/>
  <c r="AV65" i="10"/>
  <c r="L19" i="8"/>
  <c r="L100" i="2"/>
  <c r="M27" i="1" a="1"/>
  <c r="M27" i="1"/>
  <c r="AV66" i="10"/>
  <c r="L20" i="8"/>
  <c r="L101" i="2"/>
  <c r="M28" i="1" a="1"/>
  <c r="M28" i="1"/>
  <c r="AV67" i="10"/>
  <c r="L21" i="8"/>
  <c r="L102" i="2"/>
  <c r="M29" i="1" a="1"/>
  <c r="M29" i="1"/>
  <c r="AV68" i="10"/>
  <c r="L22" i="8"/>
  <c r="L103" i="2"/>
  <c r="M30" i="1" a="1"/>
  <c r="M30" i="1"/>
  <c r="AV69" i="10"/>
  <c r="L23" i="8"/>
  <c r="L104" i="2"/>
  <c r="M31" i="1" a="1"/>
  <c r="M31" i="1"/>
  <c r="AV70" i="10"/>
  <c r="L24" i="8"/>
  <c r="L105" i="2"/>
  <c r="M32" i="1" a="1"/>
  <c r="M32" i="1"/>
  <c r="AV71" i="10"/>
  <c r="L25" i="8"/>
  <c r="L106" i="2"/>
  <c r="M33" i="1" a="1"/>
  <c r="M33" i="1"/>
  <c r="AV72" i="10"/>
  <c r="L26" i="8"/>
  <c r="L107" i="2"/>
  <c r="M34" i="1" a="1"/>
  <c r="M34" i="1"/>
  <c r="AV73" i="10"/>
  <c r="L27" i="8"/>
  <c r="L108" i="2"/>
  <c r="M35" i="1" a="1"/>
  <c r="M35" i="1"/>
  <c r="AV74" i="10"/>
  <c r="L28" i="8"/>
  <c r="L109" i="2"/>
  <c r="M36" i="1" a="1"/>
  <c r="M36" i="1"/>
  <c r="AV75" i="10"/>
  <c r="L29" i="8"/>
  <c r="L110" i="2"/>
  <c r="M37" i="1" a="1"/>
  <c r="M37" i="1"/>
  <c r="AV76" i="10"/>
  <c r="L30" i="8"/>
  <c r="L111" i="2"/>
  <c r="M38" i="1" a="1"/>
  <c r="M38" i="1"/>
  <c r="AV77" i="10"/>
  <c r="L31" i="8"/>
  <c r="L112" i="2"/>
  <c r="M39" i="1" a="1"/>
  <c r="M39" i="1"/>
  <c r="AV78" i="10"/>
  <c r="L113" i="2"/>
  <c r="L32" i="8"/>
  <c r="M40" i="1" a="1"/>
  <c r="M40" i="1"/>
  <c r="AV79" i="10"/>
  <c r="L114" i="2"/>
  <c r="L33" i="8"/>
  <c r="M41" i="1" a="1"/>
  <c r="M41" i="1"/>
  <c r="AV80" i="10"/>
  <c r="L34" i="4"/>
  <c r="L115" i="2"/>
  <c r="L34" i="8"/>
  <c r="M42" i="1" a="1"/>
  <c r="M42" i="1"/>
  <c r="AV81" i="10"/>
  <c r="L35" i="4"/>
  <c r="L116" i="2"/>
  <c r="L35" i="8"/>
  <c r="M43" i="1" a="1"/>
  <c r="M43" i="1"/>
  <c r="AV82" i="10"/>
  <c r="L36" i="4"/>
  <c r="L117" i="2"/>
  <c r="L36" i="8"/>
  <c r="M44" i="1" a="1"/>
  <c r="M44" i="1"/>
  <c r="AV83" i="10"/>
  <c r="L37" i="4"/>
  <c r="L118" i="2"/>
  <c r="L37" i="8"/>
  <c r="M45" i="1" a="1"/>
  <c r="M45" i="1"/>
  <c r="AV84" i="10"/>
  <c r="L38" i="4"/>
  <c r="L38" i="8"/>
  <c r="M46" i="1" a="1"/>
  <c r="M46" i="1"/>
  <c r="AV85" i="10"/>
  <c r="L39" i="4"/>
  <c r="L39" i="8"/>
  <c r="M47" i="1" a="1"/>
  <c r="M47" i="1"/>
  <c r="AV86" i="10"/>
  <c r="L40" i="4"/>
  <c r="L40" i="8"/>
  <c r="M48" i="1" a="1"/>
  <c r="M48" i="1"/>
  <c r="AV87" i="10"/>
  <c r="L41" i="4"/>
  <c r="L41" i="8"/>
  <c r="M49" i="1" a="1"/>
  <c r="M49" i="1"/>
  <c r="AV88" i="10"/>
  <c r="L42" i="4"/>
  <c r="L42" i="8"/>
  <c r="M50" i="1" a="1"/>
  <c r="M50" i="1"/>
  <c r="AV89" i="10"/>
  <c r="L43" i="4"/>
  <c r="L43" i="8"/>
  <c r="M51" i="1" a="1"/>
  <c r="M51" i="1"/>
  <c r="AV90" i="10"/>
  <c r="M11" i="1" a="1"/>
  <c r="M11" i="1"/>
  <c r="AW50" i="10"/>
  <c r="AY79" i="10"/>
  <c r="AW79" i="10"/>
  <c r="BK52" i="10"/>
  <c r="BI52" i="10"/>
  <c r="BG52" i="10"/>
  <c r="BE52" i="10"/>
  <c r="BC52" i="10"/>
  <c r="BA52" i="10"/>
  <c r="AY52" i="10"/>
  <c r="AW52" i="10"/>
  <c r="BI64" i="10"/>
  <c r="BG64" i="10"/>
  <c r="BE64" i="10"/>
  <c r="BC64" i="10"/>
  <c r="BA64" i="10"/>
  <c r="AY64" i="10"/>
  <c r="AW64" i="10"/>
  <c r="BK85" i="10"/>
  <c r="BI85" i="10"/>
  <c r="BG85" i="10"/>
  <c r="BE85" i="10"/>
  <c r="BC85" i="10"/>
  <c r="BA85" i="10"/>
  <c r="AY85" i="10"/>
  <c r="AW85" i="10"/>
  <c r="BC81" i="10"/>
  <c r="BA81" i="10"/>
  <c r="AY81" i="10"/>
  <c r="AW81" i="10"/>
  <c r="LF13" i="10" a="1"/>
  <c r="LF13" i="10"/>
  <c r="LG13" i="10"/>
  <c r="M10" i="1" a="1"/>
  <c r="M10" i="1"/>
  <c r="AW49" i="10"/>
  <c r="LH13" i="10"/>
  <c r="H15" i="4"/>
  <c r="M4" i="4" a="1"/>
  <c r="M4" i="4"/>
  <c r="M4" i="8" a="1"/>
  <c r="M4" i="8"/>
  <c r="M85" i="2"/>
  <c r="N12" i="1" a="1"/>
  <c r="N12" i="1"/>
  <c r="AT51" i="10"/>
  <c r="H16" i="4"/>
  <c r="M5" i="4" a="1"/>
  <c r="M5" i="4"/>
  <c r="M5" i="8" a="1"/>
  <c r="M5" i="8"/>
  <c r="M86" i="2"/>
  <c r="N13" i="1" a="1"/>
  <c r="N13" i="1"/>
  <c r="AT52" i="10"/>
  <c r="H17" i="4"/>
  <c r="M6" i="4" a="1"/>
  <c r="M6" i="4"/>
  <c r="M6" i="8" a="1"/>
  <c r="M6" i="8"/>
  <c r="M87" i="2"/>
  <c r="N14" i="1" a="1"/>
  <c r="N14" i="1"/>
  <c r="AT53" i="10"/>
  <c r="H18" i="4"/>
  <c r="M7" i="4" a="1"/>
  <c r="M7" i="4"/>
  <c r="M7" i="8" a="1"/>
  <c r="M7" i="8"/>
  <c r="M88" i="2"/>
  <c r="N15" i="1" a="1"/>
  <c r="N15" i="1"/>
  <c r="AT54" i="10"/>
  <c r="H19" i="4"/>
  <c r="M8" i="4" a="1"/>
  <c r="M8" i="4"/>
  <c r="M8" i="8" a="1"/>
  <c r="M8" i="8"/>
  <c r="M89" i="2"/>
  <c r="N16" i="1" a="1"/>
  <c r="N16" i="1"/>
  <c r="AT55" i="10"/>
  <c r="H20" i="4"/>
  <c r="H10" i="4"/>
  <c r="M9" i="4" a="1"/>
  <c r="M9" i="4"/>
  <c r="M9" i="8" a="1"/>
  <c r="M9" i="8"/>
  <c r="M90" i="2"/>
  <c r="N17" i="1" a="1"/>
  <c r="N17" i="1"/>
  <c r="AT56" i="10"/>
  <c r="H21" i="4"/>
  <c r="H11" i="4"/>
  <c r="H12" i="4"/>
  <c r="M10" i="4" a="1"/>
  <c r="M10" i="4"/>
  <c r="M10" i="8" a="1"/>
  <c r="M10" i="8"/>
  <c r="M91" i="2"/>
  <c r="N18" i="1" a="1"/>
  <c r="N18" i="1"/>
  <c r="AT57" i="10"/>
  <c r="H22" i="4"/>
  <c r="H13" i="4"/>
  <c r="H14" i="4"/>
  <c r="M11" i="4" a="1"/>
  <c r="M11" i="4"/>
  <c r="M11" i="8" a="1"/>
  <c r="M11" i="8"/>
  <c r="M92" i="2"/>
  <c r="N19" i="1" a="1"/>
  <c r="N19" i="1"/>
  <c r="AT58" i="10"/>
  <c r="H23" i="4"/>
  <c r="M12" i="4" a="1"/>
  <c r="M12" i="4"/>
  <c r="M12" i="8" a="1"/>
  <c r="M12" i="8"/>
  <c r="M93" i="2"/>
  <c r="N20" i="1" a="1"/>
  <c r="N20" i="1"/>
  <c r="AT59" i="10"/>
  <c r="H24" i="4"/>
  <c r="M13" i="4" a="1"/>
  <c r="M13" i="4"/>
  <c r="M13" i="8" a="1"/>
  <c r="M13" i="8"/>
  <c r="N21" i="1" a="1"/>
  <c r="N21" i="1"/>
  <c r="AT60" i="10"/>
  <c r="H25" i="4"/>
  <c r="M14" i="4" a="1"/>
  <c r="M14" i="4"/>
  <c r="M14" i="8" a="1"/>
  <c r="M14" i="8"/>
  <c r="N22" i="1" a="1"/>
  <c r="N22" i="1"/>
  <c r="AT61" i="10"/>
  <c r="H26" i="4"/>
  <c r="M15" i="4" a="1"/>
  <c r="M15" i="4"/>
  <c r="M15" i="8" a="1"/>
  <c r="M15" i="8"/>
  <c r="N23" i="1" a="1"/>
  <c r="N23" i="1"/>
  <c r="AT62" i="10"/>
  <c r="H27" i="4"/>
  <c r="M16" i="4" a="1"/>
  <c r="M16" i="4"/>
  <c r="M16" i="8" a="1"/>
  <c r="M16" i="8"/>
  <c r="N24" i="1" a="1"/>
  <c r="N24" i="1"/>
  <c r="AT63" i="10"/>
  <c r="H28" i="4"/>
  <c r="M17" i="4" a="1"/>
  <c r="M17" i="4"/>
  <c r="M17" i="8" a="1"/>
  <c r="M17" i="8"/>
  <c r="N25" i="1" a="1"/>
  <c r="N25" i="1"/>
  <c r="AT64" i="10"/>
  <c r="H29" i="4"/>
  <c r="M18" i="4" a="1"/>
  <c r="M18" i="4"/>
  <c r="M18" i="8" a="1"/>
  <c r="M18" i="8"/>
  <c r="M99" i="2"/>
  <c r="N26" i="1" a="1"/>
  <c r="N26" i="1"/>
  <c r="AT65" i="10"/>
  <c r="H30" i="4"/>
  <c r="M19" i="4" a="1"/>
  <c r="M19" i="4"/>
  <c r="M19" i="8" a="1"/>
  <c r="M19" i="8"/>
  <c r="M100" i="2"/>
  <c r="N27" i="1" a="1"/>
  <c r="N27" i="1"/>
  <c r="AT66" i="10"/>
  <c r="H31" i="4"/>
  <c r="M20" i="4" a="1"/>
  <c r="M20" i="4"/>
  <c r="M20" i="8" a="1"/>
  <c r="M20" i="8"/>
  <c r="M101" i="2"/>
  <c r="N28" i="1" a="1"/>
  <c r="N28" i="1"/>
  <c r="AT67" i="10"/>
  <c r="M21" i="4" a="1"/>
  <c r="M21" i="4"/>
  <c r="M21" i="8" a="1"/>
  <c r="M21" i="8"/>
  <c r="M102" i="2"/>
  <c r="N29" i="1" a="1"/>
  <c r="N29" i="1"/>
  <c r="AT68" i="10"/>
  <c r="M22" i="4" a="1"/>
  <c r="M22" i="4"/>
  <c r="M22" i="8" a="1"/>
  <c r="M22" i="8"/>
  <c r="M103" i="2"/>
  <c r="N30" i="1" a="1"/>
  <c r="N30" i="1"/>
  <c r="AT69" i="10"/>
  <c r="M23" i="4" a="1"/>
  <c r="M23" i="4"/>
  <c r="M23" i="8" a="1"/>
  <c r="M23" i="8"/>
  <c r="M104" i="2"/>
  <c r="N31" i="1" a="1"/>
  <c r="N31" i="1"/>
  <c r="AT70" i="10"/>
  <c r="M24" i="4" a="1"/>
  <c r="M24" i="4"/>
  <c r="M24" i="8" a="1"/>
  <c r="M24" i="8"/>
  <c r="M105" i="2"/>
  <c r="N32" i="1" a="1"/>
  <c r="N32" i="1"/>
  <c r="AT71" i="10"/>
  <c r="M25" i="4" a="1"/>
  <c r="M25" i="4"/>
  <c r="M25" i="8" a="1"/>
  <c r="M25" i="8"/>
  <c r="M106" i="2"/>
  <c r="N33" i="1" a="1"/>
  <c r="N33" i="1"/>
  <c r="AT72" i="10"/>
  <c r="M26" i="4" a="1"/>
  <c r="M26" i="4"/>
  <c r="M26" i="8" a="1"/>
  <c r="M26" i="8"/>
  <c r="M107" i="2"/>
  <c r="N34" i="1" a="1"/>
  <c r="N34" i="1"/>
  <c r="AT73" i="10"/>
  <c r="M27" i="4" a="1"/>
  <c r="M27" i="4"/>
  <c r="M27" i="8" a="1"/>
  <c r="M27" i="8"/>
  <c r="M108" i="2"/>
  <c r="N35" i="1" a="1"/>
  <c r="N35" i="1"/>
  <c r="AT74" i="10"/>
  <c r="M28" i="4" a="1"/>
  <c r="M28" i="4"/>
  <c r="M28" i="8" a="1"/>
  <c r="M28" i="8"/>
  <c r="M109" i="2"/>
  <c r="N36" i="1" a="1"/>
  <c r="N36" i="1"/>
  <c r="AT75" i="10"/>
  <c r="M29" i="4" a="1"/>
  <c r="M29" i="4"/>
  <c r="M29" i="8" a="1"/>
  <c r="M29" i="8"/>
  <c r="M110" i="2"/>
  <c r="N37" i="1" a="1"/>
  <c r="N37" i="1"/>
  <c r="AT76" i="10"/>
  <c r="M30" i="4" a="1"/>
  <c r="M30" i="4"/>
  <c r="M30" i="8" a="1"/>
  <c r="M30" i="8"/>
  <c r="M111" i="2"/>
  <c r="N38" i="1" a="1"/>
  <c r="N38" i="1"/>
  <c r="AT77" i="10"/>
  <c r="M31" i="4" a="1"/>
  <c r="M31" i="4"/>
  <c r="M31" i="8" a="1"/>
  <c r="M31" i="8"/>
  <c r="M112" i="2"/>
  <c r="N39" i="1" a="1"/>
  <c r="N39" i="1"/>
  <c r="AT78" i="10"/>
  <c r="M32" i="4" a="1"/>
  <c r="M32" i="4"/>
  <c r="M32" i="8" a="1"/>
  <c r="M32" i="8"/>
  <c r="M113" i="2"/>
  <c r="N40" i="1" a="1"/>
  <c r="N40" i="1"/>
  <c r="AT79" i="10"/>
  <c r="M33" i="4" a="1"/>
  <c r="M33" i="4"/>
  <c r="M33" i="8" a="1"/>
  <c r="M33" i="8"/>
  <c r="M114" i="2"/>
  <c r="N41" i="1" a="1"/>
  <c r="N41" i="1"/>
  <c r="AT80" i="10"/>
  <c r="M34" i="4" a="1"/>
  <c r="M34" i="4"/>
  <c r="L44" i="8"/>
  <c r="M34" i="8" a="1"/>
  <c r="M34" i="8"/>
  <c r="M115" i="2"/>
  <c r="N42" i="1" a="1"/>
  <c r="N42" i="1"/>
  <c r="AT81" i="10"/>
  <c r="M35" i="4" a="1"/>
  <c r="M35" i="4"/>
  <c r="L45" i="8"/>
  <c r="M35" i="8" a="1"/>
  <c r="M35" i="8"/>
  <c r="M116" i="2"/>
  <c r="N43" i="1" a="1"/>
  <c r="N43" i="1"/>
  <c r="AT82" i="10"/>
  <c r="M36" i="4" a="1"/>
  <c r="M36" i="4"/>
  <c r="M36" i="8" a="1"/>
  <c r="M36" i="8"/>
  <c r="M117" i="2"/>
  <c r="N44" i="1" a="1"/>
  <c r="N44" i="1"/>
  <c r="AT83" i="10"/>
  <c r="M37" i="4" a="1"/>
  <c r="M37" i="4"/>
  <c r="M37" i="8" a="1"/>
  <c r="M37" i="8"/>
  <c r="M118" i="2"/>
  <c r="N45" i="1" a="1"/>
  <c r="N45" i="1"/>
  <c r="AT84" i="10"/>
  <c r="M38" i="4" a="1"/>
  <c r="M38" i="4"/>
  <c r="M38" i="8" a="1"/>
  <c r="M38" i="8"/>
  <c r="M119" i="2"/>
  <c r="N46" i="1" a="1"/>
  <c r="N46" i="1"/>
  <c r="AT85" i="10"/>
  <c r="M39" i="4" a="1"/>
  <c r="M39" i="4"/>
  <c r="M39" i="8" a="1"/>
  <c r="M39" i="8"/>
  <c r="N47" i="1" a="1"/>
  <c r="N47" i="1"/>
  <c r="AT86" i="10"/>
  <c r="M40" i="4" a="1"/>
  <c r="M40" i="4"/>
  <c r="M40" i="8" a="1"/>
  <c r="M40" i="8"/>
  <c r="N48" i="1" a="1"/>
  <c r="N48" i="1"/>
  <c r="AT87" i="10"/>
  <c r="M41" i="4" a="1"/>
  <c r="M41" i="4"/>
  <c r="M41" i="8" a="1"/>
  <c r="M41" i="8"/>
  <c r="N49" i="1" a="1"/>
  <c r="N49" i="1"/>
  <c r="AT88" i="10"/>
  <c r="M42" i="4" a="1"/>
  <c r="M42" i="4"/>
  <c r="M42" i="8" a="1"/>
  <c r="M42" i="8"/>
  <c r="N50" i="1" a="1"/>
  <c r="N50" i="1"/>
  <c r="AT89" i="10"/>
  <c r="M43" i="4" a="1"/>
  <c r="M43" i="4"/>
  <c r="M43" i="8" a="1"/>
  <c r="M43" i="8"/>
  <c r="N51" i="1" a="1"/>
  <c r="N51" i="1"/>
  <c r="AT90" i="10"/>
  <c r="N11" i="1" a="1"/>
  <c r="N11" i="1"/>
  <c r="AU50" i="10"/>
  <c r="BK72" i="10"/>
  <c r="BI72" i="10"/>
  <c r="BG72" i="10"/>
  <c r="BE72" i="10"/>
  <c r="BC72" i="10"/>
  <c r="BA72" i="10"/>
  <c r="AY72" i="10"/>
  <c r="AW72" i="10"/>
  <c r="AU72" i="10"/>
  <c r="AY80" i="10"/>
  <c r="AW80" i="10"/>
  <c r="AU80" i="10"/>
  <c r="BE65" i="10"/>
  <c r="BC65" i="10"/>
  <c r="BA65" i="10"/>
  <c r="AY65" i="10"/>
  <c r="AW65" i="10"/>
  <c r="AU65" i="10"/>
  <c r="BK86" i="10"/>
  <c r="BI86" i="10"/>
  <c r="BG86" i="10"/>
  <c r="BE86" i="10"/>
  <c r="BC86" i="10"/>
  <c r="BA86" i="10"/>
  <c r="AY86" i="10"/>
  <c r="AW86" i="10"/>
  <c r="AU86" i="10"/>
  <c r="BI68" i="10"/>
  <c r="BG68" i="10"/>
  <c r="BE68" i="10"/>
  <c r="BC68" i="10"/>
  <c r="BA68" i="10"/>
  <c r="AY68" i="10"/>
  <c r="AW68" i="10"/>
  <c r="AU68" i="10"/>
  <c r="LF14" i="10" a="1"/>
  <c r="LF14" i="10"/>
  <c r="LG14" i="10"/>
  <c r="N10" i="1" a="1"/>
  <c r="N10" i="1"/>
  <c r="AU49" i="10"/>
  <c r="LH14" i="10"/>
  <c r="N4" i="4" a="1"/>
  <c r="N4" i="4"/>
  <c r="N4" i="8" a="1"/>
  <c r="N4" i="8"/>
  <c r="N85" i="2"/>
  <c r="O12" i="1" a="1"/>
  <c r="O12" i="1"/>
  <c r="AR51" i="10"/>
  <c r="N5" i="4" a="1"/>
  <c r="N5" i="4"/>
  <c r="N5" i="8" a="1"/>
  <c r="N5" i="8"/>
  <c r="N86" i="2"/>
  <c r="O13" i="1" a="1"/>
  <c r="O13" i="1"/>
  <c r="AR52" i="10"/>
  <c r="N6" i="4" a="1"/>
  <c r="N6" i="4"/>
  <c r="N6" i="8" a="1"/>
  <c r="N6" i="8"/>
  <c r="N87" i="2"/>
  <c r="O14" i="1" a="1"/>
  <c r="O14" i="1"/>
  <c r="AR53" i="10"/>
  <c r="N7" i="4" a="1"/>
  <c r="N7" i="4"/>
  <c r="N7" i="8" a="1"/>
  <c r="N7" i="8"/>
  <c r="N88" i="2"/>
  <c r="O15" i="1" a="1"/>
  <c r="O15" i="1"/>
  <c r="AR54" i="10"/>
  <c r="N8" i="4"/>
  <c r="N8" i="8" a="1"/>
  <c r="N8" i="8"/>
  <c r="N89" i="2"/>
  <c r="O16" i="1" a="1"/>
  <c r="O16" i="1"/>
  <c r="AR55" i="10"/>
  <c r="N9" i="8" a="1"/>
  <c r="N9" i="8"/>
  <c r="N90" i="2"/>
  <c r="O17" i="1" a="1"/>
  <c r="O17" i="1"/>
  <c r="AR56" i="10"/>
  <c r="N10" i="8" a="1"/>
  <c r="N10" i="8"/>
  <c r="N91" i="2"/>
  <c r="O18" i="1" a="1"/>
  <c r="O18" i="1"/>
  <c r="AR57" i="10"/>
  <c r="N11" i="8" a="1"/>
  <c r="N11" i="8"/>
  <c r="N92" i="2"/>
  <c r="O19" i="1" a="1"/>
  <c r="O19" i="1"/>
  <c r="AR58" i="10"/>
  <c r="N12" i="8" a="1"/>
  <c r="N12" i="8"/>
  <c r="N93" i="2"/>
  <c r="O20" i="1" a="1"/>
  <c r="O20" i="1"/>
  <c r="AR59" i="10"/>
  <c r="N13" i="8" a="1"/>
  <c r="N13" i="8"/>
  <c r="N94" i="2"/>
  <c r="O21" i="1" a="1"/>
  <c r="O21" i="1"/>
  <c r="AR60" i="10"/>
  <c r="N14" i="8" a="1"/>
  <c r="N14" i="8"/>
  <c r="O22" i="1" a="1"/>
  <c r="O22" i="1"/>
  <c r="AR61" i="10"/>
  <c r="N15" i="8" a="1"/>
  <c r="N15" i="8"/>
  <c r="O23" i="1" a="1"/>
  <c r="O23" i="1"/>
  <c r="AR62" i="10"/>
  <c r="N16" i="8" a="1"/>
  <c r="N16" i="8"/>
  <c r="O24" i="1" a="1"/>
  <c r="O24" i="1"/>
  <c r="AR63" i="10"/>
  <c r="N17" i="8" a="1"/>
  <c r="N17" i="8"/>
  <c r="O25" i="1" a="1"/>
  <c r="O25" i="1"/>
  <c r="AR64" i="10"/>
  <c r="N18" i="8" a="1"/>
  <c r="N18" i="8"/>
  <c r="O26" i="1" a="1"/>
  <c r="O26" i="1"/>
  <c r="AR65" i="10"/>
  <c r="N19" i="8" a="1"/>
  <c r="N19" i="8"/>
  <c r="N100" i="2"/>
  <c r="O27" i="1" a="1"/>
  <c r="O27" i="1"/>
  <c r="AR66" i="10"/>
  <c r="N20" i="8" a="1"/>
  <c r="N20" i="8"/>
  <c r="N101" i="2"/>
  <c r="O28" i="1" a="1"/>
  <c r="O28" i="1"/>
  <c r="AR67" i="10"/>
  <c r="N21" i="8" a="1"/>
  <c r="N21" i="8"/>
  <c r="N102" i="2"/>
  <c r="O29" i="1" a="1"/>
  <c r="O29" i="1"/>
  <c r="AR68" i="10"/>
  <c r="N22" i="8" a="1"/>
  <c r="N22" i="8"/>
  <c r="N103" i="2"/>
  <c r="O30" i="1" a="1"/>
  <c r="O30" i="1"/>
  <c r="AR69" i="10"/>
  <c r="N23" i="8" a="1"/>
  <c r="N23" i="8"/>
  <c r="N104" i="2"/>
  <c r="O31" i="1" a="1"/>
  <c r="O31" i="1"/>
  <c r="AR70" i="10"/>
  <c r="N24" i="8" a="1"/>
  <c r="N24" i="8"/>
  <c r="N105" i="2"/>
  <c r="O32" i="1" a="1"/>
  <c r="O32" i="1"/>
  <c r="AR71" i="10"/>
  <c r="N25" i="8" a="1"/>
  <c r="N25" i="8"/>
  <c r="N106" i="2"/>
  <c r="O33" i="1" a="1"/>
  <c r="O33" i="1"/>
  <c r="AR72" i="10"/>
  <c r="N26" i="8" a="1"/>
  <c r="N26" i="8"/>
  <c r="N107" i="2"/>
  <c r="O34" i="1" a="1"/>
  <c r="O34" i="1"/>
  <c r="AR73" i="10"/>
  <c r="N27" i="8" a="1"/>
  <c r="N27" i="8"/>
  <c r="N108" i="2"/>
  <c r="O35" i="1" a="1"/>
  <c r="O35" i="1"/>
  <c r="AR74" i="10"/>
  <c r="N28" i="8" a="1"/>
  <c r="N28" i="8"/>
  <c r="N109" i="2"/>
  <c r="O36" i="1" a="1"/>
  <c r="O36" i="1"/>
  <c r="AR75" i="10"/>
  <c r="N29" i="8" a="1"/>
  <c r="N29" i="8"/>
  <c r="N110" i="2"/>
  <c r="O37" i="1" a="1"/>
  <c r="O37" i="1"/>
  <c r="AR76" i="10"/>
  <c r="N30" i="8" a="1"/>
  <c r="N30" i="8"/>
  <c r="N111" i="2"/>
  <c r="O38" i="1" a="1"/>
  <c r="O38" i="1"/>
  <c r="AR77" i="10"/>
  <c r="N31" i="8" a="1"/>
  <c r="N31" i="8"/>
  <c r="N112" i="2"/>
  <c r="O39" i="1" a="1"/>
  <c r="O39" i="1"/>
  <c r="AR78" i="10"/>
  <c r="N32" i="8" a="1"/>
  <c r="N32" i="8"/>
  <c r="N113" i="2"/>
  <c r="O40" i="1" a="1"/>
  <c r="O40" i="1"/>
  <c r="AR79" i="10"/>
  <c r="N33" i="8" a="1"/>
  <c r="N33" i="8"/>
  <c r="N114" i="2"/>
  <c r="O41" i="1" a="1"/>
  <c r="O41" i="1"/>
  <c r="AR80" i="10"/>
  <c r="N34" i="8" a="1"/>
  <c r="N34" i="8"/>
  <c r="N115" i="2"/>
  <c r="O42" i="1" a="1"/>
  <c r="O42" i="1"/>
  <c r="AR81" i="10"/>
  <c r="N35" i="4"/>
  <c r="N35" i="8" a="1"/>
  <c r="N35" i="8"/>
  <c r="N116" i="2"/>
  <c r="O43" i="1" a="1"/>
  <c r="O43" i="1"/>
  <c r="AR82" i="10"/>
  <c r="N36" i="4"/>
  <c r="N36" i="8" a="1"/>
  <c r="N36" i="8"/>
  <c r="N117" i="2"/>
  <c r="O44" i="1" a="1"/>
  <c r="O44" i="1"/>
  <c r="AR83" i="10"/>
  <c r="N37" i="4"/>
  <c r="N37" i="8" a="1"/>
  <c r="N37" i="8"/>
  <c r="N118" i="2"/>
  <c r="O45" i="1" a="1"/>
  <c r="O45" i="1"/>
  <c r="AR84" i="10"/>
  <c r="N38" i="4"/>
  <c r="N38" i="8" a="1"/>
  <c r="N38" i="8"/>
  <c r="N119" i="2"/>
  <c r="O46" i="1" a="1"/>
  <c r="O46" i="1"/>
  <c r="AR85" i="10"/>
  <c r="N39" i="4"/>
  <c r="N39" i="8" a="1"/>
  <c r="N39" i="8"/>
  <c r="N120" i="2"/>
  <c r="O47" i="1" a="1"/>
  <c r="O47" i="1"/>
  <c r="AR86" i="10"/>
  <c r="N40" i="4"/>
  <c r="N40" i="8" a="1"/>
  <c r="N40" i="8"/>
  <c r="O48" i="1" a="1"/>
  <c r="O48" i="1"/>
  <c r="AR87" i="10"/>
  <c r="N41" i="4"/>
  <c r="N41" i="8" a="1"/>
  <c r="N41" i="8"/>
  <c r="O49" i="1" a="1"/>
  <c r="O49" i="1"/>
  <c r="AR88" i="10"/>
  <c r="N42" i="4"/>
  <c r="N42" i="8" a="1"/>
  <c r="N42" i="8"/>
  <c r="O50" i="1" a="1"/>
  <c r="O50" i="1"/>
  <c r="AR89" i="10"/>
  <c r="N43" i="4"/>
  <c r="N43" i="8" a="1"/>
  <c r="N43" i="8"/>
  <c r="O51" i="1" a="1"/>
  <c r="O51" i="1"/>
  <c r="AR90" i="10"/>
  <c r="O11" i="1" a="1"/>
  <c r="O11" i="1"/>
  <c r="AS50" i="10"/>
  <c r="AU52" i="10"/>
  <c r="AS52" i="10"/>
  <c r="BA71" i="10"/>
  <c r="AY71" i="10"/>
  <c r="AW71" i="10"/>
  <c r="AU71" i="10"/>
  <c r="AS71" i="10"/>
  <c r="BA66" i="10"/>
  <c r="AY66" i="10"/>
  <c r="AW66" i="10"/>
  <c r="AU66" i="10"/>
  <c r="AS66" i="10"/>
  <c r="BK87" i="10"/>
  <c r="BI87" i="10"/>
  <c r="BG87" i="10"/>
  <c r="BE87" i="10"/>
  <c r="BC87" i="10"/>
  <c r="BA87" i="10"/>
  <c r="AY87" i="10"/>
  <c r="AW87" i="10"/>
  <c r="AU87" i="10"/>
  <c r="AS87" i="10"/>
  <c r="BA82" i="10"/>
  <c r="AY82" i="10"/>
  <c r="AW82" i="10"/>
  <c r="AU82" i="10"/>
  <c r="AS82" i="10"/>
  <c r="LF15" i="10" a="1"/>
  <c r="LF15" i="10"/>
  <c r="LG15" i="10"/>
  <c r="O10" i="1" a="1"/>
  <c r="O10" i="1"/>
  <c r="AS49" i="10"/>
  <c r="LH15" i="10"/>
  <c r="O4" i="4" a="1"/>
  <c r="O4" i="4"/>
  <c r="O4" i="8" a="1"/>
  <c r="O4" i="8"/>
  <c r="O85" i="2"/>
  <c r="P12" i="1" a="1"/>
  <c r="P12" i="1"/>
  <c r="AP51" i="10"/>
  <c r="O5" i="4" a="1"/>
  <c r="O5" i="4"/>
  <c r="O5" i="8" a="1"/>
  <c r="O5" i="8"/>
  <c r="O86" i="2"/>
  <c r="P13" i="1" a="1"/>
  <c r="P13" i="1"/>
  <c r="AP52" i="10"/>
  <c r="O6" i="4" a="1"/>
  <c r="O6" i="4"/>
  <c r="O6" i="8" a="1"/>
  <c r="O6" i="8"/>
  <c r="O87" i="2"/>
  <c r="P14" i="1" a="1"/>
  <c r="P14" i="1"/>
  <c r="AP53" i="10"/>
  <c r="O7" i="4" a="1"/>
  <c r="O7" i="4"/>
  <c r="O7" i="8" a="1"/>
  <c r="O7" i="8"/>
  <c r="O88" i="2"/>
  <c r="P15" i="1" a="1"/>
  <c r="P15" i="1"/>
  <c r="AP54" i="10"/>
  <c r="O8" i="4" a="1"/>
  <c r="O8" i="4"/>
  <c r="O8" i="8" a="1"/>
  <c r="O8" i="8"/>
  <c r="O89" i="2"/>
  <c r="P16" i="1" a="1"/>
  <c r="P16" i="1"/>
  <c r="AP55" i="10"/>
  <c r="O9" i="4" a="1"/>
  <c r="O9" i="4"/>
  <c r="O9" i="8" a="1"/>
  <c r="O9" i="8"/>
  <c r="O90" i="2"/>
  <c r="P17" i="1" a="1"/>
  <c r="P17" i="1"/>
  <c r="AP56" i="10"/>
  <c r="O10" i="4" a="1"/>
  <c r="O10" i="4"/>
  <c r="O10" i="8" a="1"/>
  <c r="O10" i="8"/>
  <c r="O91" i="2"/>
  <c r="P18" i="1" a="1"/>
  <c r="P18" i="1"/>
  <c r="AP57" i="10"/>
  <c r="O11" i="4" a="1"/>
  <c r="O11" i="4"/>
  <c r="O11" i="8" a="1"/>
  <c r="O11" i="8"/>
  <c r="O92" i="2"/>
  <c r="P19" i="1" a="1"/>
  <c r="P19" i="1"/>
  <c r="AP58" i="10"/>
  <c r="O12" i="4" a="1"/>
  <c r="O12" i="4"/>
  <c r="O12" i="8" a="1"/>
  <c r="O12" i="8"/>
  <c r="O93" i="2"/>
  <c r="P20" i="1" a="1"/>
  <c r="P20" i="1"/>
  <c r="AP59" i="10"/>
  <c r="O13" i="4" a="1"/>
  <c r="O13" i="4"/>
  <c r="O13" i="8" a="1"/>
  <c r="O13" i="8"/>
  <c r="O94" i="2"/>
  <c r="P21" i="1" a="1"/>
  <c r="P21" i="1"/>
  <c r="AP60" i="10"/>
  <c r="O14" i="4" a="1"/>
  <c r="O14" i="4"/>
  <c r="O14" i="8" a="1"/>
  <c r="O14" i="8"/>
  <c r="O95" i="2"/>
  <c r="P22" i="1" a="1"/>
  <c r="P22" i="1"/>
  <c r="AP61" i="10"/>
  <c r="O15" i="4" a="1"/>
  <c r="O15" i="4"/>
  <c r="O15" i="8" a="1"/>
  <c r="O15" i="8"/>
  <c r="P23" i="1" a="1"/>
  <c r="P23" i="1"/>
  <c r="AP62" i="10"/>
  <c r="O16" i="4" a="1"/>
  <c r="O16" i="4"/>
  <c r="O16" i="8" a="1"/>
  <c r="O16" i="8"/>
  <c r="P24" i="1" a="1"/>
  <c r="P24" i="1"/>
  <c r="AP63" i="10"/>
  <c r="O17" i="4" a="1"/>
  <c r="O17" i="4"/>
  <c r="O17" i="8" a="1"/>
  <c r="O17" i="8"/>
  <c r="P25" i="1" a="1"/>
  <c r="P25" i="1"/>
  <c r="AP64" i="10"/>
  <c r="O18" i="4" a="1"/>
  <c r="O18" i="4"/>
  <c r="O18" i="8" a="1"/>
  <c r="O18" i="8"/>
  <c r="P26" i="1" a="1"/>
  <c r="P26" i="1"/>
  <c r="AP65" i="10"/>
  <c r="O19" i="4" a="1"/>
  <c r="O19" i="4"/>
  <c r="O19" i="8" a="1"/>
  <c r="O19" i="8"/>
  <c r="P27" i="1" a="1"/>
  <c r="P27" i="1"/>
  <c r="AP66" i="10"/>
  <c r="O20" i="4" a="1"/>
  <c r="O20" i="4"/>
  <c r="O20" i="8" a="1"/>
  <c r="O20" i="8"/>
  <c r="O101" i="2"/>
  <c r="P28" i="1" a="1"/>
  <c r="P28" i="1"/>
  <c r="AP67" i="10"/>
  <c r="O21" i="4" a="1"/>
  <c r="O21" i="4"/>
  <c r="O21" i="8" a="1"/>
  <c r="O21" i="8"/>
  <c r="O102" i="2"/>
  <c r="P29" i="1" a="1"/>
  <c r="P29" i="1"/>
  <c r="AP68" i="10"/>
  <c r="O22" i="4" a="1"/>
  <c r="O22" i="4"/>
  <c r="O22" i="8" a="1"/>
  <c r="O22" i="8"/>
  <c r="O103" i="2"/>
  <c r="P30" i="1" a="1"/>
  <c r="P30" i="1"/>
  <c r="AP69" i="10"/>
  <c r="O23" i="4" a="1"/>
  <c r="O23" i="4"/>
  <c r="O23" i="8" a="1"/>
  <c r="O23" i="8"/>
  <c r="O104" i="2"/>
  <c r="P31" i="1" a="1"/>
  <c r="P31" i="1"/>
  <c r="AP70" i="10"/>
  <c r="O24" i="4" a="1"/>
  <c r="O24" i="4"/>
  <c r="O24" i="8" a="1"/>
  <c r="O24" i="8"/>
  <c r="O105" i="2"/>
  <c r="P32" i="1" a="1"/>
  <c r="P32" i="1"/>
  <c r="AP71" i="10"/>
  <c r="O25" i="4" a="1"/>
  <c r="O25" i="4"/>
  <c r="O25" i="8" a="1"/>
  <c r="O25" i="8"/>
  <c r="O106" i="2"/>
  <c r="P33" i="1" a="1"/>
  <c r="P33" i="1"/>
  <c r="AP72" i="10"/>
  <c r="O26" i="4" a="1"/>
  <c r="O26" i="4"/>
  <c r="O26" i="8" a="1"/>
  <c r="O26" i="8"/>
  <c r="O107" i="2"/>
  <c r="P34" i="1" a="1"/>
  <c r="P34" i="1"/>
  <c r="AP73" i="10"/>
  <c r="O27" i="4" a="1"/>
  <c r="O27" i="4"/>
  <c r="O27" i="8" a="1"/>
  <c r="O27" i="8"/>
  <c r="O108" i="2"/>
  <c r="P35" i="1" a="1"/>
  <c r="P35" i="1"/>
  <c r="AP74" i="10"/>
  <c r="O28" i="4" a="1"/>
  <c r="O28" i="4"/>
  <c r="O28" i="8" a="1"/>
  <c r="O28" i="8"/>
  <c r="O109" i="2"/>
  <c r="P36" i="1" a="1"/>
  <c r="P36" i="1"/>
  <c r="AP75" i="10"/>
  <c r="O29" i="4" a="1"/>
  <c r="O29" i="4"/>
  <c r="O29" i="8" a="1"/>
  <c r="O29" i="8"/>
  <c r="O110" i="2"/>
  <c r="P37" i="1" a="1"/>
  <c r="P37" i="1"/>
  <c r="AP76" i="10"/>
  <c r="O30" i="4" a="1"/>
  <c r="O30" i="4"/>
  <c r="O30" i="8" a="1"/>
  <c r="O30" i="8"/>
  <c r="O111" i="2"/>
  <c r="P38" i="1" a="1"/>
  <c r="P38" i="1"/>
  <c r="AP77" i="10"/>
  <c r="O31" i="4" a="1"/>
  <c r="O31" i="4"/>
  <c r="O31" i="8" a="1"/>
  <c r="O31" i="8"/>
  <c r="O112" i="2"/>
  <c r="P39" i="1" a="1"/>
  <c r="P39" i="1"/>
  <c r="AP78" i="10"/>
  <c r="O32" i="4" a="1"/>
  <c r="O32" i="4"/>
  <c r="O32" i="8" a="1"/>
  <c r="O32" i="8"/>
  <c r="O113" i="2"/>
  <c r="P40" i="1" a="1"/>
  <c r="P40" i="1"/>
  <c r="AP79" i="10"/>
  <c r="O33" i="4" a="1"/>
  <c r="O33" i="4"/>
  <c r="O33" i="8" a="1"/>
  <c r="O33" i="8"/>
  <c r="O114" i="2"/>
  <c r="P41" i="1" a="1"/>
  <c r="P41" i="1"/>
  <c r="AP80" i="10"/>
  <c r="O34" i="4" a="1"/>
  <c r="O34" i="4"/>
  <c r="O34" i="8" a="1"/>
  <c r="O34" i="8"/>
  <c r="O115" i="2"/>
  <c r="P42" i="1" a="1"/>
  <c r="P42" i="1"/>
  <c r="AP81" i="10"/>
  <c r="O35" i="4" a="1"/>
  <c r="O35" i="4"/>
  <c r="O35" i="8" a="1"/>
  <c r="O35" i="8"/>
  <c r="O116" i="2"/>
  <c r="P43" i="1" a="1"/>
  <c r="P43" i="1"/>
  <c r="AP82" i="10"/>
  <c r="O36" i="4" a="1"/>
  <c r="O36" i="4"/>
  <c r="O36" i="8" a="1"/>
  <c r="O36" i="8"/>
  <c r="O117" i="2"/>
  <c r="P44" i="1" a="1"/>
  <c r="P44" i="1"/>
  <c r="AP83" i="10"/>
  <c r="O37" i="4" a="1"/>
  <c r="O37" i="4"/>
  <c r="O37" i="8" a="1"/>
  <c r="O37" i="8"/>
  <c r="O118" i="2"/>
  <c r="P45" i="1" a="1"/>
  <c r="P45" i="1"/>
  <c r="AP84" i="10"/>
  <c r="O38" i="4" a="1"/>
  <c r="O38" i="4"/>
  <c r="O38" i="8" a="1"/>
  <c r="O38" i="8"/>
  <c r="O119" i="2"/>
  <c r="P46" i="1" a="1"/>
  <c r="P46" i="1"/>
  <c r="AP85" i="10"/>
  <c r="O39" i="4" a="1"/>
  <c r="O39" i="4"/>
  <c r="O39" i="8" a="1"/>
  <c r="O39" i="8"/>
  <c r="O120" i="2"/>
  <c r="P47" i="1" a="1"/>
  <c r="P47" i="1"/>
  <c r="AP86" i="10"/>
  <c r="O40" i="4" a="1"/>
  <c r="O40" i="4"/>
  <c r="O40" i="8" a="1"/>
  <c r="O40" i="8"/>
  <c r="O121" i="2"/>
  <c r="P48" i="1" a="1"/>
  <c r="P48" i="1"/>
  <c r="AP87" i="10"/>
  <c r="O41" i="4" a="1"/>
  <c r="O41" i="4"/>
  <c r="O41" i="8" a="1"/>
  <c r="O41" i="8"/>
  <c r="P49" i="1" a="1"/>
  <c r="P49" i="1"/>
  <c r="AP88" i="10"/>
  <c r="O42" i="4" a="1"/>
  <c r="O42" i="4"/>
  <c r="O42" i="8" a="1"/>
  <c r="O42" i="8"/>
  <c r="P50" i="1" a="1"/>
  <c r="P50" i="1"/>
  <c r="AP89" i="10"/>
  <c r="O43" i="4" a="1"/>
  <c r="O43" i="4"/>
  <c r="O43" i="8" a="1"/>
  <c r="O43" i="8"/>
  <c r="P51" i="1" a="1"/>
  <c r="P51" i="1"/>
  <c r="AP90" i="10"/>
  <c r="P11" i="1" a="1"/>
  <c r="P11" i="1"/>
  <c r="AQ50" i="10"/>
  <c r="AQ52" i="10"/>
  <c r="BK53" i="10"/>
  <c r="BI53" i="10"/>
  <c r="BG53" i="10"/>
  <c r="BE53" i="10"/>
  <c r="BC53" i="10"/>
  <c r="BA53" i="10"/>
  <c r="AY53" i="10"/>
  <c r="AW53" i="10"/>
  <c r="AU53" i="10"/>
  <c r="AS53" i="10"/>
  <c r="AQ53" i="10"/>
  <c r="AW67" i="10"/>
  <c r="AU67" i="10"/>
  <c r="AS67" i="10"/>
  <c r="AQ67" i="10"/>
  <c r="BK88" i="10"/>
  <c r="BI88" i="10"/>
  <c r="BG88" i="10"/>
  <c r="BE88" i="10"/>
  <c r="BC88" i="10"/>
  <c r="BA88" i="10"/>
  <c r="AY88" i="10"/>
  <c r="AW88" i="10"/>
  <c r="AU88" i="10"/>
  <c r="AS88" i="10"/>
  <c r="AQ88" i="10"/>
  <c r="BC69" i="10"/>
  <c r="BA69" i="10"/>
  <c r="AY69" i="10"/>
  <c r="AW69" i="10"/>
  <c r="AU69" i="10"/>
  <c r="AS69" i="10"/>
  <c r="AQ69" i="10"/>
  <c r="LF16" i="10" a="1"/>
  <c r="LF16" i="10"/>
  <c r="LG16" i="10"/>
  <c r="P10" i="1" a="1"/>
  <c r="P10" i="1"/>
  <c r="AQ49" i="10"/>
  <c r="LH16" i="10"/>
  <c r="P4" i="4" a="1"/>
  <c r="P4" i="4"/>
  <c r="P4" i="8" a="1"/>
  <c r="P4" i="8"/>
  <c r="Q12" i="1" a="1"/>
  <c r="Q12" i="1"/>
  <c r="AN51" i="10"/>
  <c r="P5" i="4" a="1"/>
  <c r="P5" i="4"/>
  <c r="P5" i="8" a="1"/>
  <c r="P5" i="8"/>
  <c r="Q13" i="1" a="1"/>
  <c r="Q13" i="1"/>
  <c r="AN52" i="10"/>
  <c r="P6" i="4" a="1"/>
  <c r="P6" i="4"/>
  <c r="P6" i="8" a="1"/>
  <c r="P6" i="8"/>
  <c r="Q14" i="1" a="1"/>
  <c r="Q14" i="1"/>
  <c r="AN53" i="10"/>
  <c r="P7" i="4" a="1"/>
  <c r="P7" i="4"/>
  <c r="P7" i="8"/>
  <c r="Q15" i="1" a="1"/>
  <c r="Q15" i="1"/>
  <c r="AN54" i="10"/>
  <c r="P8" i="4" a="1"/>
  <c r="P8" i="4"/>
  <c r="P8" i="8"/>
  <c r="Q16" i="1" a="1"/>
  <c r="Q16" i="1"/>
  <c r="AN55" i="10"/>
  <c r="P9" i="4"/>
  <c r="P9" i="8"/>
  <c r="Q17" i="1" a="1"/>
  <c r="Q17" i="1"/>
  <c r="AN56" i="10"/>
  <c r="P33" i="8"/>
  <c r="Q41" i="1" a="1"/>
  <c r="Q41" i="1"/>
  <c r="AN80" i="10"/>
  <c r="P34" i="8"/>
  <c r="Q42" i="1" a="1"/>
  <c r="Q42" i="1"/>
  <c r="AN81" i="10"/>
  <c r="P35" i="8"/>
  <c r="Q43" i="1" a="1"/>
  <c r="Q43" i="1"/>
  <c r="AN82" i="10"/>
  <c r="P36" i="4"/>
  <c r="P36" i="8"/>
  <c r="Q44" i="1" a="1"/>
  <c r="Q44" i="1"/>
  <c r="AN83" i="10"/>
  <c r="P37" i="4"/>
  <c r="P37" i="8"/>
  <c r="Q45" i="1" a="1"/>
  <c r="Q45" i="1"/>
  <c r="AN84" i="10"/>
  <c r="P38" i="4"/>
  <c r="P38" i="8"/>
  <c r="Q46" i="1" a="1"/>
  <c r="Q46" i="1"/>
  <c r="AN85" i="10"/>
  <c r="P39" i="4"/>
  <c r="P39" i="8"/>
  <c r="Q47" i="1" a="1"/>
  <c r="Q47" i="1"/>
  <c r="AN86" i="10"/>
  <c r="P40" i="4"/>
  <c r="P40" i="8"/>
  <c r="Q48" i="1" a="1"/>
  <c r="Q48" i="1"/>
  <c r="AN87" i="10"/>
  <c r="P41" i="4"/>
  <c r="P41" i="8"/>
  <c r="Q49" i="1" a="1"/>
  <c r="Q49" i="1"/>
  <c r="AN88" i="10"/>
  <c r="P42" i="4"/>
  <c r="P42" i="8"/>
  <c r="Q50" i="1" a="1"/>
  <c r="Q50" i="1"/>
  <c r="AN89" i="10"/>
  <c r="P43" i="4"/>
  <c r="P43" i="8"/>
  <c r="Q51" i="1" a="1"/>
  <c r="Q51" i="1"/>
  <c r="AN90" i="10"/>
  <c r="Q11" i="1" a="1"/>
  <c r="Q11" i="1"/>
  <c r="AO50" i="10"/>
  <c r="P10" i="8"/>
  <c r="Q18" i="1" a="1"/>
  <c r="Q18" i="1"/>
  <c r="AN57" i="10"/>
  <c r="P11" i="8"/>
  <c r="Q19" i="1" a="1"/>
  <c r="Q19" i="1"/>
  <c r="AN58" i="10"/>
  <c r="P12" i="8"/>
  <c r="Q20" i="1" a="1"/>
  <c r="Q20" i="1"/>
  <c r="AN59" i="10"/>
  <c r="AW51" i="10"/>
  <c r="AU51" i="10"/>
  <c r="AS51" i="10"/>
  <c r="AQ51" i="10"/>
  <c r="AO51" i="10"/>
  <c r="AO52" i="10"/>
  <c r="AO53" i="10"/>
  <c r="BK54" i="10"/>
  <c r="BI54" i="10"/>
  <c r="BG54" i="10"/>
  <c r="BE54" i="10"/>
  <c r="BC54" i="10"/>
  <c r="BA54" i="10"/>
  <c r="AY54" i="10"/>
  <c r="AW54" i="10"/>
  <c r="AU54" i="10"/>
  <c r="AS54" i="10"/>
  <c r="AQ54" i="10"/>
  <c r="AO54" i="10"/>
  <c r="BK55" i="10"/>
  <c r="BI55" i="10"/>
  <c r="BG55" i="10"/>
  <c r="BE55" i="10"/>
  <c r="BC55" i="10"/>
  <c r="BA55" i="10"/>
  <c r="AY55" i="10"/>
  <c r="AW55" i="10"/>
  <c r="AU55" i="10"/>
  <c r="AS55" i="10"/>
  <c r="AQ55" i="10"/>
  <c r="AO55" i="10"/>
  <c r="BK56" i="10"/>
  <c r="BI56" i="10"/>
  <c r="BG56" i="10"/>
  <c r="BE56" i="10"/>
  <c r="BC56" i="10"/>
  <c r="BA56" i="10"/>
  <c r="AY56" i="10"/>
  <c r="AW56" i="10"/>
  <c r="AU56" i="10"/>
  <c r="AS56" i="10"/>
  <c r="AQ56" i="10"/>
  <c r="AO56" i="10"/>
  <c r="BE57" i="10"/>
  <c r="BC57" i="10"/>
  <c r="BA57" i="10"/>
  <c r="AY57" i="10"/>
  <c r="AW57" i="10"/>
  <c r="AU57" i="10"/>
  <c r="AS57" i="10"/>
  <c r="AQ57" i="10"/>
  <c r="AO57" i="10"/>
  <c r="BG58" i="10"/>
  <c r="BE58" i="10"/>
  <c r="BC58" i="10"/>
  <c r="BA58" i="10"/>
  <c r="AY58" i="10"/>
  <c r="AW58" i="10"/>
  <c r="AU58" i="10"/>
  <c r="AS58" i="10"/>
  <c r="AQ58" i="10"/>
  <c r="AO58" i="10"/>
  <c r="BE59" i="10"/>
  <c r="BC59" i="10"/>
  <c r="BA59" i="10"/>
  <c r="AY59" i="10"/>
  <c r="AW59" i="10"/>
  <c r="AU59" i="10"/>
  <c r="AS59" i="10"/>
  <c r="AQ59" i="10"/>
  <c r="AO59" i="10"/>
  <c r="P13" i="8"/>
  <c r="Q21" i="1" a="1"/>
  <c r="Q21" i="1"/>
  <c r="AN60" i="10"/>
  <c r="BC60" i="10"/>
  <c r="BA60" i="10"/>
  <c r="AY60" i="10"/>
  <c r="AW60" i="10"/>
  <c r="AU60" i="10"/>
  <c r="AS60" i="10"/>
  <c r="AQ60" i="10"/>
  <c r="AO60" i="10"/>
  <c r="P14" i="8"/>
  <c r="Q22" i="1" a="1"/>
  <c r="Q22" i="1"/>
  <c r="AN61" i="10"/>
  <c r="BA61" i="10"/>
  <c r="AY61" i="10"/>
  <c r="AW61" i="10"/>
  <c r="AU61" i="10"/>
  <c r="AS61" i="10"/>
  <c r="AQ61" i="10"/>
  <c r="AO61" i="10"/>
  <c r="P15" i="8"/>
  <c r="Q23" i="1" a="1"/>
  <c r="Q23" i="1"/>
  <c r="AN62" i="10"/>
  <c r="AY62" i="10"/>
  <c r="AW62" i="10"/>
  <c r="AU62" i="10"/>
  <c r="AS62" i="10"/>
  <c r="AQ62" i="10"/>
  <c r="AO62" i="10"/>
  <c r="P16" i="8"/>
  <c r="Q24" i="1" a="1"/>
  <c r="Q24" i="1"/>
  <c r="AN63" i="10"/>
  <c r="AW63" i="10"/>
  <c r="AU63" i="10"/>
  <c r="AS63" i="10"/>
  <c r="AQ63" i="10"/>
  <c r="AO63" i="10"/>
  <c r="P17" i="8"/>
  <c r="Q25" i="1" a="1"/>
  <c r="Q25" i="1"/>
  <c r="AN64" i="10"/>
  <c r="AU64" i="10"/>
  <c r="AS64" i="10"/>
  <c r="AQ64" i="10"/>
  <c r="AO64" i="10"/>
  <c r="P18" i="8"/>
  <c r="Q26" i="1" a="1"/>
  <c r="Q26" i="1"/>
  <c r="AN65" i="10"/>
  <c r="AS65" i="10"/>
  <c r="AQ65" i="10"/>
  <c r="AO65" i="10"/>
  <c r="P19" i="8"/>
  <c r="Q27" i="1" a="1"/>
  <c r="Q27" i="1"/>
  <c r="AN66" i="10"/>
  <c r="AQ66" i="10"/>
  <c r="AO66" i="10"/>
  <c r="P20" i="8"/>
  <c r="Q28" i="1" a="1"/>
  <c r="Q28" i="1"/>
  <c r="AN67" i="10"/>
  <c r="AO67" i="10"/>
  <c r="P21" i="8"/>
  <c r="Q29" i="1" a="1"/>
  <c r="Q29" i="1"/>
  <c r="AN68" i="10"/>
  <c r="AS68" i="10"/>
  <c r="AQ68" i="10"/>
  <c r="AO68" i="10"/>
  <c r="P22" i="8"/>
  <c r="Q30" i="1" a="1"/>
  <c r="Q30" i="1"/>
  <c r="AN69" i="10"/>
  <c r="AO69" i="10"/>
  <c r="P23" i="8"/>
  <c r="Q31" i="1" a="1"/>
  <c r="Q31" i="1"/>
  <c r="AN70" i="10"/>
  <c r="AW70" i="10"/>
  <c r="AU70" i="10"/>
  <c r="AS70" i="10"/>
  <c r="AQ70" i="10"/>
  <c r="AO70" i="10"/>
  <c r="P24" i="8"/>
  <c r="Q32" i="1" a="1"/>
  <c r="Q32" i="1"/>
  <c r="AN71" i="10"/>
  <c r="AQ71" i="10"/>
  <c r="AO71" i="10"/>
  <c r="P25" i="8"/>
  <c r="Q33" i="1" a="1"/>
  <c r="Q33" i="1"/>
  <c r="AN72" i="10"/>
  <c r="AS72" i="10"/>
  <c r="AQ72" i="10"/>
  <c r="AO72" i="10"/>
  <c r="P26" i="8"/>
  <c r="Q34" i="1" a="1"/>
  <c r="Q34" i="1"/>
  <c r="AN73" i="10"/>
  <c r="BK73" i="10"/>
  <c r="BI73" i="10"/>
  <c r="BG73" i="10"/>
  <c r="BE73" i="10"/>
  <c r="BC73" i="10"/>
  <c r="BA73" i="10"/>
  <c r="AY73" i="10"/>
  <c r="AW73" i="10"/>
  <c r="AU73" i="10"/>
  <c r="AS73" i="10"/>
  <c r="AQ73" i="10"/>
  <c r="AO73" i="10"/>
  <c r="P27" i="8"/>
  <c r="Q35" i="1" a="1"/>
  <c r="Q35" i="1"/>
  <c r="AN74" i="10"/>
  <c r="BK74" i="10"/>
  <c r="BI74" i="10"/>
  <c r="BG74" i="10"/>
  <c r="BE74" i="10"/>
  <c r="BC74" i="10"/>
  <c r="BA74" i="10"/>
  <c r="AY74" i="10"/>
  <c r="AW74" i="10"/>
  <c r="AU74" i="10"/>
  <c r="AS74" i="10"/>
  <c r="AQ74" i="10"/>
  <c r="AO74" i="10"/>
  <c r="P28" i="8"/>
  <c r="Q36" i="1" a="1"/>
  <c r="Q36" i="1"/>
  <c r="AN75" i="10"/>
  <c r="BK75" i="10"/>
  <c r="BI75" i="10"/>
  <c r="BG75" i="10"/>
  <c r="BE75" i="10"/>
  <c r="BC75" i="10"/>
  <c r="BA75" i="10"/>
  <c r="AY75" i="10"/>
  <c r="AW75" i="10"/>
  <c r="AU75" i="10"/>
  <c r="AS75" i="10"/>
  <c r="AQ75" i="10"/>
  <c r="AO75" i="10"/>
  <c r="P29" i="8"/>
  <c r="Q37" i="1" a="1"/>
  <c r="Q37" i="1"/>
  <c r="AN76" i="10"/>
  <c r="BK76" i="10"/>
  <c r="BI76" i="10"/>
  <c r="BG76" i="10"/>
  <c r="BE76" i="10"/>
  <c r="BC76" i="10"/>
  <c r="BA76" i="10"/>
  <c r="AY76" i="10"/>
  <c r="AW76" i="10"/>
  <c r="AU76" i="10"/>
  <c r="AS76" i="10"/>
  <c r="AQ76" i="10"/>
  <c r="AO76" i="10"/>
  <c r="P30" i="8"/>
  <c r="Q38" i="1" a="1"/>
  <c r="Q38" i="1"/>
  <c r="AN77" i="10"/>
  <c r="BK77" i="10"/>
  <c r="BI77" i="10"/>
  <c r="BG77" i="10"/>
  <c r="BE77" i="10"/>
  <c r="BC77" i="10"/>
  <c r="BA77" i="10"/>
  <c r="AY77" i="10"/>
  <c r="AW77" i="10"/>
  <c r="AU77" i="10"/>
  <c r="AS77" i="10"/>
  <c r="AQ77" i="10"/>
  <c r="AO77" i="10"/>
  <c r="P31" i="8"/>
  <c r="Q39" i="1" a="1"/>
  <c r="Q39" i="1"/>
  <c r="AN78" i="10"/>
  <c r="BC78" i="10"/>
  <c r="BA78" i="10"/>
  <c r="AY78" i="10"/>
  <c r="AW78" i="10"/>
  <c r="AU78" i="10"/>
  <c r="AS78" i="10"/>
  <c r="AQ78" i="10"/>
  <c r="AO78" i="10"/>
  <c r="P32" i="8"/>
  <c r="Q40" i="1" a="1"/>
  <c r="Q40" i="1"/>
  <c r="AN79" i="10"/>
  <c r="AU79" i="10"/>
  <c r="AS79" i="10"/>
  <c r="AQ79" i="10"/>
  <c r="AO79" i="10"/>
  <c r="AS80" i="10"/>
  <c r="AQ80" i="10"/>
  <c r="AO80" i="10"/>
  <c r="AU81" i="10"/>
  <c r="AS81" i="10"/>
  <c r="AQ81" i="10"/>
  <c r="AO81" i="10"/>
  <c r="AQ82" i="10"/>
  <c r="AO82" i="10"/>
  <c r="AY83" i="10"/>
  <c r="AW83" i="10"/>
  <c r="AU83" i="10"/>
  <c r="AS83" i="10"/>
  <c r="AQ83" i="10"/>
  <c r="AO83" i="10"/>
  <c r="AW84" i="10"/>
  <c r="AU84" i="10"/>
  <c r="AS84" i="10"/>
  <c r="AQ84" i="10"/>
  <c r="AO84" i="10"/>
  <c r="AU85" i="10"/>
  <c r="AS85" i="10"/>
  <c r="AQ85" i="10"/>
  <c r="AO85" i="10"/>
  <c r="AS86" i="10"/>
  <c r="AQ86" i="10"/>
  <c r="AO86" i="10"/>
  <c r="AQ87" i="10"/>
  <c r="AO87" i="10"/>
  <c r="AO88" i="10"/>
  <c r="BK89" i="10"/>
  <c r="BI89" i="10"/>
  <c r="BG89" i="10"/>
  <c r="BE89" i="10"/>
  <c r="BC89" i="10"/>
  <c r="BA89" i="10"/>
  <c r="AY89" i="10"/>
  <c r="AW89" i="10"/>
  <c r="AU89" i="10"/>
  <c r="AS89" i="10"/>
  <c r="AQ89" i="10"/>
  <c r="AO89" i="10"/>
  <c r="BK90" i="10"/>
  <c r="BI90" i="10"/>
  <c r="BG90" i="10"/>
  <c r="BE90" i="10"/>
  <c r="BC90" i="10"/>
  <c r="BA90" i="10"/>
  <c r="AY90" i="10"/>
  <c r="AW90" i="10"/>
  <c r="AU90" i="10"/>
  <c r="AS90" i="10"/>
  <c r="AQ90" i="10"/>
  <c r="AO90" i="10"/>
  <c r="LF17" i="10" a="1"/>
  <c r="LF17" i="10"/>
  <c r="LG17" i="10"/>
  <c r="LH17" i="10"/>
  <c r="L15" i="4"/>
  <c r="Q4" i="4" a="1"/>
  <c r="Q4" i="4"/>
  <c r="Q4" i="8" a="1"/>
  <c r="Q4" i="8"/>
  <c r="R12" i="1" a="1"/>
  <c r="R12" i="1"/>
  <c r="AL51" i="10"/>
  <c r="L16" i="4"/>
  <c r="Q5" i="4" a="1"/>
  <c r="Q5" i="4"/>
  <c r="Q5" i="8" a="1"/>
  <c r="Q5" i="8"/>
  <c r="R13" i="1" a="1"/>
  <c r="R13" i="1"/>
  <c r="AL52" i="10"/>
  <c r="L17" i="4"/>
  <c r="Q6" i="4" a="1"/>
  <c r="Q6" i="4"/>
  <c r="Q6" i="8" a="1"/>
  <c r="Q6" i="8"/>
  <c r="R14" i="1" a="1"/>
  <c r="R14" i="1"/>
  <c r="AL53" i="10"/>
  <c r="L18" i="4"/>
  <c r="Q7" i="4" a="1"/>
  <c r="Q7" i="4"/>
  <c r="Q7" i="8" a="1"/>
  <c r="Q7" i="8"/>
  <c r="R15" i="1" a="1"/>
  <c r="R15" i="1"/>
  <c r="AL54" i="10"/>
  <c r="L19" i="4"/>
  <c r="Q8" i="4" a="1"/>
  <c r="Q8" i="4"/>
  <c r="Q8" i="8" a="1"/>
  <c r="Q8" i="8"/>
  <c r="R16" i="1" a="1"/>
  <c r="R16" i="1"/>
  <c r="AL55" i="10"/>
  <c r="L20" i="4"/>
  <c r="Q9" i="4" a="1"/>
  <c r="Q9" i="4"/>
  <c r="Q9" i="8" a="1"/>
  <c r="Q9" i="8"/>
  <c r="R17" i="1" a="1"/>
  <c r="R17" i="1"/>
  <c r="AL56" i="10"/>
  <c r="L21" i="4"/>
  <c r="Q10" i="4" a="1"/>
  <c r="Q10" i="4"/>
  <c r="Q10" i="8" a="1"/>
  <c r="Q10" i="8"/>
  <c r="R18" i="1" a="1"/>
  <c r="R18" i="1"/>
  <c r="AL57" i="10"/>
  <c r="L22" i="4"/>
  <c r="L12" i="4"/>
  <c r="Q11" i="4" a="1"/>
  <c r="Q11" i="4"/>
  <c r="Q11" i="8" a="1"/>
  <c r="Q11" i="8"/>
  <c r="R19" i="1" a="1"/>
  <c r="R19" i="1"/>
  <c r="AL58" i="10"/>
  <c r="L23" i="4"/>
  <c r="L13" i="4"/>
  <c r="L14" i="4"/>
  <c r="Q12" i="4" a="1"/>
  <c r="Q12" i="4"/>
  <c r="Q12" i="8" a="1"/>
  <c r="Q12" i="8"/>
  <c r="R20" i="1" a="1"/>
  <c r="R20" i="1"/>
  <c r="AL59" i="10"/>
  <c r="L24" i="4"/>
  <c r="Q13" i="4" a="1"/>
  <c r="Q13" i="4"/>
  <c r="Q13" i="8" a="1"/>
  <c r="Q13" i="8"/>
  <c r="R21" i="1" a="1"/>
  <c r="R21" i="1"/>
  <c r="AL60" i="10"/>
  <c r="L25" i="4"/>
  <c r="Q14" i="4" a="1"/>
  <c r="Q14" i="4"/>
  <c r="Q14" i="8" a="1"/>
  <c r="Q14" i="8"/>
  <c r="R22" i="1" a="1"/>
  <c r="R22" i="1"/>
  <c r="AL61" i="10"/>
  <c r="L26" i="4"/>
  <c r="Q15" i="4" a="1"/>
  <c r="Q15" i="4"/>
  <c r="Q15" i="8" a="1"/>
  <c r="Q15" i="8"/>
  <c r="R23" i="1" a="1"/>
  <c r="R23" i="1"/>
  <c r="AL62" i="10"/>
  <c r="L27" i="4"/>
  <c r="Q16" i="4" a="1"/>
  <c r="Q16" i="4"/>
  <c r="Q16" i="8" a="1"/>
  <c r="Q16" i="8"/>
  <c r="R24" i="1" a="1"/>
  <c r="R24" i="1"/>
  <c r="AL63" i="10"/>
  <c r="L28" i="4"/>
  <c r="Q17" i="4" a="1"/>
  <c r="Q17" i="4"/>
  <c r="Q17" i="8" a="1"/>
  <c r="Q17" i="8"/>
  <c r="R25" i="1" a="1"/>
  <c r="R25" i="1"/>
  <c r="AL64" i="10"/>
  <c r="L29" i="4"/>
  <c r="Q18" i="4" a="1"/>
  <c r="Q18" i="4"/>
  <c r="Q18" i="8" a="1"/>
  <c r="Q18" i="8"/>
  <c r="R26" i="1" a="1"/>
  <c r="R26" i="1"/>
  <c r="AL65" i="10"/>
  <c r="L30" i="4"/>
  <c r="Q19" i="4" a="1"/>
  <c r="Q19" i="4"/>
  <c r="Q19" i="8" a="1"/>
  <c r="Q19" i="8"/>
  <c r="R27" i="1" a="1"/>
  <c r="R27" i="1"/>
  <c r="AL66" i="10"/>
  <c r="L31" i="4"/>
  <c r="Q20" i="4" a="1"/>
  <c r="Q20" i="4"/>
  <c r="Q20" i="8" a="1"/>
  <c r="Q20" i="8"/>
  <c r="R28" i="1" a="1"/>
  <c r="R28" i="1"/>
  <c r="AL67" i="10"/>
  <c r="L32" i="4"/>
  <c r="Q21" i="4" a="1"/>
  <c r="Q21" i="4"/>
  <c r="Q21" i="8" a="1"/>
  <c r="Q21" i="8"/>
  <c r="R29" i="1" a="1"/>
  <c r="R29" i="1"/>
  <c r="AL68" i="10"/>
  <c r="L33" i="4"/>
  <c r="Q22" i="4" a="1"/>
  <c r="Q22" i="4"/>
  <c r="Q22" i="8" a="1"/>
  <c r="Q22" i="8"/>
  <c r="R30" i="1" a="1"/>
  <c r="R30" i="1"/>
  <c r="AL69" i="10"/>
  <c r="Q23" i="4" a="1"/>
  <c r="Q23" i="4"/>
  <c r="Q23" i="8" a="1"/>
  <c r="Q23" i="8"/>
  <c r="R31" i="1" a="1"/>
  <c r="R31" i="1"/>
  <c r="AL70" i="10"/>
  <c r="Q24" i="4" a="1"/>
  <c r="Q24" i="4"/>
  <c r="Q24" i="8" a="1"/>
  <c r="Q24" i="8"/>
  <c r="R32" i="1" a="1"/>
  <c r="R32" i="1"/>
  <c r="AL71" i="10"/>
  <c r="Q25" i="4" a="1"/>
  <c r="Q25" i="4"/>
  <c r="Q25" i="8" a="1"/>
  <c r="Q25" i="8"/>
  <c r="R33" i="1" a="1"/>
  <c r="R33" i="1"/>
  <c r="AL72" i="10"/>
  <c r="Q26" i="4" a="1"/>
  <c r="Q26" i="4"/>
  <c r="Q26" i="8" a="1"/>
  <c r="Q26" i="8"/>
  <c r="R34" i="1" a="1"/>
  <c r="R34" i="1"/>
  <c r="AL73" i="10"/>
  <c r="Q27" i="4" a="1"/>
  <c r="Q27" i="4"/>
  <c r="Q27" i="8" a="1"/>
  <c r="Q27" i="8"/>
  <c r="R35" i="1" a="1"/>
  <c r="R35" i="1"/>
  <c r="AL74" i="10"/>
  <c r="Q28" i="4" a="1"/>
  <c r="Q28" i="4"/>
  <c r="Q28" i="8" a="1"/>
  <c r="Q28" i="8"/>
  <c r="R36" i="1" a="1"/>
  <c r="R36" i="1"/>
  <c r="AL75" i="10"/>
  <c r="Q29" i="4" a="1"/>
  <c r="Q29" i="4"/>
  <c r="Q29" i="8" a="1"/>
  <c r="Q29" i="8"/>
  <c r="R37" i="1" a="1"/>
  <c r="R37" i="1"/>
  <c r="AL76" i="10"/>
  <c r="Q30" i="4" a="1"/>
  <c r="Q30" i="4"/>
  <c r="Q30" i="8" a="1"/>
  <c r="Q30" i="8"/>
  <c r="R38" i="1" a="1"/>
  <c r="R38" i="1"/>
  <c r="AL77" i="10"/>
  <c r="Q31" i="4" a="1"/>
  <c r="Q31" i="4"/>
  <c r="Q31" i="8" a="1"/>
  <c r="Q31" i="8"/>
  <c r="R39" i="1" a="1"/>
  <c r="R39" i="1"/>
  <c r="AL78" i="10"/>
  <c r="Q32" i="4" a="1"/>
  <c r="Q32" i="4"/>
  <c r="Q32" i="8" a="1"/>
  <c r="Q32" i="8"/>
  <c r="R40" i="1" a="1"/>
  <c r="R40" i="1"/>
  <c r="AL79" i="10"/>
  <c r="Q33" i="4" a="1"/>
  <c r="Q33" i="4"/>
  <c r="Q33" i="8" a="1"/>
  <c r="Q33" i="8"/>
  <c r="R41" i="1" a="1"/>
  <c r="R41" i="1"/>
  <c r="AL80" i="10"/>
  <c r="Q34" i="4" a="1"/>
  <c r="Q34" i="4"/>
  <c r="P44" i="8"/>
  <c r="Q34" i="8" a="1"/>
  <c r="Q34" i="8"/>
  <c r="R42" i="1" a="1"/>
  <c r="R42" i="1"/>
  <c r="AL81" i="10"/>
  <c r="Q35" i="4" a="1"/>
  <c r="Q35" i="4"/>
  <c r="P45" i="8"/>
  <c r="Q35" i="8" a="1"/>
  <c r="Q35" i="8"/>
  <c r="R43" i="1" a="1"/>
  <c r="R43" i="1"/>
  <c r="AL82" i="10"/>
  <c r="Q36" i="4" a="1"/>
  <c r="Q36" i="4"/>
  <c r="P46" i="8"/>
  <c r="Q36" i="8" a="1"/>
  <c r="Q36" i="8"/>
  <c r="R44" i="1" a="1"/>
  <c r="R44" i="1"/>
  <c r="AL83" i="10"/>
  <c r="Q37" i="4" a="1"/>
  <c r="Q37" i="4"/>
  <c r="Q37" i="8" a="1"/>
  <c r="Q37" i="8"/>
  <c r="R45" i="1" a="1"/>
  <c r="R45" i="1"/>
  <c r="AL84" i="10"/>
  <c r="Q38" i="4" a="1"/>
  <c r="Q38" i="4"/>
  <c r="Q38" i="8" a="1"/>
  <c r="Q38" i="8"/>
  <c r="R46" i="1" a="1"/>
  <c r="R46" i="1"/>
  <c r="AL85" i="10"/>
  <c r="Q39" i="4" a="1"/>
  <c r="Q39" i="4"/>
  <c r="Q39" i="8" a="1"/>
  <c r="Q39" i="8"/>
  <c r="R47" i="1" a="1"/>
  <c r="R47" i="1"/>
  <c r="AL86" i="10"/>
  <c r="Q40" i="4" a="1"/>
  <c r="Q40" i="4"/>
  <c r="Q40" i="8" a="1"/>
  <c r="Q40" i="8"/>
  <c r="R48" i="1" a="1"/>
  <c r="R48" i="1"/>
  <c r="AL87" i="10"/>
  <c r="Q41" i="4" a="1"/>
  <c r="Q41" i="4"/>
  <c r="Q41" i="8" a="1"/>
  <c r="Q41" i="8"/>
  <c r="R49" i="1" a="1"/>
  <c r="R49" i="1"/>
  <c r="AL88" i="10"/>
  <c r="Q42" i="4" a="1"/>
  <c r="Q42" i="4"/>
  <c r="Q42" i="8" a="1"/>
  <c r="Q42" i="8"/>
  <c r="R50" i="1" a="1"/>
  <c r="R50" i="1"/>
  <c r="AL89" i="10"/>
  <c r="Q43" i="4" a="1"/>
  <c r="Q43" i="4"/>
  <c r="Q43" i="8" a="1"/>
  <c r="Q43" i="8"/>
  <c r="R51" i="1" a="1"/>
  <c r="R51" i="1"/>
  <c r="AL90" i="10"/>
  <c r="R11" i="1" a="1"/>
  <c r="R11" i="1"/>
  <c r="AM50" i="10"/>
  <c r="AM73" i="10"/>
  <c r="AM72" i="10"/>
  <c r="AM51" i="10"/>
  <c r="AM70" i="10"/>
  <c r="LF18" i="10" a="1"/>
  <c r="LF18" i="10"/>
  <c r="LG18" i="10"/>
  <c r="LH18" i="10"/>
  <c r="R4" i="4" a="1"/>
  <c r="R4" i="4"/>
  <c r="R4" i="8" a="1"/>
  <c r="R4" i="8"/>
  <c r="S12" i="1" a="1"/>
  <c r="S12" i="1"/>
  <c r="AJ51" i="10"/>
  <c r="R5" i="4" a="1"/>
  <c r="R5" i="4"/>
  <c r="R5" i="8" a="1"/>
  <c r="R5" i="8"/>
  <c r="S13" i="1" a="1"/>
  <c r="S13" i="1"/>
  <c r="AJ52" i="10"/>
  <c r="R6" i="4" a="1"/>
  <c r="R6" i="4"/>
  <c r="R6" i="8" a="1"/>
  <c r="R6" i="8"/>
  <c r="S14" i="1" a="1"/>
  <c r="S14" i="1"/>
  <c r="AJ53" i="10"/>
  <c r="R7" i="4" a="1"/>
  <c r="R7" i="4"/>
  <c r="R7" i="8" a="1"/>
  <c r="R7" i="8"/>
  <c r="S15" i="1" a="1"/>
  <c r="S15" i="1"/>
  <c r="AJ54" i="10"/>
  <c r="R8" i="4" a="1"/>
  <c r="R8" i="4"/>
  <c r="R8" i="8" a="1"/>
  <c r="R8" i="8"/>
  <c r="S16" i="1" a="1"/>
  <c r="S16" i="1"/>
  <c r="AJ55" i="10"/>
  <c r="R9" i="4" a="1"/>
  <c r="R9" i="4"/>
  <c r="R9" i="8" a="1"/>
  <c r="R9" i="8"/>
  <c r="S17" i="1" a="1"/>
  <c r="S17" i="1"/>
  <c r="AJ56" i="10"/>
  <c r="R10" i="4"/>
  <c r="R10" i="8" a="1"/>
  <c r="R10" i="8"/>
  <c r="S18" i="1" a="1"/>
  <c r="S18" i="1"/>
  <c r="AJ57" i="10"/>
  <c r="R11" i="8" a="1"/>
  <c r="R11" i="8"/>
  <c r="S19" i="1" a="1"/>
  <c r="S19" i="1"/>
  <c r="AJ58" i="10"/>
  <c r="R12" i="8" a="1"/>
  <c r="R12" i="8"/>
  <c r="S20" i="1" a="1"/>
  <c r="S20" i="1"/>
  <c r="AJ59" i="10"/>
  <c r="R13" i="8" a="1"/>
  <c r="R13" i="8"/>
  <c r="S21" i="1" a="1"/>
  <c r="S21" i="1"/>
  <c r="AJ60" i="10"/>
  <c r="R14" i="8" a="1"/>
  <c r="R14" i="8"/>
  <c r="S22" i="1" a="1"/>
  <c r="S22" i="1"/>
  <c r="AJ61" i="10"/>
  <c r="R15" i="8" a="1"/>
  <c r="R15" i="8"/>
  <c r="S23" i="1" a="1"/>
  <c r="S23" i="1"/>
  <c r="AJ62" i="10"/>
  <c r="R16" i="8" a="1"/>
  <c r="R16" i="8"/>
  <c r="S24" i="1" a="1"/>
  <c r="S24" i="1"/>
  <c r="AJ63" i="10"/>
  <c r="R17" i="8" a="1"/>
  <c r="R17" i="8"/>
  <c r="S25" i="1" a="1"/>
  <c r="S25" i="1"/>
  <c r="AJ64" i="10"/>
  <c r="R18" i="8" a="1"/>
  <c r="R18" i="8"/>
  <c r="S26" i="1" a="1"/>
  <c r="S26" i="1"/>
  <c r="AJ65" i="10"/>
  <c r="R19" i="8" a="1"/>
  <c r="R19" i="8"/>
  <c r="S27" i="1" a="1"/>
  <c r="S27" i="1"/>
  <c r="AJ66" i="10"/>
  <c r="R20" i="8" a="1"/>
  <c r="R20" i="8"/>
  <c r="S28" i="1" a="1"/>
  <c r="S28" i="1"/>
  <c r="AJ67" i="10"/>
  <c r="R21" i="8" a="1"/>
  <c r="R21" i="8"/>
  <c r="S29" i="1" a="1"/>
  <c r="S29" i="1"/>
  <c r="AJ68" i="10"/>
  <c r="R22" i="8" a="1"/>
  <c r="R22" i="8"/>
  <c r="S30" i="1" a="1"/>
  <c r="S30" i="1"/>
  <c r="AJ69" i="10"/>
  <c r="R23" i="8" a="1"/>
  <c r="R23" i="8"/>
  <c r="S31" i="1" a="1"/>
  <c r="S31" i="1"/>
  <c r="AJ70" i="10"/>
  <c r="R24" i="8" a="1"/>
  <c r="R24" i="8"/>
  <c r="S32" i="1" a="1"/>
  <c r="S32" i="1"/>
  <c r="AJ71" i="10"/>
  <c r="R25" i="8" a="1"/>
  <c r="R25" i="8"/>
  <c r="S33" i="1" a="1"/>
  <c r="S33" i="1"/>
  <c r="AJ72" i="10"/>
  <c r="R26" i="8" a="1"/>
  <c r="R26" i="8"/>
  <c r="S34" i="1" a="1"/>
  <c r="S34" i="1"/>
  <c r="AJ73" i="10"/>
  <c r="R27" i="8" a="1"/>
  <c r="R27" i="8"/>
  <c r="S35" i="1" a="1"/>
  <c r="S35" i="1"/>
  <c r="AJ74" i="10"/>
  <c r="R28" i="8" a="1"/>
  <c r="R28" i="8"/>
  <c r="S36" i="1" a="1"/>
  <c r="S36" i="1"/>
  <c r="AJ75" i="10"/>
  <c r="R29" i="8" a="1"/>
  <c r="R29" i="8"/>
  <c r="S37" i="1" a="1"/>
  <c r="S37" i="1"/>
  <c r="AJ76" i="10"/>
  <c r="R30" i="8" a="1"/>
  <c r="R30" i="8"/>
  <c r="S38" i="1" a="1"/>
  <c r="S38" i="1"/>
  <c r="AJ77" i="10"/>
  <c r="R31" i="8" a="1"/>
  <c r="R31" i="8"/>
  <c r="S39" i="1" a="1"/>
  <c r="S39" i="1"/>
  <c r="AJ78" i="10"/>
  <c r="R32" i="8" a="1"/>
  <c r="R32" i="8"/>
  <c r="S40" i="1" a="1"/>
  <c r="S40" i="1"/>
  <c r="AJ79" i="10"/>
  <c r="R33" i="8" a="1"/>
  <c r="R33" i="8"/>
  <c r="S41" i="1" a="1"/>
  <c r="S41" i="1"/>
  <c r="AJ80" i="10"/>
  <c r="R34" i="8" a="1"/>
  <c r="R34" i="8"/>
  <c r="S42" i="1" a="1"/>
  <c r="S42" i="1"/>
  <c r="AJ81" i="10"/>
  <c r="R35" i="8" a="1"/>
  <c r="R35" i="8"/>
  <c r="S43" i="1" a="1"/>
  <c r="S43" i="1"/>
  <c r="AJ82" i="10"/>
  <c r="R36" i="8" a="1"/>
  <c r="R36" i="8"/>
  <c r="S44" i="1" a="1"/>
  <c r="S44" i="1"/>
  <c r="AJ83" i="10"/>
  <c r="R37" i="4"/>
  <c r="R37" i="8" a="1"/>
  <c r="R37" i="8"/>
  <c r="S45" i="1" a="1"/>
  <c r="S45" i="1"/>
  <c r="AJ84" i="10"/>
  <c r="R38" i="4"/>
  <c r="R38" i="8" a="1"/>
  <c r="R38" i="8"/>
  <c r="S46" i="1" a="1"/>
  <c r="S46" i="1"/>
  <c r="AJ85" i="10"/>
  <c r="R39" i="4"/>
  <c r="R39" i="8" a="1"/>
  <c r="R39" i="8"/>
  <c r="S47" i="1" a="1"/>
  <c r="S47" i="1"/>
  <c r="AJ86" i="10"/>
  <c r="R40" i="4"/>
  <c r="R40" i="8" a="1"/>
  <c r="R40" i="8"/>
  <c r="S48" i="1" a="1"/>
  <c r="S48" i="1"/>
  <c r="AJ87" i="10"/>
  <c r="R41" i="4"/>
  <c r="R41" i="8" a="1"/>
  <c r="R41" i="8"/>
  <c r="S49" i="1" a="1"/>
  <c r="S49" i="1"/>
  <c r="AJ88" i="10"/>
  <c r="R42" i="4"/>
  <c r="R42" i="8" a="1"/>
  <c r="R42" i="8"/>
  <c r="S50" i="1" a="1"/>
  <c r="S50" i="1"/>
  <c r="AJ89" i="10"/>
  <c r="R43" i="4"/>
  <c r="R43" i="8" a="1"/>
  <c r="R43" i="8"/>
  <c r="S51" i="1" a="1"/>
  <c r="S51" i="1"/>
  <c r="AJ90" i="10"/>
  <c r="S11" i="1" a="1"/>
  <c r="S11" i="1"/>
  <c r="AK50" i="10"/>
  <c r="AM53" i="10"/>
  <c r="AK53" i="10"/>
  <c r="AM54" i="10"/>
  <c r="AK54" i="10"/>
  <c r="AK51" i="10"/>
  <c r="AM84" i="10"/>
  <c r="AK84" i="10"/>
  <c r="LF19" i="10" a="1"/>
  <c r="LF19" i="10"/>
  <c r="LG19" i="10"/>
  <c r="S10" i="1" a="1"/>
  <c r="S10" i="1"/>
  <c r="AK49" i="10"/>
  <c r="LH19" i="10"/>
  <c r="N15" i="4"/>
  <c r="S4" i="4" a="1"/>
  <c r="S4" i="4"/>
  <c r="S4" i="8" a="1"/>
  <c r="S4" i="8"/>
  <c r="T12" i="1" a="1"/>
  <c r="T12" i="1"/>
  <c r="AH51" i="10"/>
  <c r="N16" i="4"/>
  <c r="S5" i="4" a="1"/>
  <c r="S5" i="4"/>
  <c r="S5" i="8" a="1"/>
  <c r="S5" i="8"/>
  <c r="T13" i="1" a="1"/>
  <c r="T13" i="1"/>
  <c r="AH52" i="10"/>
  <c r="N17" i="4"/>
  <c r="S6" i="4" a="1"/>
  <c r="S6" i="4"/>
  <c r="S6" i="8" a="1"/>
  <c r="S6" i="8"/>
  <c r="T14" i="1" a="1"/>
  <c r="T14" i="1"/>
  <c r="AH53" i="10"/>
  <c r="N18" i="4"/>
  <c r="S7" i="4" a="1"/>
  <c r="S7" i="4"/>
  <c r="S7" i="8" a="1"/>
  <c r="S7" i="8"/>
  <c r="T15" i="1" a="1"/>
  <c r="T15" i="1"/>
  <c r="AH54" i="10"/>
  <c r="N19" i="4"/>
  <c r="S8" i="4" a="1"/>
  <c r="S8" i="4"/>
  <c r="S8" i="8" a="1"/>
  <c r="S8" i="8"/>
  <c r="T16" i="1" a="1"/>
  <c r="T16" i="1"/>
  <c r="AH55" i="10"/>
  <c r="N20" i="4"/>
  <c r="S9" i="4" a="1"/>
  <c r="S9" i="4"/>
  <c r="S9" i="8" a="1"/>
  <c r="S9" i="8"/>
  <c r="T17" i="1" a="1"/>
  <c r="T17" i="1"/>
  <c r="AH56" i="10"/>
  <c r="N21" i="4"/>
  <c r="S10" i="4" a="1"/>
  <c r="S10" i="4"/>
  <c r="S10" i="8" a="1"/>
  <c r="S10" i="8"/>
  <c r="T18" i="1" a="1"/>
  <c r="T18" i="1"/>
  <c r="AH57" i="10"/>
  <c r="N22" i="4"/>
  <c r="S11" i="4" a="1"/>
  <c r="S11" i="4"/>
  <c r="S11" i="8" a="1"/>
  <c r="S11" i="8"/>
  <c r="T19" i="1" a="1"/>
  <c r="T19" i="1"/>
  <c r="AH58" i="10"/>
  <c r="N23" i="4"/>
  <c r="N13" i="4"/>
  <c r="S12" i="4" a="1"/>
  <c r="S12" i="4"/>
  <c r="S12" i="8" a="1"/>
  <c r="S12" i="8"/>
  <c r="T20" i="1" a="1"/>
  <c r="T20" i="1"/>
  <c r="AH59" i="10"/>
  <c r="N24" i="4"/>
  <c r="N14" i="4"/>
  <c r="S13" i="4" a="1"/>
  <c r="S13" i="4"/>
  <c r="S13" i="8" a="1"/>
  <c r="S13" i="8"/>
  <c r="T21" i="1" a="1"/>
  <c r="T21" i="1"/>
  <c r="AH60" i="10"/>
  <c r="N25" i="4"/>
  <c r="S14" i="4" a="1"/>
  <c r="S14" i="4"/>
  <c r="S14" i="8" a="1"/>
  <c r="S14" i="8"/>
  <c r="T22" i="1" a="1"/>
  <c r="T22" i="1"/>
  <c r="AH61" i="10"/>
  <c r="N26" i="4"/>
  <c r="S15" i="4" a="1"/>
  <c r="S15" i="4"/>
  <c r="S15" i="8" a="1"/>
  <c r="S15" i="8"/>
  <c r="T23" i="1" a="1"/>
  <c r="T23" i="1"/>
  <c r="AH62" i="10"/>
  <c r="N27" i="4"/>
  <c r="S16" i="4" a="1"/>
  <c r="S16" i="4"/>
  <c r="S16" i="8" a="1"/>
  <c r="S16" i="8"/>
  <c r="T24" i="1" a="1"/>
  <c r="T24" i="1"/>
  <c r="AH63" i="10"/>
  <c r="N28" i="4"/>
  <c r="S17" i="4" a="1"/>
  <c r="S17" i="4"/>
  <c r="S17" i="8" a="1"/>
  <c r="S17" i="8"/>
  <c r="T25" i="1" a="1"/>
  <c r="T25" i="1"/>
  <c r="AH64" i="10"/>
  <c r="N29" i="4"/>
  <c r="S18" i="4" a="1"/>
  <c r="S18" i="4"/>
  <c r="S18" i="8" a="1"/>
  <c r="S18" i="8"/>
  <c r="T26" i="1" a="1"/>
  <c r="T26" i="1"/>
  <c r="AH65" i="10"/>
  <c r="N30" i="4"/>
  <c r="S19" i="4" a="1"/>
  <c r="S19" i="4"/>
  <c r="S19" i="8" a="1"/>
  <c r="S19" i="8"/>
  <c r="T27" i="1" a="1"/>
  <c r="T27" i="1"/>
  <c r="AH66" i="10"/>
  <c r="N31" i="4"/>
  <c r="S20" i="4" a="1"/>
  <c r="S20" i="4"/>
  <c r="S20" i="8" a="1"/>
  <c r="S20" i="8"/>
  <c r="T28" i="1" a="1"/>
  <c r="T28" i="1"/>
  <c r="AH67" i="10"/>
  <c r="N32" i="4"/>
  <c r="S21" i="4" a="1"/>
  <c r="S21" i="4"/>
  <c r="S21" i="8" a="1"/>
  <c r="S21" i="8"/>
  <c r="T29" i="1" a="1"/>
  <c r="T29" i="1"/>
  <c r="AH68" i="10"/>
  <c r="N33" i="4"/>
  <c r="S22" i="4" a="1"/>
  <c r="S22" i="4"/>
  <c r="S22" i="8" a="1"/>
  <c r="S22" i="8"/>
  <c r="T30" i="1" a="1"/>
  <c r="T30" i="1"/>
  <c r="AH69" i="10"/>
  <c r="N34" i="4"/>
  <c r="S23" i="4" a="1"/>
  <c r="S23" i="4"/>
  <c r="S23" i="8" a="1"/>
  <c r="S23" i="8"/>
  <c r="T31" i="1" a="1"/>
  <c r="T31" i="1"/>
  <c r="AH70" i="10"/>
  <c r="S24" i="4" a="1"/>
  <c r="S24" i="4"/>
  <c r="S24" i="8" a="1"/>
  <c r="S24" i="8"/>
  <c r="T32" i="1" a="1"/>
  <c r="T32" i="1"/>
  <c r="AH71" i="10"/>
  <c r="S25" i="4" a="1"/>
  <c r="S25" i="4"/>
  <c r="S25" i="8" a="1"/>
  <c r="S25" i="8"/>
  <c r="T33" i="1" a="1"/>
  <c r="T33" i="1"/>
  <c r="AH72" i="10"/>
  <c r="S26" i="4" a="1"/>
  <c r="S26" i="4"/>
  <c r="S26" i="8" a="1"/>
  <c r="S26" i="8"/>
  <c r="T34" i="1" a="1"/>
  <c r="T34" i="1"/>
  <c r="AH73" i="10"/>
  <c r="S27" i="4" a="1"/>
  <c r="S27" i="4"/>
  <c r="S27" i="8" a="1"/>
  <c r="S27" i="8"/>
  <c r="T35" i="1" a="1"/>
  <c r="T35" i="1"/>
  <c r="AH74" i="10"/>
  <c r="S28" i="4" a="1"/>
  <c r="S28" i="4"/>
  <c r="S28" i="8" a="1"/>
  <c r="S28" i="8"/>
  <c r="T36" i="1" a="1"/>
  <c r="T36" i="1"/>
  <c r="AH75" i="10"/>
  <c r="S29" i="4" a="1"/>
  <c r="S29" i="4"/>
  <c r="S29" i="8" a="1"/>
  <c r="S29" i="8"/>
  <c r="T37" i="1" a="1"/>
  <c r="T37" i="1"/>
  <c r="AH76" i="10"/>
  <c r="S30" i="4" a="1"/>
  <c r="S30" i="4"/>
  <c r="S30" i="8" a="1"/>
  <c r="S30" i="8"/>
  <c r="T38" i="1" a="1"/>
  <c r="T38" i="1"/>
  <c r="AH77" i="10"/>
  <c r="S31" i="4" a="1"/>
  <c r="S31" i="4"/>
  <c r="S31" i="8" a="1"/>
  <c r="S31" i="8"/>
  <c r="T39" i="1" a="1"/>
  <c r="T39" i="1"/>
  <c r="AH78" i="10"/>
  <c r="S32" i="4" a="1"/>
  <c r="S32" i="4"/>
  <c r="S32" i="8" a="1"/>
  <c r="S32" i="8"/>
  <c r="T40" i="1" a="1"/>
  <c r="T40" i="1"/>
  <c r="AH79" i="10"/>
  <c r="S33" i="4" a="1"/>
  <c r="S33" i="4"/>
  <c r="S33" i="8" a="1"/>
  <c r="S33" i="8"/>
  <c r="T41" i="1" a="1"/>
  <c r="T41" i="1"/>
  <c r="AH80" i="10"/>
  <c r="S34" i="4" a="1"/>
  <c r="S34" i="4"/>
  <c r="S34" i="8" a="1"/>
  <c r="S34" i="8"/>
  <c r="T42" i="1" a="1"/>
  <c r="T42" i="1"/>
  <c r="AH81" i="10"/>
  <c r="S35" i="4" a="1"/>
  <c r="S35" i="4"/>
  <c r="S35" i="8" a="1"/>
  <c r="S35" i="8"/>
  <c r="T43" i="1" a="1"/>
  <c r="T43" i="1"/>
  <c r="AH82" i="10"/>
  <c r="S36" i="4" a="1"/>
  <c r="S36" i="4"/>
  <c r="S36" i="8" a="1"/>
  <c r="S36" i="8"/>
  <c r="T44" i="1" a="1"/>
  <c r="T44" i="1"/>
  <c r="AH83" i="10"/>
  <c r="S37" i="4" a="1"/>
  <c r="S37" i="4"/>
  <c r="S37" i="8" a="1"/>
  <c r="S37" i="8"/>
  <c r="T45" i="1" a="1"/>
  <c r="T45" i="1"/>
  <c r="AH84" i="10"/>
  <c r="S38" i="4" a="1"/>
  <c r="S38" i="4"/>
  <c r="S38" i="8" a="1"/>
  <c r="S38" i="8"/>
  <c r="T46" i="1" a="1"/>
  <c r="T46" i="1"/>
  <c r="AH85" i="10"/>
  <c r="S39" i="4" a="1"/>
  <c r="S39" i="4"/>
  <c r="S39" i="8" a="1"/>
  <c r="S39" i="8"/>
  <c r="T47" i="1" a="1"/>
  <c r="T47" i="1"/>
  <c r="AH86" i="10"/>
  <c r="S40" i="4" a="1"/>
  <c r="S40" i="4"/>
  <c r="S40" i="8" a="1"/>
  <c r="S40" i="8"/>
  <c r="T48" i="1" a="1"/>
  <c r="T48" i="1"/>
  <c r="AH87" i="10"/>
  <c r="S41" i="4" a="1"/>
  <c r="S41" i="4"/>
  <c r="S41" i="8" a="1"/>
  <c r="S41" i="8"/>
  <c r="T49" i="1" a="1"/>
  <c r="T49" i="1"/>
  <c r="AH88" i="10"/>
  <c r="S42" i="4" a="1"/>
  <c r="S42" i="4"/>
  <c r="S42" i="8" a="1"/>
  <c r="S42" i="8"/>
  <c r="T50" i="1" a="1"/>
  <c r="T50" i="1"/>
  <c r="AH89" i="10"/>
  <c r="S43" i="4" a="1"/>
  <c r="S43" i="4"/>
  <c r="S43" i="8" a="1"/>
  <c r="S43" i="8"/>
  <c r="T51" i="1" a="1"/>
  <c r="T51" i="1"/>
  <c r="AH90" i="10"/>
  <c r="T11" i="1" a="1"/>
  <c r="T11" i="1"/>
  <c r="AI50" i="10"/>
  <c r="AI53" i="10"/>
  <c r="AM82" i="10"/>
  <c r="AK82" i="10"/>
  <c r="AI82" i="10"/>
  <c r="AI51" i="10"/>
  <c r="AM71" i="10"/>
  <c r="AK71" i="10"/>
  <c r="AI71" i="10"/>
  <c r="LF20" i="10" a="1"/>
  <c r="LF20" i="10"/>
  <c r="LG20" i="10"/>
  <c r="T10" i="1" a="1"/>
  <c r="T10" i="1"/>
  <c r="AI49" i="10"/>
  <c r="LH20" i="10"/>
  <c r="T4" i="4" a="1"/>
  <c r="T4" i="4"/>
  <c r="T4" i="8" a="1"/>
  <c r="T4" i="8"/>
  <c r="U12" i="1" a="1"/>
  <c r="U12" i="1"/>
  <c r="AF51" i="10"/>
  <c r="T5" i="4" a="1"/>
  <c r="T5" i="4"/>
  <c r="T5" i="8" a="1"/>
  <c r="T5" i="8"/>
  <c r="U13" i="1" a="1"/>
  <c r="U13" i="1"/>
  <c r="AF52" i="10"/>
  <c r="T6" i="4" a="1"/>
  <c r="T6" i="4"/>
  <c r="T6" i="8" a="1"/>
  <c r="T6" i="8"/>
  <c r="U14" i="1" a="1"/>
  <c r="U14" i="1"/>
  <c r="AF53" i="10"/>
  <c r="T7" i="4" a="1"/>
  <c r="T7" i="4"/>
  <c r="T7" i="8" a="1"/>
  <c r="T7" i="8"/>
  <c r="U15" i="1" a="1"/>
  <c r="U15" i="1"/>
  <c r="AF54" i="10"/>
  <c r="T8" i="4" a="1"/>
  <c r="T8" i="4"/>
  <c r="T8" i="8"/>
  <c r="U16" i="1" a="1"/>
  <c r="U16" i="1"/>
  <c r="AF55" i="10"/>
  <c r="T9" i="4" a="1"/>
  <c r="T9" i="4"/>
  <c r="T9" i="8"/>
  <c r="U17" i="1" a="1"/>
  <c r="U17" i="1"/>
  <c r="AF56" i="10"/>
  <c r="T10" i="4" a="1"/>
  <c r="T10" i="4"/>
  <c r="T10" i="8"/>
  <c r="U18" i="1" a="1"/>
  <c r="U18" i="1"/>
  <c r="AF57" i="10"/>
  <c r="T11" i="4"/>
  <c r="T11" i="8"/>
  <c r="U19" i="1" a="1"/>
  <c r="U19" i="1"/>
  <c r="AF58" i="10"/>
  <c r="T12" i="8"/>
  <c r="U20" i="1" a="1"/>
  <c r="U20" i="1"/>
  <c r="AF59" i="10"/>
  <c r="T13" i="8"/>
  <c r="U21" i="1" a="1"/>
  <c r="U21" i="1"/>
  <c r="AF60" i="10"/>
  <c r="T14" i="8"/>
  <c r="U22" i="1" a="1"/>
  <c r="U22" i="1"/>
  <c r="AF61" i="10"/>
  <c r="T15" i="8"/>
  <c r="U23" i="1" a="1"/>
  <c r="U23" i="1"/>
  <c r="AF62" i="10"/>
  <c r="T16" i="8"/>
  <c r="U24" i="1" a="1"/>
  <c r="U24" i="1"/>
  <c r="AF63" i="10"/>
  <c r="T17" i="8"/>
  <c r="U25" i="1" a="1"/>
  <c r="U25" i="1"/>
  <c r="AF64" i="10"/>
  <c r="T18" i="8"/>
  <c r="U26" i="1" a="1"/>
  <c r="U26" i="1"/>
  <c r="AF65" i="10"/>
  <c r="T19" i="8"/>
  <c r="U27" i="1" a="1"/>
  <c r="U27" i="1"/>
  <c r="AF66" i="10"/>
  <c r="T20" i="8"/>
  <c r="U28" i="1" a="1"/>
  <c r="U28" i="1"/>
  <c r="AF67" i="10"/>
  <c r="T21" i="8"/>
  <c r="U29" i="1" a="1"/>
  <c r="U29" i="1"/>
  <c r="AF68" i="10"/>
  <c r="T22" i="8"/>
  <c r="U30" i="1" a="1"/>
  <c r="U30" i="1"/>
  <c r="AF69" i="10"/>
  <c r="T23" i="8"/>
  <c r="U31" i="1" a="1"/>
  <c r="U31" i="1"/>
  <c r="AF70" i="10"/>
  <c r="T24" i="8"/>
  <c r="U32" i="1" a="1"/>
  <c r="U32" i="1"/>
  <c r="AF71" i="10"/>
  <c r="T25" i="8"/>
  <c r="U33" i="1" a="1"/>
  <c r="U33" i="1"/>
  <c r="AF72" i="10"/>
  <c r="T26" i="8"/>
  <c r="U34" i="1" a="1"/>
  <c r="U34" i="1"/>
  <c r="AF73" i="10"/>
  <c r="T27" i="8"/>
  <c r="U35" i="1" a="1"/>
  <c r="U35" i="1"/>
  <c r="AF74" i="10"/>
  <c r="T28" i="8"/>
  <c r="U36" i="1" a="1"/>
  <c r="U36" i="1"/>
  <c r="AF75" i="10"/>
  <c r="T29" i="8"/>
  <c r="U37" i="1" a="1"/>
  <c r="U37" i="1"/>
  <c r="AF76" i="10"/>
  <c r="T30" i="8"/>
  <c r="U38" i="1" a="1"/>
  <c r="U38" i="1"/>
  <c r="AF77" i="10"/>
  <c r="T31" i="8"/>
  <c r="U39" i="1" a="1"/>
  <c r="U39" i="1"/>
  <c r="AF78" i="10"/>
  <c r="T32" i="8"/>
  <c r="U40" i="1" a="1"/>
  <c r="U40" i="1"/>
  <c r="AF79" i="10"/>
  <c r="T33" i="8"/>
  <c r="U41" i="1" a="1"/>
  <c r="U41" i="1"/>
  <c r="AF80" i="10"/>
  <c r="T34" i="8"/>
  <c r="U42" i="1" a="1"/>
  <c r="U42" i="1"/>
  <c r="AF81" i="10"/>
  <c r="T35" i="8"/>
  <c r="U43" i="1" a="1"/>
  <c r="U43" i="1"/>
  <c r="AF82" i="10"/>
  <c r="T36" i="8"/>
  <c r="U44" i="1" a="1"/>
  <c r="U44" i="1"/>
  <c r="AF83" i="10"/>
  <c r="T37" i="8"/>
  <c r="U45" i="1" a="1"/>
  <c r="U45" i="1"/>
  <c r="AF84" i="10"/>
  <c r="T38" i="4"/>
  <c r="T38" i="8"/>
  <c r="U46" i="1" a="1"/>
  <c r="U46" i="1"/>
  <c r="AF85" i="10"/>
  <c r="T39" i="4"/>
  <c r="T39" i="8"/>
  <c r="U47" i="1" a="1"/>
  <c r="U47" i="1"/>
  <c r="AF86" i="10"/>
  <c r="T40" i="4"/>
  <c r="T40" i="8"/>
  <c r="U48" i="1" a="1"/>
  <c r="U48" i="1"/>
  <c r="AF87" i="10"/>
  <c r="T41" i="4"/>
  <c r="T41" i="8"/>
  <c r="U49" i="1" a="1"/>
  <c r="U49" i="1"/>
  <c r="AF88" i="10"/>
  <c r="T42" i="4"/>
  <c r="T42" i="8"/>
  <c r="U50" i="1" a="1"/>
  <c r="U50" i="1"/>
  <c r="AF89" i="10"/>
  <c r="T43" i="4"/>
  <c r="T43" i="8"/>
  <c r="U51" i="1" a="1"/>
  <c r="U51" i="1"/>
  <c r="AF90" i="10"/>
  <c r="U11" i="1" a="1"/>
  <c r="U11" i="1"/>
  <c r="AG50" i="10"/>
  <c r="AM81" i="10"/>
  <c r="AK81" i="10"/>
  <c r="AI81" i="10"/>
  <c r="AG81" i="10"/>
  <c r="AK73" i="10"/>
  <c r="AI73" i="10"/>
  <c r="AG73" i="10"/>
  <c r="AG51" i="10"/>
  <c r="AM85" i="10"/>
  <c r="AK85" i="10"/>
  <c r="AI85" i="10"/>
  <c r="AG85" i="10"/>
  <c r="LF21" i="10" a="1"/>
  <c r="LF21" i="10"/>
  <c r="LG21" i="10"/>
  <c r="LH21" i="10"/>
  <c r="U4" i="4" a="1"/>
  <c r="U4" i="4"/>
  <c r="U4" i="8" a="1"/>
  <c r="U4" i="8"/>
  <c r="V12" i="1" a="1"/>
  <c r="V12" i="1"/>
  <c r="AD51" i="10"/>
  <c r="U5" i="4" a="1"/>
  <c r="U5" i="4"/>
  <c r="U5" i="8" a="1"/>
  <c r="U5" i="8"/>
  <c r="V13" i="1" a="1"/>
  <c r="V13" i="1"/>
  <c r="AD52" i="10"/>
  <c r="U6" i="4" a="1"/>
  <c r="U6" i="4"/>
  <c r="U6" i="8" a="1"/>
  <c r="U6" i="8"/>
  <c r="V14" i="1" a="1"/>
  <c r="V14" i="1"/>
  <c r="AD53" i="10"/>
  <c r="U7" i="4" a="1"/>
  <c r="U7" i="4"/>
  <c r="U7" i="8" a="1"/>
  <c r="U7" i="8"/>
  <c r="V15" i="1" a="1"/>
  <c r="V15" i="1"/>
  <c r="AD54" i="10"/>
  <c r="U8" i="4" a="1"/>
  <c r="U8" i="4"/>
  <c r="U8" i="8" a="1"/>
  <c r="U8" i="8"/>
  <c r="V16" i="1" a="1"/>
  <c r="V16" i="1"/>
  <c r="AD55" i="10"/>
  <c r="U9" i="4" a="1"/>
  <c r="U9" i="4"/>
  <c r="U9" i="8" a="1"/>
  <c r="U9" i="8"/>
  <c r="V17" i="1" a="1"/>
  <c r="V17" i="1"/>
  <c r="AD56" i="10"/>
  <c r="U10" i="4" a="1"/>
  <c r="U10" i="4"/>
  <c r="U10" i="8" a="1"/>
  <c r="U10" i="8"/>
  <c r="V18" i="1" a="1"/>
  <c r="V18" i="1"/>
  <c r="AD57" i="10"/>
  <c r="U11" i="4" a="1"/>
  <c r="U11" i="4"/>
  <c r="U11" i="8" a="1"/>
  <c r="U11" i="8"/>
  <c r="V19" i="1" a="1"/>
  <c r="V19" i="1"/>
  <c r="AD58" i="10"/>
  <c r="U12" i="4" a="1"/>
  <c r="U12" i="4"/>
  <c r="U12" i="8" a="1"/>
  <c r="U12" i="8"/>
  <c r="V20" i="1" a="1"/>
  <c r="V20" i="1"/>
  <c r="AD59" i="10"/>
  <c r="U13" i="4" a="1"/>
  <c r="U13" i="4"/>
  <c r="U13" i="8" a="1"/>
  <c r="U13" i="8"/>
  <c r="V21" i="1" a="1"/>
  <c r="V21" i="1"/>
  <c r="AD60" i="10"/>
  <c r="U14" i="4" a="1"/>
  <c r="U14" i="4"/>
  <c r="U14" i="8" a="1"/>
  <c r="U14" i="8"/>
  <c r="V22" i="1" a="1"/>
  <c r="V22" i="1"/>
  <c r="AD61" i="10"/>
  <c r="U15" i="4" a="1"/>
  <c r="U15" i="4"/>
  <c r="U15" i="8" a="1"/>
  <c r="U15" i="8"/>
  <c r="V23" i="1" a="1"/>
  <c r="V23" i="1"/>
  <c r="AD62" i="10"/>
  <c r="U16" i="4" a="1"/>
  <c r="U16" i="4"/>
  <c r="U16" i="8" a="1"/>
  <c r="U16" i="8"/>
  <c r="V24" i="1" a="1"/>
  <c r="V24" i="1"/>
  <c r="AD63" i="10"/>
  <c r="U17" i="4" a="1"/>
  <c r="U17" i="4"/>
  <c r="U17" i="8" a="1"/>
  <c r="U17" i="8"/>
  <c r="V25" i="1" a="1"/>
  <c r="V25" i="1"/>
  <c r="AD64" i="10"/>
  <c r="U18" i="4" a="1"/>
  <c r="U18" i="4"/>
  <c r="U18" i="8" a="1"/>
  <c r="U18" i="8"/>
  <c r="V26" i="1" a="1"/>
  <c r="V26" i="1"/>
  <c r="AD65" i="10"/>
  <c r="U19" i="4" a="1"/>
  <c r="U19" i="4"/>
  <c r="U19" i="8" a="1"/>
  <c r="U19" i="8"/>
  <c r="V27" i="1" a="1"/>
  <c r="V27" i="1"/>
  <c r="AD66" i="10"/>
  <c r="U20" i="4" a="1"/>
  <c r="U20" i="4"/>
  <c r="U20" i="8" a="1"/>
  <c r="U20" i="8"/>
  <c r="V28" i="1" a="1"/>
  <c r="V28" i="1"/>
  <c r="AD67" i="10"/>
  <c r="U21" i="4" a="1"/>
  <c r="U21" i="4"/>
  <c r="U21" i="8" a="1"/>
  <c r="U21" i="8"/>
  <c r="V29" i="1" a="1"/>
  <c r="V29" i="1"/>
  <c r="AD68" i="10"/>
  <c r="U22" i="4" a="1"/>
  <c r="U22" i="4"/>
  <c r="U22" i="8" a="1"/>
  <c r="U22" i="8"/>
  <c r="V30" i="1" a="1"/>
  <c r="V30" i="1"/>
  <c r="AD69" i="10"/>
  <c r="U23" i="4" a="1"/>
  <c r="U23" i="4"/>
  <c r="U23" i="8" a="1"/>
  <c r="U23" i="8"/>
  <c r="V31" i="1" a="1"/>
  <c r="V31" i="1"/>
  <c r="AD70" i="10"/>
  <c r="U24" i="4" a="1"/>
  <c r="U24" i="4"/>
  <c r="U24" i="8" a="1"/>
  <c r="U24" i="8"/>
  <c r="V32" i="1" a="1"/>
  <c r="V32" i="1"/>
  <c r="AD71" i="10"/>
  <c r="U25" i="4" a="1"/>
  <c r="U25" i="4"/>
  <c r="U25" i="8" a="1"/>
  <c r="U25" i="8"/>
  <c r="V33" i="1" a="1"/>
  <c r="V33" i="1"/>
  <c r="AD72" i="10"/>
  <c r="U26" i="4" a="1"/>
  <c r="U26" i="4"/>
  <c r="U26" i="8" a="1"/>
  <c r="U26" i="8"/>
  <c r="V34" i="1" a="1"/>
  <c r="V34" i="1"/>
  <c r="AD73" i="10"/>
  <c r="U27" i="4" a="1"/>
  <c r="U27" i="4"/>
  <c r="U27" i="8" a="1"/>
  <c r="U27" i="8"/>
  <c r="V35" i="1" a="1"/>
  <c r="V35" i="1"/>
  <c r="AD74" i="10"/>
  <c r="U28" i="4" a="1"/>
  <c r="U28" i="4"/>
  <c r="U28" i="8" a="1"/>
  <c r="U28" i="8"/>
  <c r="V36" i="1" a="1"/>
  <c r="V36" i="1"/>
  <c r="AD75" i="10"/>
  <c r="U29" i="4" a="1"/>
  <c r="U29" i="4"/>
  <c r="U29" i="8" a="1"/>
  <c r="U29" i="8"/>
  <c r="V37" i="1" a="1"/>
  <c r="V37" i="1"/>
  <c r="AD76" i="10"/>
  <c r="U30" i="4" a="1"/>
  <c r="U30" i="4"/>
  <c r="U30" i="8" a="1"/>
  <c r="U30" i="8"/>
  <c r="V38" i="1" a="1"/>
  <c r="V38" i="1"/>
  <c r="AD77" i="10"/>
  <c r="U31" i="4" a="1"/>
  <c r="U31" i="4"/>
  <c r="U31" i="8" a="1"/>
  <c r="U31" i="8"/>
  <c r="V39" i="1" a="1"/>
  <c r="V39" i="1"/>
  <c r="AD78" i="10"/>
  <c r="U32" i="4" a="1"/>
  <c r="U32" i="4"/>
  <c r="U32" i="8" a="1"/>
  <c r="U32" i="8"/>
  <c r="V40" i="1" a="1"/>
  <c r="V40" i="1"/>
  <c r="AD79" i="10"/>
  <c r="U33" i="4" a="1"/>
  <c r="U33" i="4"/>
  <c r="U33" i="8" a="1"/>
  <c r="U33" i="8"/>
  <c r="V41" i="1" a="1"/>
  <c r="V41" i="1"/>
  <c r="AD80" i="10"/>
  <c r="U34" i="4" a="1"/>
  <c r="U34" i="4"/>
  <c r="T44" i="8"/>
  <c r="U34" i="8" a="1"/>
  <c r="U34" i="8"/>
  <c r="V42" i="1" a="1"/>
  <c r="V42" i="1"/>
  <c r="AD81" i="10"/>
  <c r="U35" i="4" a="1"/>
  <c r="U35" i="4"/>
  <c r="T45" i="8"/>
  <c r="U35" i="8" a="1"/>
  <c r="U35" i="8"/>
  <c r="V43" i="1" a="1"/>
  <c r="V43" i="1"/>
  <c r="AD82" i="10"/>
  <c r="U36" i="4" a="1"/>
  <c r="U36" i="4"/>
  <c r="T46" i="8"/>
  <c r="U36" i="8" a="1"/>
  <c r="U36" i="8"/>
  <c r="V44" i="1" a="1"/>
  <c r="V44" i="1"/>
  <c r="AD83" i="10"/>
  <c r="U37" i="4" a="1"/>
  <c r="U37" i="4"/>
  <c r="T47" i="8"/>
  <c r="U37" i="8" a="1"/>
  <c r="U37" i="8"/>
  <c r="V45" i="1" a="1"/>
  <c r="V45" i="1"/>
  <c r="AD84" i="10"/>
  <c r="U38" i="4" a="1"/>
  <c r="U38" i="4"/>
  <c r="U38" i="8" a="1"/>
  <c r="U38" i="8"/>
  <c r="V46" i="1" a="1"/>
  <c r="V46" i="1"/>
  <c r="AD85" i="10"/>
  <c r="U39" i="4" a="1"/>
  <c r="U39" i="4"/>
  <c r="U39" i="8" a="1"/>
  <c r="U39" i="8"/>
  <c r="V47" i="1" a="1"/>
  <c r="V47" i="1"/>
  <c r="AD86" i="10"/>
  <c r="U40" i="4" a="1"/>
  <c r="U40" i="4"/>
  <c r="U40" i="8" a="1"/>
  <c r="U40" i="8"/>
  <c r="V48" i="1" a="1"/>
  <c r="V48" i="1"/>
  <c r="AD87" i="10"/>
  <c r="U41" i="4" a="1"/>
  <c r="U41" i="4"/>
  <c r="U41" i="8" a="1"/>
  <c r="U41" i="8"/>
  <c r="V49" i="1" a="1"/>
  <c r="V49" i="1"/>
  <c r="AD88" i="10"/>
  <c r="U42" i="4" a="1"/>
  <c r="U42" i="4"/>
  <c r="U42" i="8" a="1"/>
  <c r="U42" i="8"/>
  <c r="V50" i="1" a="1"/>
  <c r="V50" i="1"/>
  <c r="AD89" i="10"/>
  <c r="U43" i="4" a="1"/>
  <c r="U43" i="4"/>
  <c r="U43" i="8" a="1"/>
  <c r="U43" i="8"/>
  <c r="V51" i="1" a="1"/>
  <c r="V51" i="1"/>
  <c r="AD90" i="10"/>
  <c r="V11" i="1" a="1"/>
  <c r="V11" i="1"/>
  <c r="AE50" i="10"/>
  <c r="AM74" i="10"/>
  <c r="AK74" i="10"/>
  <c r="AI74" i="10"/>
  <c r="AG74" i="10"/>
  <c r="AE74" i="10"/>
  <c r="AM55" i="10"/>
  <c r="AK55" i="10"/>
  <c r="AI55" i="10"/>
  <c r="AG55" i="10"/>
  <c r="AE55" i="10"/>
  <c r="AE51" i="10"/>
  <c r="AK72" i="10"/>
  <c r="AI72" i="10"/>
  <c r="AG72" i="10"/>
  <c r="AE72" i="10"/>
  <c r="LF22" i="10" a="1"/>
  <c r="LF22" i="10"/>
  <c r="LG22" i="10"/>
  <c r="V10" i="1" a="1"/>
  <c r="V10" i="1"/>
  <c r="AE49" i="10"/>
  <c r="LH22" i="10"/>
  <c r="V4" i="4" a="1"/>
  <c r="V4" i="4"/>
  <c r="V4" i="8" a="1"/>
  <c r="V4" i="8"/>
  <c r="W12" i="1" a="1"/>
  <c r="W12" i="1"/>
  <c r="AB51" i="10"/>
  <c r="V5" i="4" a="1"/>
  <c r="V5" i="4"/>
  <c r="V5" i="8" a="1"/>
  <c r="V5" i="8"/>
  <c r="W13" i="1" a="1"/>
  <c r="W13" i="1"/>
  <c r="AB52" i="10"/>
  <c r="V6" i="4" a="1"/>
  <c r="V6" i="4"/>
  <c r="V6" i="8" a="1"/>
  <c r="V6" i="8"/>
  <c r="W14" i="1" a="1"/>
  <c r="W14" i="1"/>
  <c r="AB53" i="10"/>
  <c r="V7" i="4" a="1"/>
  <c r="V7" i="4"/>
  <c r="V7" i="8" a="1"/>
  <c r="V7" i="8"/>
  <c r="W15" i="1" a="1"/>
  <c r="W15" i="1"/>
  <c r="AB54" i="10"/>
  <c r="V8" i="4" a="1"/>
  <c r="V8" i="4"/>
  <c r="V8" i="8" a="1"/>
  <c r="V8" i="8"/>
  <c r="W16" i="1" a="1"/>
  <c r="W16" i="1"/>
  <c r="AB55" i="10"/>
  <c r="V9" i="4" a="1"/>
  <c r="V9" i="4"/>
  <c r="V9" i="8" a="1"/>
  <c r="V9" i="8"/>
  <c r="W17" i="1" a="1"/>
  <c r="W17" i="1"/>
  <c r="AB56" i="10"/>
  <c r="V10" i="4" a="1"/>
  <c r="V10" i="4"/>
  <c r="V10" i="8" a="1"/>
  <c r="V10" i="8"/>
  <c r="W18" i="1" a="1"/>
  <c r="W18" i="1"/>
  <c r="AB57" i="10"/>
  <c r="V11" i="4" a="1"/>
  <c r="V11" i="4"/>
  <c r="V11" i="8" a="1"/>
  <c r="V11" i="8"/>
  <c r="W19" i="1" a="1"/>
  <c r="W19" i="1"/>
  <c r="AB58" i="10"/>
  <c r="V12" i="4"/>
  <c r="V12" i="8" a="1"/>
  <c r="V12" i="8"/>
  <c r="W20" i="1" a="1"/>
  <c r="W20" i="1"/>
  <c r="AB59" i="10"/>
  <c r="V13" i="8" a="1"/>
  <c r="V13" i="8"/>
  <c r="W21" i="1" a="1"/>
  <c r="W21" i="1"/>
  <c r="AB60" i="10"/>
  <c r="V14" i="8" a="1"/>
  <c r="V14" i="8"/>
  <c r="W22" i="1" a="1"/>
  <c r="W22" i="1"/>
  <c r="AB61" i="10"/>
  <c r="V15" i="8" a="1"/>
  <c r="V15" i="8"/>
  <c r="W23" i="1" a="1"/>
  <c r="W23" i="1"/>
  <c r="AB62" i="10"/>
  <c r="V16" i="8" a="1"/>
  <c r="V16" i="8"/>
  <c r="W24" i="1" a="1"/>
  <c r="W24" i="1"/>
  <c r="AB63" i="10"/>
  <c r="V17" i="8" a="1"/>
  <c r="V17" i="8"/>
  <c r="W25" i="1" a="1"/>
  <c r="W25" i="1"/>
  <c r="AB64" i="10"/>
  <c r="V18" i="8" a="1"/>
  <c r="V18" i="8"/>
  <c r="W26" i="1" a="1"/>
  <c r="W26" i="1"/>
  <c r="AB65" i="10"/>
  <c r="V19" i="8" a="1"/>
  <c r="V19" i="8"/>
  <c r="W27" i="1" a="1"/>
  <c r="W27" i="1"/>
  <c r="AB66" i="10"/>
  <c r="V20" i="8" a="1"/>
  <c r="V20" i="8"/>
  <c r="W28" i="1" a="1"/>
  <c r="W28" i="1"/>
  <c r="AB67" i="10"/>
  <c r="V21" i="8" a="1"/>
  <c r="V21" i="8"/>
  <c r="W29" i="1" a="1"/>
  <c r="W29" i="1"/>
  <c r="AB68" i="10"/>
  <c r="V22" i="8" a="1"/>
  <c r="V22" i="8"/>
  <c r="W30" i="1" a="1"/>
  <c r="W30" i="1"/>
  <c r="AB69" i="10"/>
  <c r="V23" i="8" a="1"/>
  <c r="V23" i="8"/>
  <c r="W31" i="1" a="1"/>
  <c r="W31" i="1"/>
  <c r="AB70" i="10"/>
  <c r="V24" i="8" a="1"/>
  <c r="V24" i="8"/>
  <c r="W32" i="1" a="1"/>
  <c r="W32" i="1"/>
  <c r="AB71" i="10"/>
  <c r="V25" i="8" a="1"/>
  <c r="V25" i="8"/>
  <c r="W33" i="1" a="1"/>
  <c r="W33" i="1"/>
  <c r="AB72" i="10"/>
  <c r="V26" i="8" a="1"/>
  <c r="V26" i="8"/>
  <c r="W34" i="1" a="1"/>
  <c r="W34" i="1"/>
  <c r="AB73" i="10"/>
  <c r="V27" i="8" a="1"/>
  <c r="V27" i="8"/>
  <c r="W35" i="1" a="1"/>
  <c r="W35" i="1"/>
  <c r="AB74" i="10"/>
  <c r="V28" i="8" a="1"/>
  <c r="V28" i="8"/>
  <c r="W36" i="1" a="1"/>
  <c r="W36" i="1"/>
  <c r="AB75" i="10"/>
  <c r="V29" i="8" a="1"/>
  <c r="V29" i="8"/>
  <c r="W37" i="1" a="1"/>
  <c r="W37" i="1"/>
  <c r="AB76" i="10"/>
  <c r="V30" i="8" a="1"/>
  <c r="V30" i="8"/>
  <c r="W38" i="1" a="1"/>
  <c r="W38" i="1"/>
  <c r="AB77" i="10"/>
  <c r="V31" i="8" a="1"/>
  <c r="V31" i="8"/>
  <c r="W39" i="1" a="1"/>
  <c r="W39" i="1"/>
  <c r="AB78" i="10"/>
  <c r="V32" i="8" a="1"/>
  <c r="V32" i="8"/>
  <c r="W40" i="1" a="1"/>
  <c r="W40" i="1"/>
  <c r="AB79" i="10"/>
  <c r="V33" i="8" a="1"/>
  <c r="V33" i="8"/>
  <c r="W41" i="1" a="1"/>
  <c r="W41" i="1"/>
  <c r="AB80" i="10"/>
  <c r="V34" i="8" a="1"/>
  <c r="V34" i="8"/>
  <c r="W42" i="1" a="1"/>
  <c r="W42" i="1"/>
  <c r="AB81" i="10"/>
  <c r="V35" i="8" a="1"/>
  <c r="V35" i="8"/>
  <c r="W43" i="1" a="1"/>
  <c r="W43" i="1"/>
  <c r="AB82" i="10"/>
  <c r="V36" i="8" a="1"/>
  <c r="V36" i="8"/>
  <c r="W44" i="1" a="1"/>
  <c r="W44" i="1"/>
  <c r="AB83" i="10"/>
  <c r="V37" i="8" a="1"/>
  <c r="V37" i="8"/>
  <c r="W45" i="1" a="1"/>
  <c r="W45" i="1"/>
  <c r="AB84" i="10"/>
  <c r="V38" i="8" a="1"/>
  <c r="V38" i="8"/>
  <c r="W46" i="1" a="1"/>
  <c r="W46" i="1"/>
  <c r="AB85" i="10"/>
  <c r="V39" i="4"/>
  <c r="V39" i="8" a="1"/>
  <c r="V39" i="8"/>
  <c r="W47" i="1" a="1"/>
  <c r="W47" i="1"/>
  <c r="AB86" i="10"/>
  <c r="V40" i="4"/>
  <c r="V40" i="8" a="1"/>
  <c r="V40" i="8"/>
  <c r="W48" i="1" a="1"/>
  <c r="W48" i="1"/>
  <c r="AB87" i="10"/>
  <c r="V41" i="4"/>
  <c r="V41" i="8" a="1"/>
  <c r="V41" i="8"/>
  <c r="W49" i="1" a="1"/>
  <c r="W49" i="1"/>
  <c r="AB88" i="10"/>
  <c r="V42" i="4"/>
  <c r="V42" i="8" a="1"/>
  <c r="V42" i="8"/>
  <c r="W50" i="1" a="1"/>
  <c r="W50" i="1"/>
  <c r="AB89" i="10"/>
  <c r="V43" i="4"/>
  <c r="V43" i="8" a="1"/>
  <c r="V43" i="8"/>
  <c r="W51" i="1" a="1"/>
  <c r="W51" i="1"/>
  <c r="AB90" i="10"/>
  <c r="W11" i="1" a="1"/>
  <c r="W11" i="1"/>
  <c r="AC50" i="10"/>
  <c r="AI54" i="10"/>
  <c r="AG54" i="10"/>
  <c r="AE54" i="10"/>
  <c r="AC54" i="10"/>
  <c r="AM83" i="10"/>
  <c r="AK83" i="10"/>
  <c r="AI83" i="10"/>
  <c r="AG83" i="10"/>
  <c r="AE83" i="10"/>
  <c r="AC83" i="10"/>
  <c r="AC51" i="10"/>
  <c r="AM86" i="10"/>
  <c r="AK86" i="10"/>
  <c r="AI86" i="10"/>
  <c r="AG86" i="10"/>
  <c r="AE86" i="10"/>
  <c r="AC86" i="10"/>
  <c r="LF23" i="10" a="1"/>
  <c r="LF23" i="10"/>
  <c r="LG23" i="10"/>
  <c r="W10" i="1" a="1"/>
  <c r="W10" i="1"/>
  <c r="AC49" i="10"/>
  <c r="LH23" i="10"/>
  <c r="W4" i="4" a="1"/>
  <c r="W4" i="4"/>
  <c r="W4" i="8" a="1"/>
  <c r="W4" i="8"/>
  <c r="X12" i="1" a="1"/>
  <c r="X12" i="1"/>
  <c r="Z51" i="10"/>
  <c r="W5" i="4" a="1"/>
  <c r="W5" i="4"/>
  <c r="W5" i="8" a="1"/>
  <c r="W5" i="8"/>
  <c r="X13" i="1" a="1"/>
  <c r="X13" i="1"/>
  <c r="Z52" i="10"/>
  <c r="W6" i="4" a="1"/>
  <c r="W6" i="4"/>
  <c r="W6" i="8" a="1"/>
  <c r="W6" i="8"/>
  <c r="X14" i="1" a="1"/>
  <c r="X14" i="1"/>
  <c r="Z53" i="10"/>
  <c r="W7" i="4" a="1"/>
  <c r="W7" i="4"/>
  <c r="W7" i="8" a="1"/>
  <c r="W7" i="8"/>
  <c r="X15" i="1" a="1"/>
  <c r="X15" i="1"/>
  <c r="Z54" i="10"/>
  <c r="W8" i="4" a="1"/>
  <c r="W8" i="4"/>
  <c r="W8" i="8" a="1"/>
  <c r="W8" i="8"/>
  <c r="X16" i="1" a="1"/>
  <c r="X16" i="1"/>
  <c r="Z55" i="10"/>
  <c r="W9" i="4" a="1"/>
  <c r="W9" i="4"/>
  <c r="W9" i="8" a="1"/>
  <c r="W9" i="8"/>
  <c r="X17" i="1" a="1"/>
  <c r="X17" i="1"/>
  <c r="Z56" i="10"/>
  <c r="W10" i="4" a="1"/>
  <c r="W10" i="4"/>
  <c r="W10" i="8" a="1"/>
  <c r="W10" i="8"/>
  <c r="X18" i="1" a="1"/>
  <c r="X18" i="1"/>
  <c r="Z57" i="10"/>
  <c r="W11" i="4" a="1"/>
  <c r="W11" i="4"/>
  <c r="W11" i="8" a="1"/>
  <c r="W11" i="8"/>
  <c r="X19" i="1" a="1"/>
  <c r="X19" i="1"/>
  <c r="Z58" i="10"/>
  <c r="W12" i="4" a="1"/>
  <c r="W12" i="4"/>
  <c r="W12" i="8" a="1"/>
  <c r="W12" i="8"/>
  <c r="X20" i="1" a="1"/>
  <c r="X20" i="1"/>
  <c r="Z59" i="10"/>
  <c r="W13" i="4" a="1"/>
  <c r="W13" i="4"/>
  <c r="W13" i="8" a="1"/>
  <c r="W13" i="8"/>
  <c r="X21" i="1" a="1"/>
  <c r="X21" i="1"/>
  <c r="Z60" i="10"/>
  <c r="W14" i="4" a="1"/>
  <c r="W14" i="4"/>
  <c r="W14" i="8" a="1"/>
  <c r="W14" i="8"/>
  <c r="X22" i="1" a="1"/>
  <c r="X22" i="1"/>
  <c r="Z61" i="10"/>
  <c r="W15" i="4" a="1"/>
  <c r="W15" i="4"/>
  <c r="W15" i="8" a="1"/>
  <c r="W15" i="8"/>
  <c r="X23" i="1" a="1"/>
  <c r="X23" i="1"/>
  <c r="Z62" i="10"/>
  <c r="W16" i="4" a="1"/>
  <c r="W16" i="4"/>
  <c r="W16" i="8" a="1"/>
  <c r="W16" i="8"/>
  <c r="X24" i="1" a="1"/>
  <c r="X24" i="1"/>
  <c r="Z63" i="10"/>
  <c r="W17" i="4" a="1"/>
  <c r="W17" i="4"/>
  <c r="W17" i="8" a="1"/>
  <c r="W17" i="8"/>
  <c r="X25" i="1" a="1"/>
  <c r="X25" i="1"/>
  <c r="Z64" i="10"/>
  <c r="W18" i="4" a="1"/>
  <c r="W18" i="4"/>
  <c r="W18" i="8" a="1"/>
  <c r="W18" i="8"/>
  <c r="X26" i="1" a="1"/>
  <c r="X26" i="1"/>
  <c r="Z65" i="10"/>
  <c r="W19" i="4" a="1"/>
  <c r="W19" i="4"/>
  <c r="W19" i="8" a="1"/>
  <c r="W19" i="8"/>
  <c r="X27" i="1" a="1"/>
  <c r="X27" i="1"/>
  <c r="Z66" i="10"/>
  <c r="W20" i="4" a="1"/>
  <c r="W20" i="4"/>
  <c r="W20" i="8" a="1"/>
  <c r="W20" i="8"/>
  <c r="X28" i="1" a="1"/>
  <c r="X28" i="1"/>
  <c r="Z67" i="10"/>
  <c r="W21" i="4" a="1"/>
  <c r="W21" i="4"/>
  <c r="W21" i="8" a="1"/>
  <c r="W21" i="8"/>
  <c r="X29" i="1" a="1"/>
  <c r="X29" i="1"/>
  <c r="Z68" i="10"/>
  <c r="W22" i="4" a="1"/>
  <c r="W22" i="4"/>
  <c r="W22" i="8" a="1"/>
  <c r="W22" i="8"/>
  <c r="X30" i="1" a="1"/>
  <c r="X30" i="1"/>
  <c r="Z69" i="10"/>
  <c r="W23" i="4" a="1"/>
  <c r="W23" i="4"/>
  <c r="W23" i="8" a="1"/>
  <c r="W23" i="8"/>
  <c r="X31" i="1" a="1"/>
  <c r="X31" i="1"/>
  <c r="Z70" i="10"/>
  <c r="W24" i="4" a="1"/>
  <c r="W24" i="4"/>
  <c r="W24" i="8" a="1"/>
  <c r="W24" i="8"/>
  <c r="X32" i="1" a="1"/>
  <c r="X32" i="1"/>
  <c r="Z71" i="10"/>
  <c r="W25" i="4" a="1"/>
  <c r="W25" i="4"/>
  <c r="W25" i="8" a="1"/>
  <c r="W25" i="8"/>
  <c r="X33" i="1" a="1"/>
  <c r="X33" i="1"/>
  <c r="Z72" i="10"/>
  <c r="W26" i="4" a="1"/>
  <c r="W26" i="4"/>
  <c r="W26" i="8" a="1"/>
  <c r="W26" i="8"/>
  <c r="X34" i="1" a="1"/>
  <c r="X34" i="1"/>
  <c r="Z73" i="10"/>
  <c r="W27" i="4" a="1"/>
  <c r="W27" i="4"/>
  <c r="W27" i="8" a="1"/>
  <c r="W27" i="8"/>
  <c r="X35" i="1" a="1"/>
  <c r="X35" i="1"/>
  <c r="Z74" i="10"/>
  <c r="W28" i="4" a="1"/>
  <c r="W28" i="4"/>
  <c r="W28" i="8" a="1"/>
  <c r="W28" i="8"/>
  <c r="X36" i="1" a="1"/>
  <c r="X36" i="1"/>
  <c r="Z75" i="10"/>
  <c r="W29" i="4" a="1"/>
  <c r="W29" i="4"/>
  <c r="W29" i="8" a="1"/>
  <c r="W29" i="8"/>
  <c r="X37" i="1" a="1"/>
  <c r="X37" i="1"/>
  <c r="Z76" i="10"/>
  <c r="W30" i="4" a="1"/>
  <c r="W30" i="4"/>
  <c r="W30" i="8" a="1"/>
  <c r="W30" i="8"/>
  <c r="X38" i="1" a="1"/>
  <c r="X38" i="1"/>
  <c r="Z77" i="10"/>
  <c r="W31" i="4" a="1"/>
  <c r="W31" i="4"/>
  <c r="W31" i="8" a="1"/>
  <c r="W31" i="8"/>
  <c r="X39" i="1" a="1"/>
  <c r="X39" i="1"/>
  <c r="Z78" i="10"/>
  <c r="W32" i="4" a="1"/>
  <c r="W32" i="4"/>
  <c r="W32" i="8" a="1"/>
  <c r="W32" i="8"/>
  <c r="X40" i="1" a="1"/>
  <c r="X40" i="1"/>
  <c r="Z79" i="10"/>
  <c r="W33" i="4" a="1"/>
  <c r="W33" i="4"/>
  <c r="W33" i="8" a="1"/>
  <c r="W33" i="8"/>
  <c r="X41" i="1" a="1"/>
  <c r="X41" i="1"/>
  <c r="Z80" i="10"/>
  <c r="W34" i="4" a="1"/>
  <c r="W34" i="4"/>
  <c r="W34" i="8" a="1"/>
  <c r="W34" i="8"/>
  <c r="X42" i="1" a="1"/>
  <c r="X42" i="1"/>
  <c r="Z81" i="10"/>
  <c r="W35" i="4" a="1"/>
  <c r="W35" i="4"/>
  <c r="W35" i="8" a="1"/>
  <c r="W35" i="8"/>
  <c r="X43" i="1" a="1"/>
  <c r="X43" i="1"/>
  <c r="Z82" i="10"/>
  <c r="W36" i="4" a="1"/>
  <c r="W36" i="4"/>
  <c r="W36" i="8" a="1"/>
  <c r="W36" i="8"/>
  <c r="X44" i="1" a="1"/>
  <c r="X44" i="1"/>
  <c r="Z83" i="10"/>
  <c r="W37" i="4" a="1"/>
  <c r="W37" i="4"/>
  <c r="W37" i="8" a="1"/>
  <c r="W37" i="8"/>
  <c r="X45" i="1" a="1"/>
  <c r="X45" i="1"/>
  <c r="Z84" i="10"/>
  <c r="W38" i="4" a="1"/>
  <c r="W38" i="4"/>
  <c r="W38" i="8" a="1"/>
  <c r="W38" i="8"/>
  <c r="X46" i="1" a="1"/>
  <c r="X46" i="1"/>
  <c r="Z85" i="10"/>
  <c r="W39" i="4" a="1"/>
  <c r="W39" i="4"/>
  <c r="W39" i="8" a="1"/>
  <c r="W39" i="8"/>
  <c r="X47" i="1" a="1"/>
  <c r="X47" i="1"/>
  <c r="Z86" i="10"/>
  <c r="W40" i="4" a="1"/>
  <c r="W40" i="4"/>
  <c r="W40" i="8" a="1"/>
  <c r="W40" i="8"/>
  <c r="X48" i="1" a="1"/>
  <c r="X48" i="1"/>
  <c r="Z87" i="10"/>
  <c r="W41" i="4" a="1"/>
  <c r="W41" i="4"/>
  <c r="W41" i="8" a="1"/>
  <c r="W41" i="8"/>
  <c r="X49" i="1" a="1"/>
  <c r="X49" i="1"/>
  <c r="Z88" i="10"/>
  <c r="W42" i="4" a="1"/>
  <c r="W42" i="4"/>
  <c r="W42" i="8" a="1"/>
  <c r="W42" i="8"/>
  <c r="X50" i="1" a="1"/>
  <c r="X50" i="1"/>
  <c r="Z89" i="10"/>
  <c r="W43" i="4" a="1"/>
  <c r="W43" i="4"/>
  <c r="W43" i="8" a="1"/>
  <c r="W43" i="8"/>
  <c r="X51" i="1" a="1"/>
  <c r="X51" i="1"/>
  <c r="Z90" i="10"/>
  <c r="X11" i="1" a="1"/>
  <c r="X11" i="1"/>
  <c r="AA50" i="10"/>
  <c r="AA54" i="10"/>
  <c r="AC74" i="10"/>
  <c r="AA74" i="10"/>
  <c r="AA51" i="10"/>
  <c r="AE73" i="10"/>
  <c r="AC73" i="10"/>
  <c r="AA73" i="10"/>
  <c r="LF24" i="10" a="1"/>
  <c r="LF24" i="10"/>
  <c r="LG24" i="10"/>
  <c r="X10" i="1" a="1"/>
  <c r="X10" i="1"/>
  <c r="AA49" i="10"/>
  <c r="LH24" i="10"/>
  <c r="X4" i="4" a="1"/>
  <c r="X4" i="4"/>
  <c r="X4" i="8" a="1"/>
  <c r="X4" i="8"/>
  <c r="Y12" i="1" a="1"/>
  <c r="Y12" i="1"/>
  <c r="X51" i="10"/>
  <c r="X5" i="4" a="1"/>
  <c r="X5" i="4"/>
  <c r="X5" i="8" a="1"/>
  <c r="X5" i="8"/>
  <c r="Y13" i="1" a="1"/>
  <c r="Y13" i="1"/>
  <c r="X52" i="10"/>
  <c r="X6" i="4" a="1"/>
  <c r="X6" i="4"/>
  <c r="X6" i="8" a="1"/>
  <c r="X6" i="8"/>
  <c r="Y14" i="1" a="1"/>
  <c r="Y14" i="1"/>
  <c r="X53" i="10"/>
  <c r="X7" i="4" a="1"/>
  <c r="X7" i="4"/>
  <c r="X7" i="8" a="1"/>
  <c r="X7" i="8"/>
  <c r="Y15" i="1" a="1"/>
  <c r="Y15" i="1"/>
  <c r="X54" i="10"/>
  <c r="X8" i="4" a="1"/>
  <c r="X8" i="4"/>
  <c r="X8" i="8" a="1"/>
  <c r="X8" i="8"/>
  <c r="Y16" i="1" a="1"/>
  <c r="Y16" i="1"/>
  <c r="X55" i="10"/>
  <c r="X9" i="4" a="1"/>
  <c r="X9" i="4"/>
  <c r="X9" i="8"/>
  <c r="Y17" i="1" a="1"/>
  <c r="Y17" i="1"/>
  <c r="X56" i="10"/>
  <c r="X10" i="4" a="1"/>
  <c r="X10" i="4"/>
  <c r="X10" i="8"/>
  <c r="Y18" i="1" a="1"/>
  <c r="Y18" i="1"/>
  <c r="X57" i="10"/>
  <c r="X11" i="4" a="1"/>
  <c r="X11" i="4"/>
  <c r="X11" i="8"/>
  <c r="Y19" i="1" a="1"/>
  <c r="Y19" i="1"/>
  <c r="X58" i="10"/>
  <c r="X12" i="4" a="1"/>
  <c r="X12" i="4"/>
  <c r="X12" i="8"/>
  <c r="Y20" i="1" a="1"/>
  <c r="Y20" i="1"/>
  <c r="X59" i="10"/>
  <c r="X13" i="4"/>
  <c r="X13" i="8"/>
  <c r="Y21" i="1" a="1"/>
  <c r="Y21" i="1"/>
  <c r="X60" i="10"/>
  <c r="X14" i="8"/>
  <c r="Y22" i="1" a="1"/>
  <c r="Y22" i="1"/>
  <c r="X61" i="10"/>
  <c r="X15" i="8"/>
  <c r="Y23" i="1" a="1"/>
  <c r="Y23" i="1"/>
  <c r="X62" i="10"/>
  <c r="X16" i="8"/>
  <c r="Y24" i="1" a="1"/>
  <c r="Y24" i="1"/>
  <c r="X63" i="10"/>
  <c r="X17" i="8"/>
  <c r="Y25" i="1" a="1"/>
  <c r="Y25" i="1"/>
  <c r="X64" i="10"/>
  <c r="X18" i="8"/>
  <c r="Y26" i="1" a="1"/>
  <c r="Y26" i="1"/>
  <c r="X65" i="10"/>
  <c r="X19" i="8"/>
  <c r="Y27" i="1" a="1"/>
  <c r="Y27" i="1"/>
  <c r="X66" i="10"/>
  <c r="X20" i="8"/>
  <c r="Y28" i="1" a="1"/>
  <c r="Y28" i="1"/>
  <c r="X67" i="10"/>
  <c r="X21" i="8"/>
  <c r="Y29" i="1" a="1"/>
  <c r="Y29" i="1"/>
  <c r="X68" i="10"/>
  <c r="X22" i="8"/>
  <c r="Y30" i="1" a="1"/>
  <c r="Y30" i="1"/>
  <c r="X69" i="10"/>
  <c r="X23" i="8"/>
  <c r="Y31" i="1" a="1"/>
  <c r="Y31" i="1"/>
  <c r="X70" i="10"/>
  <c r="X24" i="8"/>
  <c r="Y32" i="1" a="1"/>
  <c r="Y32" i="1"/>
  <c r="X71" i="10"/>
  <c r="X25" i="8"/>
  <c r="Y33" i="1" a="1"/>
  <c r="Y33" i="1"/>
  <c r="X72" i="10"/>
  <c r="X26" i="8"/>
  <c r="Y34" i="1" a="1"/>
  <c r="Y34" i="1"/>
  <c r="X73" i="10"/>
  <c r="X27" i="8"/>
  <c r="Y35" i="1" a="1"/>
  <c r="Y35" i="1"/>
  <c r="X74" i="10"/>
  <c r="X28" i="8"/>
  <c r="Y36" i="1" a="1"/>
  <c r="Y36" i="1"/>
  <c r="X75" i="10"/>
  <c r="X29" i="8"/>
  <c r="Y37" i="1" a="1"/>
  <c r="Y37" i="1"/>
  <c r="X76" i="10"/>
  <c r="X30" i="8"/>
  <c r="Y38" i="1" a="1"/>
  <c r="Y38" i="1"/>
  <c r="X77" i="10"/>
  <c r="X31" i="8"/>
  <c r="Y39" i="1" a="1"/>
  <c r="Y39" i="1"/>
  <c r="X78" i="10"/>
  <c r="X32" i="8"/>
  <c r="Y40" i="1" a="1"/>
  <c r="Y40" i="1"/>
  <c r="X79" i="10"/>
  <c r="X33" i="8"/>
  <c r="Y41" i="1" a="1"/>
  <c r="Y41" i="1"/>
  <c r="X80" i="10"/>
  <c r="X34" i="8"/>
  <c r="Y42" i="1" a="1"/>
  <c r="Y42" i="1"/>
  <c r="X81" i="10"/>
  <c r="X35" i="8"/>
  <c r="Y43" i="1" a="1"/>
  <c r="Y43" i="1"/>
  <c r="X82" i="10"/>
  <c r="X36" i="8"/>
  <c r="Y44" i="1" a="1"/>
  <c r="Y44" i="1"/>
  <c r="X83" i="10"/>
  <c r="X37" i="8"/>
  <c r="Y45" i="1" a="1"/>
  <c r="Y45" i="1"/>
  <c r="X84" i="10"/>
  <c r="X38" i="8"/>
  <c r="Y46" i="1" a="1"/>
  <c r="Y46" i="1"/>
  <c r="X85" i="10"/>
  <c r="X39" i="8"/>
  <c r="Y47" i="1" a="1"/>
  <c r="Y47" i="1"/>
  <c r="X86" i="10"/>
  <c r="X40" i="4"/>
  <c r="X40" i="8"/>
  <c r="Y48" i="1" a="1"/>
  <c r="Y48" i="1"/>
  <c r="X87" i="10"/>
  <c r="X41" i="4"/>
  <c r="X41" i="8"/>
  <c r="Y49" i="1" a="1"/>
  <c r="Y49" i="1"/>
  <c r="X88" i="10"/>
  <c r="X42" i="4"/>
  <c r="X42" i="8"/>
  <c r="Y50" i="1" a="1"/>
  <c r="Y50" i="1"/>
  <c r="X89" i="10"/>
  <c r="X43" i="4"/>
  <c r="X43" i="8"/>
  <c r="Y51" i="1" a="1"/>
  <c r="Y51" i="1"/>
  <c r="X90" i="10"/>
  <c r="Y11" i="1" a="1"/>
  <c r="Y11" i="1"/>
  <c r="Y50" i="10"/>
  <c r="AG82" i="10"/>
  <c r="AE82" i="10"/>
  <c r="AC82" i="10"/>
  <c r="AA82" i="10"/>
  <c r="Y82" i="10"/>
  <c r="AM56" i="10"/>
  <c r="AK56" i="10"/>
  <c r="AI56" i="10"/>
  <c r="AG56" i="10"/>
  <c r="AE56" i="10"/>
  <c r="AC56" i="10"/>
  <c r="AA56" i="10"/>
  <c r="Y56" i="10"/>
  <c r="Y51" i="10"/>
  <c r="AM87" i="10"/>
  <c r="AK87" i="10"/>
  <c r="AI87" i="10"/>
  <c r="AG87" i="10"/>
  <c r="AE87" i="10"/>
  <c r="AC87" i="10"/>
  <c r="AA87" i="10"/>
  <c r="Y87" i="10"/>
  <c r="LF25" i="10" a="1"/>
  <c r="LF25" i="10"/>
  <c r="LG25" i="10"/>
  <c r="LH25" i="10"/>
  <c r="D7" i="4"/>
  <c r="N12" i="4"/>
  <c r="Y4" i="4" a="1"/>
  <c r="Y4" i="4"/>
  <c r="Y4" i="8" a="1"/>
  <c r="Y4" i="8"/>
  <c r="Z12" i="1" a="1"/>
  <c r="Z12" i="1"/>
  <c r="V51" i="10"/>
  <c r="Y5" i="4" a="1"/>
  <c r="Y5" i="4"/>
  <c r="Y5" i="8" a="1"/>
  <c r="Y5" i="8"/>
  <c r="Z13" i="1" a="1"/>
  <c r="Z13" i="1"/>
  <c r="V52" i="10"/>
  <c r="Y6" i="4" a="1"/>
  <c r="Y6" i="4"/>
  <c r="Y6" i="8" a="1"/>
  <c r="Y6" i="8"/>
  <c r="Z14" i="1" a="1"/>
  <c r="Z14" i="1"/>
  <c r="V53" i="10"/>
  <c r="Y7" i="4" a="1"/>
  <c r="Y7" i="4"/>
  <c r="Y7" i="8" a="1"/>
  <c r="Y7" i="8"/>
  <c r="Z15" i="1" a="1"/>
  <c r="Z15" i="1"/>
  <c r="V54" i="10"/>
  <c r="Y8" i="4" a="1"/>
  <c r="Y8" i="4"/>
  <c r="Y8" i="8" a="1"/>
  <c r="Y8" i="8"/>
  <c r="Z16" i="1" a="1"/>
  <c r="Z16" i="1"/>
  <c r="V55" i="10"/>
  <c r="Y9" i="4" a="1"/>
  <c r="Y9" i="4"/>
  <c r="Y9" i="8" a="1"/>
  <c r="Y9" i="8"/>
  <c r="Z17" i="1" a="1"/>
  <c r="Z17" i="1"/>
  <c r="V56" i="10"/>
  <c r="Y10" i="4" a="1"/>
  <c r="Y10" i="4"/>
  <c r="Y10" i="8" a="1"/>
  <c r="Y10" i="8"/>
  <c r="Z18" i="1" a="1"/>
  <c r="Z18" i="1"/>
  <c r="V57" i="10"/>
  <c r="Y11" i="4" a="1"/>
  <c r="Y11" i="4"/>
  <c r="Y11" i="8" a="1"/>
  <c r="Y11" i="8"/>
  <c r="Z19" i="1" a="1"/>
  <c r="Z19" i="1"/>
  <c r="V58" i="10"/>
  <c r="Y12" i="4" a="1"/>
  <c r="Y12" i="4"/>
  <c r="Y12" i="8" a="1"/>
  <c r="Y12" i="8"/>
  <c r="Z20" i="1" a="1"/>
  <c r="Z20" i="1"/>
  <c r="V59" i="10"/>
  <c r="Y13" i="4" a="1"/>
  <c r="Y13" i="4"/>
  <c r="Y13" i="8" a="1"/>
  <c r="Y13" i="8"/>
  <c r="Z21" i="1" a="1"/>
  <c r="Z21" i="1"/>
  <c r="V60" i="10"/>
  <c r="Y14" i="4" a="1"/>
  <c r="Y14" i="4"/>
  <c r="Y14" i="8" a="1"/>
  <c r="Y14" i="8"/>
  <c r="Z22" i="1" a="1"/>
  <c r="Z22" i="1"/>
  <c r="V61" i="10"/>
  <c r="Y15" i="4" a="1"/>
  <c r="Y15" i="4"/>
  <c r="Y15" i="8" a="1"/>
  <c r="Y15" i="8"/>
  <c r="Z23" i="1" a="1"/>
  <c r="Z23" i="1"/>
  <c r="V62" i="10"/>
  <c r="Y16" i="4" a="1"/>
  <c r="Y16" i="4"/>
  <c r="Y16" i="8" a="1"/>
  <c r="Y16" i="8"/>
  <c r="Z24" i="1" a="1"/>
  <c r="Z24" i="1"/>
  <c r="V63" i="10"/>
  <c r="Y17" i="4" a="1"/>
  <c r="Y17" i="4"/>
  <c r="Y17" i="8" a="1"/>
  <c r="Y17" i="8"/>
  <c r="Z25" i="1" a="1"/>
  <c r="Z25" i="1"/>
  <c r="V64" i="10"/>
  <c r="Y18" i="4" a="1"/>
  <c r="Y18" i="4"/>
  <c r="Y18" i="8" a="1"/>
  <c r="Y18" i="8"/>
  <c r="Z26" i="1" a="1"/>
  <c r="Z26" i="1"/>
  <c r="V65" i="10"/>
  <c r="Y19" i="4" a="1"/>
  <c r="Y19" i="4"/>
  <c r="Y19" i="8" a="1"/>
  <c r="Y19" i="8"/>
  <c r="Z27" i="1" a="1"/>
  <c r="Z27" i="1"/>
  <c r="V66" i="10"/>
  <c r="Y20" i="4" a="1"/>
  <c r="Y20" i="4"/>
  <c r="Y20" i="8" a="1"/>
  <c r="Y20" i="8"/>
  <c r="Z28" i="1" a="1"/>
  <c r="Z28" i="1"/>
  <c r="V67" i="10"/>
  <c r="Y21" i="4" a="1"/>
  <c r="Y21" i="4"/>
  <c r="Y21" i="8" a="1"/>
  <c r="Y21" i="8"/>
  <c r="Z29" i="1" a="1"/>
  <c r="Z29" i="1"/>
  <c r="V68" i="10"/>
  <c r="Y22" i="4" a="1"/>
  <c r="Y22" i="4"/>
  <c r="Y22" i="8" a="1"/>
  <c r="Y22" i="8"/>
  <c r="Z30" i="1" a="1"/>
  <c r="Z30" i="1"/>
  <c r="V69" i="10"/>
  <c r="Y23" i="4" a="1"/>
  <c r="Y23" i="4"/>
  <c r="Y23" i="8" a="1"/>
  <c r="Y23" i="8"/>
  <c r="Z31" i="1" a="1"/>
  <c r="Z31" i="1"/>
  <c r="V70" i="10"/>
  <c r="Y24" i="4" a="1"/>
  <c r="Y24" i="4"/>
  <c r="Y24" i="8" a="1"/>
  <c r="Y24" i="8"/>
  <c r="Z32" i="1" a="1"/>
  <c r="Z32" i="1"/>
  <c r="V71" i="10"/>
  <c r="Y25" i="4" a="1"/>
  <c r="Y25" i="4"/>
  <c r="Y25" i="8" a="1"/>
  <c r="Y25" i="8"/>
  <c r="Z33" i="1" a="1"/>
  <c r="Z33" i="1"/>
  <c r="V72" i="10"/>
  <c r="Y26" i="4" a="1"/>
  <c r="Y26" i="4"/>
  <c r="Y26" i="8" a="1"/>
  <c r="Y26" i="8"/>
  <c r="Z34" i="1" a="1"/>
  <c r="Z34" i="1"/>
  <c r="V73" i="10"/>
  <c r="Y27" i="4" a="1"/>
  <c r="Y27" i="4"/>
  <c r="Y27" i="8" a="1"/>
  <c r="Y27" i="8"/>
  <c r="Z35" i="1" a="1"/>
  <c r="Z35" i="1"/>
  <c r="V74" i="10"/>
  <c r="Y28" i="4" a="1"/>
  <c r="Y28" i="4"/>
  <c r="Y28" i="8" a="1"/>
  <c r="Y28" i="8"/>
  <c r="Z36" i="1" a="1"/>
  <c r="Z36" i="1"/>
  <c r="V75" i="10"/>
  <c r="Y29" i="4" a="1"/>
  <c r="Y29" i="4"/>
  <c r="Y29" i="8" a="1"/>
  <c r="Y29" i="8"/>
  <c r="Z37" i="1" a="1"/>
  <c r="Z37" i="1"/>
  <c r="V76" i="10"/>
  <c r="Y30" i="4" a="1"/>
  <c r="Y30" i="4"/>
  <c r="Y30" i="8" a="1"/>
  <c r="Y30" i="8"/>
  <c r="Z38" i="1" a="1"/>
  <c r="Z38" i="1"/>
  <c r="V77" i="10"/>
  <c r="Y31" i="4" a="1"/>
  <c r="Y31" i="4"/>
  <c r="Y31" i="8" a="1"/>
  <c r="Y31" i="8"/>
  <c r="Z39" i="1" a="1"/>
  <c r="Z39" i="1"/>
  <c r="V78" i="10"/>
  <c r="Y32" i="4" a="1"/>
  <c r="Y32" i="4"/>
  <c r="Y32" i="8" a="1"/>
  <c r="Y32" i="8"/>
  <c r="Z40" i="1" a="1"/>
  <c r="Z40" i="1"/>
  <c r="V79" i="10"/>
  <c r="Y33" i="4" a="1"/>
  <c r="Y33" i="4"/>
  <c r="Y33" i="8" a="1"/>
  <c r="Y33" i="8"/>
  <c r="Z41" i="1" a="1"/>
  <c r="Z41" i="1"/>
  <c r="V80" i="10"/>
  <c r="Y34" i="4" a="1"/>
  <c r="Y34" i="4"/>
  <c r="Y34" i="8" a="1"/>
  <c r="Y34" i="8"/>
  <c r="Z42" i="1" a="1"/>
  <c r="Z42" i="1"/>
  <c r="V81" i="10"/>
  <c r="Y35" i="4" a="1"/>
  <c r="Y35" i="4"/>
  <c r="X44" i="8"/>
  <c r="X45" i="8"/>
  <c r="Y35" i="8" a="1"/>
  <c r="Y35" i="8"/>
  <c r="Z43" i="1" a="1"/>
  <c r="Z43" i="1"/>
  <c r="V82" i="10"/>
  <c r="Y36" i="4" a="1"/>
  <c r="Y36" i="4"/>
  <c r="X46" i="8"/>
  <c r="Y36" i="8" a="1"/>
  <c r="Y36" i="8"/>
  <c r="Z44" i="1" a="1"/>
  <c r="Z44" i="1"/>
  <c r="V83" i="10"/>
  <c r="Y37" i="4" a="1"/>
  <c r="Y37" i="4"/>
  <c r="X47" i="8"/>
  <c r="Y37" i="8" a="1"/>
  <c r="Y37" i="8"/>
  <c r="Z45" i="1" a="1"/>
  <c r="Z45" i="1"/>
  <c r="V84" i="10"/>
  <c r="Y38" i="4" a="1"/>
  <c r="Y38" i="4"/>
  <c r="X48" i="8"/>
  <c r="Y38" i="8" a="1"/>
  <c r="Y38" i="8"/>
  <c r="Z46" i="1" a="1"/>
  <c r="Z46" i="1"/>
  <c r="V85" i="10"/>
  <c r="Y39" i="4" a="1"/>
  <c r="Y39" i="4"/>
  <c r="Y39" i="8" a="1"/>
  <c r="Y39" i="8"/>
  <c r="Z47" i="1" a="1"/>
  <c r="Z47" i="1"/>
  <c r="V86" i="10"/>
  <c r="Y40" i="4" a="1"/>
  <c r="Y40" i="4"/>
  <c r="Y40" i="8" a="1"/>
  <c r="Y40" i="8"/>
  <c r="Z48" i="1" a="1"/>
  <c r="Z48" i="1"/>
  <c r="V87" i="10"/>
  <c r="Y41" i="4" a="1"/>
  <c r="Y41" i="4"/>
  <c r="Y41" i="8" a="1"/>
  <c r="Y41" i="8"/>
  <c r="Z49" i="1" a="1"/>
  <c r="Z49" i="1"/>
  <c r="V88" i="10"/>
  <c r="Y42" i="4" a="1"/>
  <c r="Y42" i="4"/>
  <c r="Y42" i="8" a="1"/>
  <c r="Y42" i="8"/>
  <c r="Z50" i="1" a="1"/>
  <c r="Z50" i="1"/>
  <c r="V89" i="10"/>
  <c r="Y43" i="4" a="1"/>
  <c r="Y43" i="4"/>
  <c r="Y43" i="8" a="1"/>
  <c r="Y43" i="8"/>
  <c r="Z51" i="1" a="1"/>
  <c r="Z51" i="1"/>
  <c r="V90" i="10"/>
  <c r="Z11" i="1" a="1"/>
  <c r="Z11" i="1"/>
  <c r="W50" i="10"/>
  <c r="AM75" i="10"/>
  <c r="AK75" i="10"/>
  <c r="AI75" i="10"/>
  <c r="AG75" i="10"/>
  <c r="AE75" i="10"/>
  <c r="AC75" i="10"/>
  <c r="AA75" i="10"/>
  <c r="Y75" i="10"/>
  <c r="W75" i="10"/>
  <c r="AI84" i="10"/>
  <c r="AG84" i="10"/>
  <c r="AE84" i="10"/>
  <c r="AC84" i="10"/>
  <c r="AA84" i="10"/>
  <c r="Y84" i="10"/>
  <c r="W84" i="10"/>
  <c r="W51" i="10"/>
  <c r="Y74" i="10"/>
  <c r="W74" i="10"/>
  <c r="LF26" i="10" a="1"/>
  <c r="LF26" i="10"/>
  <c r="LG26" i="10"/>
  <c r="LH26" i="10"/>
  <c r="Z4" i="4" a="1"/>
  <c r="Z4" i="4"/>
  <c r="Z4" i="8" a="1"/>
  <c r="Z4" i="8"/>
  <c r="AA12" i="1" a="1"/>
  <c r="AA12" i="1"/>
  <c r="T51" i="10"/>
  <c r="Z5" i="4" a="1"/>
  <c r="Z5" i="4"/>
  <c r="Z5" i="8" a="1"/>
  <c r="Z5" i="8"/>
  <c r="AA13" i="1" a="1"/>
  <c r="AA13" i="1"/>
  <c r="T52" i="10"/>
  <c r="Z6" i="4" a="1"/>
  <c r="Z6" i="4"/>
  <c r="Z6" i="8" a="1"/>
  <c r="Z6" i="8"/>
  <c r="AA14" i="1" a="1"/>
  <c r="AA14" i="1"/>
  <c r="T53" i="10"/>
  <c r="Z7" i="4" a="1"/>
  <c r="Z7" i="4"/>
  <c r="Z7" i="8" a="1"/>
  <c r="Z7" i="8"/>
  <c r="AA15" i="1" a="1"/>
  <c r="AA15" i="1"/>
  <c r="T54" i="10"/>
  <c r="Z8" i="4" a="1"/>
  <c r="Z8" i="4"/>
  <c r="Z8" i="8" a="1"/>
  <c r="Z8" i="8"/>
  <c r="AA16" i="1" a="1"/>
  <c r="AA16" i="1"/>
  <c r="T55" i="10"/>
  <c r="Z9" i="4" a="1"/>
  <c r="Z9" i="4"/>
  <c r="Z9" i="8" a="1"/>
  <c r="Z9" i="8"/>
  <c r="AA17" i="1" a="1"/>
  <c r="AA17" i="1"/>
  <c r="T56" i="10"/>
  <c r="Z10" i="4" a="1"/>
  <c r="Z10" i="4"/>
  <c r="Z10" i="8" a="1"/>
  <c r="Z10" i="8"/>
  <c r="AA18" i="1" a="1"/>
  <c r="AA18" i="1"/>
  <c r="T57" i="10"/>
  <c r="Z11" i="4" a="1"/>
  <c r="Z11" i="4"/>
  <c r="Z11" i="8" a="1"/>
  <c r="Z11" i="8"/>
  <c r="AA19" i="1" a="1"/>
  <c r="AA19" i="1"/>
  <c r="T58" i="10"/>
  <c r="Z12" i="4" a="1"/>
  <c r="Z12" i="4"/>
  <c r="Z12" i="8" a="1"/>
  <c r="Z12" i="8"/>
  <c r="AA20" i="1" a="1"/>
  <c r="AA20" i="1"/>
  <c r="T59" i="10"/>
  <c r="Z13" i="4" a="1"/>
  <c r="Z13" i="4"/>
  <c r="Z13" i="8" a="1"/>
  <c r="Z13" i="8"/>
  <c r="AA21" i="1" a="1"/>
  <c r="AA21" i="1"/>
  <c r="T60" i="10"/>
  <c r="Z14" i="4"/>
  <c r="Z14" i="8" a="1"/>
  <c r="Z14" i="8"/>
  <c r="AA22" i="1" a="1"/>
  <c r="AA22" i="1"/>
  <c r="T61" i="10"/>
  <c r="Z15" i="8" a="1"/>
  <c r="Z15" i="8"/>
  <c r="AA23" i="1" a="1"/>
  <c r="AA23" i="1"/>
  <c r="T62" i="10"/>
  <c r="Z16" i="8" a="1"/>
  <c r="Z16" i="8"/>
  <c r="AA24" i="1" a="1"/>
  <c r="AA24" i="1"/>
  <c r="T63" i="10"/>
  <c r="Z17" i="8" a="1"/>
  <c r="Z17" i="8"/>
  <c r="AA25" i="1" a="1"/>
  <c r="AA25" i="1"/>
  <c r="T64" i="10"/>
  <c r="Z18" i="8" a="1"/>
  <c r="Z18" i="8"/>
  <c r="AA26" i="1" a="1"/>
  <c r="AA26" i="1"/>
  <c r="T65" i="10"/>
  <c r="Z19" i="8" a="1"/>
  <c r="Z19" i="8"/>
  <c r="AA27" i="1" a="1"/>
  <c r="AA27" i="1"/>
  <c r="T66" i="10"/>
  <c r="Z20" i="8" a="1"/>
  <c r="Z20" i="8"/>
  <c r="AA28" i="1" a="1"/>
  <c r="AA28" i="1"/>
  <c r="T67" i="10"/>
  <c r="Z21" i="8" a="1"/>
  <c r="Z21" i="8"/>
  <c r="AA29" i="1" a="1"/>
  <c r="AA29" i="1"/>
  <c r="T68" i="10"/>
  <c r="Z22" i="8" a="1"/>
  <c r="Z22" i="8"/>
  <c r="AA30" i="1" a="1"/>
  <c r="AA30" i="1"/>
  <c r="T69" i="10"/>
  <c r="Z23" i="8" a="1"/>
  <c r="Z23" i="8"/>
  <c r="AA31" i="1" a="1"/>
  <c r="AA31" i="1"/>
  <c r="T70" i="10"/>
  <c r="Z24" i="8" a="1"/>
  <c r="Z24" i="8"/>
  <c r="AA32" i="1" a="1"/>
  <c r="AA32" i="1"/>
  <c r="T71" i="10"/>
  <c r="Z25" i="8" a="1"/>
  <c r="Z25" i="8"/>
  <c r="AA33" i="1" a="1"/>
  <c r="AA33" i="1"/>
  <c r="T72" i="10"/>
  <c r="Z26" i="8" a="1"/>
  <c r="Z26" i="8"/>
  <c r="AA34" i="1" a="1"/>
  <c r="AA34" i="1"/>
  <c r="T73" i="10"/>
  <c r="Z27" i="8" a="1"/>
  <c r="Z27" i="8"/>
  <c r="AA35" i="1" a="1"/>
  <c r="AA35" i="1"/>
  <c r="T74" i="10"/>
  <c r="Z28" i="8" a="1"/>
  <c r="Z28" i="8"/>
  <c r="AA36" i="1" a="1"/>
  <c r="AA36" i="1"/>
  <c r="T75" i="10"/>
  <c r="Z29" i="8" a="1"/>
  <c r="Z29" i="8"/>
  <c r="AA37" i="1" a="1"/>
  <c r="AA37" i="1"/>
  <c r="T76" i="10"/>
  <c r="Z30" i="8" a="1"/>
  <c r="Z30" i="8"/>
  <c r="AA38" i="1" a="1"/>
  <c r="AA38" i="1"/>
  <c r="T77" i="10"/>
  <c r="Z31" i="8" a="1"/>
  <c r="Z31" i="8"/>
  <c r="AA39" i="1" a="1"/>
  <c r="AA39" i="1"/>
  <c r="T78" i="10"/>
  <c r="Z32" i="8" a="1"/>
  <c r="Z32" i="8"/>
  <c r="AA40" i="1" a="1"/>
  <c r="AA40" i="1"/>
  <c r="T79" i="10"/>
  <c r="Z33" i="8" a="1"/>
  <c r="Z33" i="8"/>
  <c r="AA41" i="1" a="1"/>
  <c r="AA41" i="1"/>
  <c r="T80" i="10"/>
  <c r="Z34" i="8" a="1"/>
  <c r="Z34" i="8"/>
  <c r="AA42" i="1" a="1"/>
  <c r="AA42" i="1"/>
  <c r="T81" i="10"/>
  <c r="Z35" i="8" a="1"/>
  <c r="Z35" i="8"/>
  <c r="AA43" i="1" a="1"/>
  <c r="AA43" i="1"/>
  <c r="T82" i="10"/>
  <c r="Z36" i="8" a="1"/>
  <c r="Z36" i="8"/>
  <c r="AA44" i="1" a="1"/>
  <c r="AA44" i="1"/>
  <c r="T83" i="10"/>
  <c r="Z37" i="8" a="1"/>
  <c r="Z37" i="8"/>
  <c r="AA45" i="1" a="1"/>
  <c r="AA45" i="1"/>
  <c r="T84" i="10"/>
  <c r="Z38" i="8" a="1"/>
  <c r="Z38" i="8"/>
  <c r="AA46" i="1" a="1"/>
  <c r="AA46" i="1"/>
  <c r="T85" i="10"/>
  <c r="Z39" i="8" a="1"/>
  <c r="Z39" i="8"/>
  <c r="AA47" i="1" a="1"/>
  <c r="AA47" i="1"/>
  <c r="T86" i="10"/>
  <c r="Z40" i="8" a="1"/>
  <c r="Z40" i="8"/>
  <c r="AA48" i="1" a="1"/>
  <c r="AA48" i="1"/>
  <c r="T87" i="10"/>
  <c r="Z41" i="4"/>
  <c r="Z41" i="8" a="1"/>
  <c r="Z41" i="8"/>
  <c r="AA49" i="1" a="1"/>
  <c r="AA49" i="1"/>
  <c r="T88" i="10"/>
  <c r="Z42" i="4"/>
  <c r="Z42" i="8" a="1"/>
  <c r="Z42" i="8"/>
  <c r="AA50" i="1" a="1"/>
  <c r="AA50" i="1"/>
  <c r="T89" i="10"/>
  <c r="Z43" i="4"/>
  <c r="Z43" i="8" a="1"/>
  <c r="Z43" i="8"/>
  <c r="AA51" i="1" a="1"/>
  <c r="AA51" i="1"/>
  <c r="T90" i="10"/>
  <c r="AA11" i="1" a="1"/>
  <c r="AA11" i="1"/>
  <c r="U50" i="10"/>
  <c r="AC55" i="10"/>
  <c r="AA55" i="10"/>
  <c r="Y55" i="10"/>
  <c r="W55" i="10"/>
  <c r="U55" i="10"/>
  <c r="U75" i="10"/>
  <c r="U51" i="10"/>
  <c r="AM88" i="10"/>
  <c r="AK88" i="10"/>
  <c r="AI88" i="10"/>
  <c r="AG88" i="10"/>
  <c r="AE88" i="10"/>
  <c r="AC88" i="10"/>
  <c r="AA88" i="10"/>
  <c r="Y88" i="10"/>
  <c r="W88" i="10"/>
  <c r="U88" i="10"/>
  <c r="LF27" i="10" a="1"/>
  <c r="LF27" i="10"/>
  <c r="LG27" i="10"/>
  <c r="AA10" i="1" a="1"/>
  <c r="AA10" i="1"/>
  <c r="U49" i="10"/>
  <c r="LH27" i="10"/>
  <c r="D6" i="4"/>
  <c r="N11" i="4"/>
  <c r="AA4" i="4" a="1"/>
  <c r="AA4" i="4"/>
  <c r="AA4" i="8" a="1"/>
  <c r="AA4" i="8"/>
  <c r="AB12" i="1" a="1"/>
  <c r="AB12" i="1"/>
  <c r="R51" i="10"/>
  <c r="AA5" i="4" a="1"/>
  <c r="AA5" i="4"/>
  <c r="AA5" i="8" a="1"/>
  <c r="AA5" i="8"/>
  <c r="AB13" i="1" a="1"/>
  <c r="AB13" i="1"/>
  <c r="R52" i="10"/>
  <c r="AA6" i="4" a="1"/>
  <c r="AA6" i="4"/>
  <c r="AA6" i="8" a="1"/>
  <c r="AA6" i="8"/>
  <c r="AB14" i="1" a="1"/>
  <c r="AB14" i="1"/>
  <c r="R53" i="10"/>
  <c r="AA7" i="4" a="1"/>
  <c r="AA7" i="4"/>
  <c r="AA7" i="8" a="1"/>
  <c r="AA7" i="8"/>
  <c r="AB15" i="1" a="1"/>
  <c r="AB15" i="1"/>
  <c r="R54" i="10"/>
  <c r="AA8" i="4" a="1"/>
  <c r="AA8" i="4"/>
  <c r="AA8" i="8" a="1"/>
  <c r="AA8" i="8"/>
  <c r="AB16" i="1" a="1"/>
  <c r="AB16" i="1"/>
  <c r="R55" i="10"/>
  <c r="AA9" i="4" a="1"/>
  <c r="AA9" i="4"/>
  <c r="AA9" i="8" a="1"/>
  <c r="AA9" i="8"/>
  <c r="AB17" i="1" a="1"/>
  <c r="AB17" i="1"/>
  <c r="R56" i="10"/>
  <c r="AA10" i="4" a="1"/>
  <c r="AA10" i="4"/>
  <c r="AA10" i="8" a="1"/>
  <c r="AA10" i="8"/>
  <c r="AB18" i="1" a="1"/>
  <c r="AB18" i="1"/>
  <c r="R57" i="10"/>
  <c r="AA11" i="4" a="1"/>
  <c r="AA11" i="4"/>
  <c r="AA11" i="8" a="1"/>
  <c r="AA11" i="8"/>
  <c r="AB19" i="1" a="1"/>
  <c r="AB19" i="1"/>
  <c r="R58" i="10"/>
  <c r="AA12" i="4" a="1"/>
  <c r="AA12" i="4"/>
  <c r="AA12" i="8" a="1"/>
  <c r="AA12" i="8"/>
  <c r="AB20" i="1" a="1"/>
  <c r="AB20" i="1"/>
  <c r="R59" i="10"/>
  <c r="AA13" i="4" a="1"/>
  <c r="AA13" i="4"/>
  <c r="AA13" i="8" a="1"/>
  <c r="AA13" i="8"/>
  <c r="AB21" i="1" a="1"/>
  <c r="AB21" i="1"/>
  <c r="R60" i="10"/>
  <c r="AA14" i="4" a="1"/>
  <c r="AA14" i="4"/>
  <c r="AA14" i="8" a="1"/>
  <c r="AA14" i="8"/>
  <c r="AB22" i="1" a="1"/>
  <c r="AB22" i="1"/>
  <c r="R61" i="10"/>
  <c r="AA15" i="4" a="1"/>
  <c r="AA15" i="4"/>
  <c r="AA15" i="8" a="1"/>
  <c r="AA15" i="8"/>
  <c r="AB23" i="1" a="1"/>
  <c r="AB23" i="1"/>
  <c r="R62" i="10"/>
  <c r="AA16" i="4" a="1"/>
  <c r="AA16" i="4"/>
  <c r="AA16" i="8" a="1"/>
  <c r="AA16" i="8"/>
  <c r="AB24" i="1" a="1"/>
  <c r="AB24" i="1"/>
  <c r="R63" i="10"/>
  <c r="AA17" i="4" a="1"/>
  <c r="AA17" i="4"/>
  <c r="AA17" i="8" a="1"/>
  <c r="AA17" i="8"/>
  <c r="AB25" i="1" a="1"/>
  <c r="AB25" i="1"/>
  <c r="R64" i="10"/>
  <c r="AA18" i="4" a="1"/>
  <c r="AA18" i="4"/>
  <c r="AA18" i="8" a="1"/>
  <c r="AA18" i="8"/>
  <c r="AB26" i="1" a="1"/>
  <c r="AB26" i="1"/>
  <c r="R65" i="10"/>
  <c r="AA19" i="4" a="1"/>
  <c r="AA19" i="4"/>
  <c r="AA19" i="8" a="1"/>
  <c r="AA19" i="8"/>
  <c r="AB27" i="1" a="1"/>
  <c r="AB27" i="1"/>
  <c r="R66" i="10"/>
  <c r="AA20" i="4" a="1"/>
  <c r="AA20" i="4"/>
  <c r="AA20" i="8" a="1"/>
  <c r="AA20" i="8"/>
  <c r="AB28" i="1" a="1"/>
  <c r="AB28" i="1"/>
  <c r="R67" i="10"/>
  <c r="AA21" i="4" a="1"/>
  <c r="AA21" i="4"/>
  <c r="AA21" i="8" a="1"/>
  <c r="AA21" i="8"/>
  <c r="AB29" i="1" a="1"/>
  <c r="AB29" i="1"/>
  <c r="R68" i="10"/>
  <c r="AA22" i="4" a="1"/>
  <c r="AA22" i="4"/>
  <c r="AA22" i="8" a="1"/>
  <c r="AA22" i="8"/>
  <c r="AB30" i="1" a="1"/>
  <c r="AB30" i="1"/>
  <c r="R69" i="10"/>
  <c r="AA23" i="4" a="1"/>
  <c r="AA23" i="4"/>
  <c r="AA23" i="8" a="1"/>
  <c r="AA23" i="8"/>
  <c r="AB31" i="1" a="1"/>
  <c r="AB31" i="1"/>
  <c r="R70" i="10"/>
  <c r="AA24" i="4" a="1"/>
  <c r="AA24" i="4"/>
  <c r="AA24" i="8" a="1"/>
  <c r="AA24" i="8"/>
  <c r="AB32" i="1" a="1"/>
  <c r="AB32" i="1"/>
  <c r="R71" i="10"/>
  <c r="AA25" i="4" a="1"/>
  <c r="AA25" i="4"/>
  <c r="AA25" i="8" a="1"/>
  <c r="AA25" i="8"/>
  <c r="AB33" i="1" a="1"/>
  <c r="AB33" i="1"/>
  <c r="R72" i="10"/>
  <c r="AA26" i="4" a="1"/>
  <c r="AA26" i="4"/>
  <c r="AA26" i="8" a="1"/>
  <c r="AA26" i="8"/>
  <c r="AB34" i="1" a="1"/>
  <c r="AB34" i="1"/>
  <c r="R73" i="10"/>
  <c r="AA27" i="4" a="1"/>
  <c r="AA27" i="4"/>
  <c r="AA27" i="8" a="1"/>
  <c r="AA27" i="8"/>
  <c r="AB35" i="1" a="1"/>
  <c r="AB35" i="1"/>
  <c r="R74" i="10"/>
  <c r="AA28" i="4" a="1"/>
  <c r="AA28" i="4"/>
  <c r="AA28" i="8" a="1"/>
  <c r="AA28" i="8"/>
  <c r="AB36" i="1" a="1"/>
  <c r="AB36" i="1"/>
  <c r="R75" i="10"/>
  <c r="AA29" i="4" a="1"/>
  <c r="AA29" i="4"/>
  <c r="AA29" i="8" a="1"/>
  <c r="AA29" i="8"/>
  <c r="AB37" i="1" a="1"/>
  <c r="AB37" i="1"/>
  <c r="R76" i="10"/>
  <c r="AA30" i="4" a="1"/>
  <c r="AA30" i="4"/>
  <c r="AA30" i="8" a="1"/>
  <c r="AA30" i="8"/>
  <c r="AB38" i="1" a="1"/>
  <c r="AB38" i="1"/>
  <c r="R77" i="10"/>
  <c r="AA31" i="4" a="1"/>
  <c r="AA31" i="4"/>
  <c r="AA31" i="8" a="1"/>
  <c r="AA31" i="8"/>
  <c r="AB39" i="1" a="1"/>
  <c r="AB39" i="1"/>
  <c r="R78" i="10"/>
  <c r="AA32" i="4" a="1"/>
  <c r="AA32" i="4"/>
  <c r="AA32" i="8" a="1"/>
  <c r="AA32" i="8"/>
  <c r="AB40" i="1" a="1"/>
  <c r="AB40" i="1"/>
  <c r="R79" i="10"/>
  <c r="AA33" i="4" a="1"/>
  <c r="AA33" i="4"/>
  <c r="AA33" i="8" a="1"/>
  <c r="AA33" i="8"/>
  <c r="AB41" i="1" a="1"/>
  <c r="AB41" i="1"/>
  <c r="R80" i="10"/>
  <c r="AA34" i="4" a="1"/>
  <c r="AA34" i="4"/>
  <c r="AA34" i="8" a="1"/>
  <c r="AA34" i="8"/>
  <c r="AB42" i="1" a="1"/>
  <c r="AB42" i="1"/>
  <c r="R81" i="10"/>
  <c r="AA35" i="4" a="1"/>
  <c r="AA35" i="4"/>
  <c r="AA35" i="8" a="1"/>
  <c r="AA35" i="8"/>
  <c r="AB43" i="1" a="1"/>
  <c r="AB43" i="1"/>
  <c r="R82" i="10"/>
  <c r="AA36" i="4" a="1"/>
  <c r="AA36" i="4"/>
  <c r="AA36" i="8" a="1"/>
  <c r="AA36" i="8"/>
  <c r="AB44" i="1" a="1"/>
  <c r="AB44" i="1"/>
  <c r="R83" i="10"/>
  <c r="AA37" i="4" a="1"/>
  <c r="AA37" i="4"/>
  <c r="AA37" i="8" a="1"/>
  <c r="AA37" i="8"/>
  <c r="AB45" i="1" a="1"/>
  <c r="AB45" i="1"/>
  <c r="R84" i="10"/>
  <c r="AA38" i="4" a="1"/>
  <c r="AA38" i="4"/>
  <c r="AA38" i="8" a="1"/>
  <c r="AA38" i="8"/>
  <c r="AB46" i="1" a="1"/>
  <c r="AB46" i="1"/>
  <c r="R85" i="10"/>
  <c r="AA39" i="4" a="1"/>
  <c r="AA39" i="4"/>
  <c r="AA39" i="8" a="1"/>
  <c r="AA39" i="8"/>
  <c r="AB47" i="1" a="1"/>
  <c r="AB47" i="1"/>
  <c r="R86" i="10"/>
  <c r="AA40" i="4" a="1"/>
  <c r="AA40" i="4"/>
  <c r="AA40" i="8" a="1"/>
  <c r="AA40" i="8"/>
  <c r="AB48" i="1" a="1"/>
  <c r="AB48" i="1"/>
  <c r="R87" i="10"/>
  <c r="AA41" i="4" a="1"/>
  <c r="AA41" i="4"/>
  <c r="AA41" i="8" a="1"/>
  <c r="AA41" i="8"/>
  <c r="AB49" i="1" a="1"/>
  <c r="AB49" i="1"/>
  <c r="R88" i="10"/>
  <c r="AA42" i="4" a="1"/>
  <c r="AA42" i="4"/>
  <c r="AA42" i="8" a="1"/>
  <c r="AA42" i="8"/>
  <c r="AB50" i="1" a="1"/>
  <c r="AB50" i="1"/>
  <c r="R89" i="10"/>
  <c r="AA43" i="4" a="1"/>
  <c r="AA43" i="4"/>
  <c r="AA43" i="8" a="1"/>
  <c r="AA43" i="8"/>
  <c r="AB51" i="1" a="1"/>
  <c r="AB51" i="1"/>
  <c r="R90" i="10"/>
  <c r="AB11" i="1" a="1"/>
  <c r="AB11" i="1"/>
  <c r="S50" i="10"/>
  <c r="S55" i="10"/>
  <c r="AM57" i="10"/>
  <c r="AK57" i="10"/>
  <c r="AI57" i="10"/>
  <c r="AG57" i="10"/>
  <c r="AE57" i="10"/>
  <c r="AC57" i="10"/>
  <c r="AA57" i="10"/>
  <c r="Y57" i="10"/>
  <c r="W57" i="10"/>
  <c r="U57" i="10"/>
  <c r="S57" i="10"/>
  <c r="S51" i="10"/>
  <c r="S75" i="10"/>
  <c r="LF28" i="10" a="1"/>
  <c r="LF28" i="10"/>
  <c r="LG28" i="10"/>
  <c r="AB10" i="1" a="1"/>
  <c r="AB10" i="1"/>
  <c r="S49" i="10"/>
  <c r="LH28" i="10"/>
  <c r="AB4" i="4" a="1"/>
  <c r="AB4" i="4"/>
  <c r="AB4" i="8" a="1"/>
  <c r="AB4" i="8"/>
  <c r="AC12" i="1" a="1"/>
  <c r="AC12" i="1"/>
  <c r="P51" i="10"/>
  <c r="AB5" i="4" a="1"/>
  <c r="AB5" i="4"/>
  <c r="AB5" i="8" a="1"/>
  <c r="AB5" i="8"/>
  <c r="AC13" i="1" a="1"/>
  <c r="AC13" i="1"/>
  <c r="P52" i="10"/>
  <c r="AB6" i="4" a="1"/>
  <c r="AB6" i="4"/>
  <c r="AB6" i="8" a="1"/>
  <c r="AB6" i="8"/>
  <c r="AC14" i="1" a="1"/>
  <c r="AC14" i="1"/>
  <c r="P53" i="10"/>
  <c r="AB7" i="4" a="1"/>
  <c r="AB7" i="4"/>
  <c r="AB7" i="8" a="1"/>
  <c r="AB7" i="8"/>
  <c r="AC15" i="1" a="1"/>
  <c r="AC15" i="1"/>
  <c r="P54" i="10"/>
  <c r="AB8" i="4" a="1"/>
  <c r="AB8" i="4"/>
  <c r="AB8" i="8" a="1"/>
  <c r="AB8" i="8"/>
  <c r="AC16" i="1" a="1"/>
  <c r="AC16" i="1"/>
  <c r="P55" i="10"/>
  <c r="AB9" i="4" a="1"/>
  <c r="AB9" i="4"/>
  <c r="AB9" i="8" a="1"/>
  <c r="AB9" i="8"/>
  <c r="AC17" i="1" a="1"/>
  <c r="AC17" i="1"/>
  <c r="P56" i="10"/>
  <c r="AB10" i="4" a="1"/>
  <c r="AB10" i="4"/>
  <c r="AB10" i="8"/>
  <c r="AC18" i="1" a="1"/>
  <c r="AC18" i="1"/>
  <c r="P57" i="10"/>
  <c r="AB11" i="4" a="1"/>
  <c r="AB11" i="4"/>
  <c r="AB11" i="8"/>
  <c r="AC19" i="1" a="1"/>
  <c r="AC19" i="1"/>
  <c r="P58" i="10"/>
  <c r="AB12" i="4" a="1"/>
  <c r="AB12" i="4"/>
  <c r="AB12" i="8"/>
  <c r="AC20" i="1" a="1"/>
  <c r="AC20" i="1"/>
  <c r="P59" i="10"/>
  <c r="AB13" i="4" a="1"/>
  <c r="AB13" i="4"/>
  <c r="AB13" i="8"/>
  <c r="AC21" i="1" a="1"/>
  <c r="AC21" i="1"/>
  <c r="P60" i="10"/>
  <c r="AB14" i="4" a="1"/>
  <c r="AB14" i="4"/>
  <c r="AB14" i="8"/>
  <c r="AC22" i="1" a="1"/>
  <c r="AC22" i="1"/>
  <c r="P61" i="10"/>
  <c r="AB15" i="4"/>
  <c r="AB15" i="8"/>
  <c r="AC23" i="1" a="1"/>
  <c r="AC23" i="1"/>
  <c r="P62" i="10"/>
  <c r="AB36" i="8"/>
  <c r="AC44" i="1" a="1"/>
  <c r="AC44" i="1"/>
  <c r="P83" i="10"/>
  <c r="AB37" i="8"/>
  <c r="AC45" i="1" a="1"/>
  <c r="AC45" i="1"/>
  <c r="P84" i="10"/>
  <c r="AB38" i="8"/>
  <c r="AC46" i="1" a="1"/>
  <c r="AC46" i="1"/>
  <c r="P85" i="10"/>
  <c r="AB39" i="8"/>
  <c r="AC47" i="1" a="1"/>
  <c r="AC47" i="1"/>
  <c r="P86" i="10"/>
  <c r="AB40" i="8"/>
  <c r="AC48" i="1" a="1"/>
  <c r="AC48" i="1"/>
  <c r="P87" i="10"/>
  <c r="AB41" i="8"/>
  <c r="AC49" i="1" a="1"/>
  <c r="AC49" i="1"/>
  <c r="P88" i="10"/>
  <c r="AB42" i="4"/>
  <c r="AB42" i="8"/>
  <c r="AC50" i="1" a="1"/>
  <c r="AC50" i="1"/>
  <c r="P89" i="10"/>
  <c r="AB43" i="4"/>
  <c r="AB43" i="8"/>
  <c r="AC51" i="1" a="1"/>
  <c r="AC51" i="1"/>
  <c r="P90" i="10"/>
  <c r="AC11" i="1" a="1"/>
  <c r="AC11" i="1"/>
  <c r="Q50" i="10"/>
  <c r="AB16" i="8"/>
  <c r="AC24" i="1" a="1"/>
  <c r="AC24" i="1"/>
  <c r="P63" i="10"/>
  <c r="AB17" i="8"/>
  <c r="AC25" i="1" a="1"/>
  <c r="AC25" i="1"/>
  <c r="P64" i="10"/>
  <c r="AB18" i="8"/>
  <c r="AC26" i="1" a="1"/>
  <c r="AC26" i="1"/>
  <c r="P65" i="10"/>
  <c r="Q51" i="10"/>
  <c r="AM52" i="10"/>
  <c r="AK52" i="10"/>
  <c r="AI52" i="10"/>
  <c r="AG52" i="10"/>
  <c r="AE52" i="10"/>
  <c r="AC52" i="10"/>
  <c r="AA52" i="10"/>
  <c r="Y52" i="10"/>
  <c r="W52" i="10"/>
  <c r="U52" i="10"/>
  <c r="S52" i="10"/>
  <c r="Q52" i="10"/>
  <c r="AG53" i="10"/>
  <c r="AE53" i="10"/>
  <c r="AC53" i="10"/>
  <c r="AA53" i="10"/>
  <c r="Y53" i="10"/>
  <c r="W53" i="10"/>
  <c r="U53" i="10"/>
  <c r="S53" i="10"/>
  <c r="Q53" i="10"/>
  <c r="Y54" i="10"/>
  <c r="W54" i="10"/>
  <c r="U54" i="10"/>
  <c r="S54" i="10"/>
  <c r="Q54" i="10"/>
  <c r="Q55" i="10"/>
  <c r="W56" i="10"/>
  <c r="U56" i="10"/>
  <c r="S56" i="10"/>
  <c r="Q56" i="10"/>
  <c r="Q57" i="10"/>
  <c r="AM58" i="10"/>
  <c r="AK58" i="10"/>
  <c r="AI58" i="10"/>
  <c r="AG58" i="10"/>
  <c r="AE58" i="10"/>
  <c r="AC58" i="10"/>
  <c r="AA58" i="10"/>
  <c r="Y58" i="10"/>
  <c r="W58" i="10"/>
  <c r="U58" i="10"/>
  <c r="S58" i="10"/>
  <c r="Q58" i="10"/>
  <c r="AM59" i="10"/>
  <c r="AK59" i="10"/>
  <c r="AI59" i="10"/>
  <c r="AG59" i="10"/>
  <c r="AE59" i="10"/>
  <c r="AC59" i="10"/>
  <c r="AA59" i="10"/>
  <c r="Y59" i="10"/>
  <c r="W59" i="10"/>
  <c r="U59" i="10"/>
  <c r="S59" i="10"/>
  <c r="Q59" i="10"/>
  <c r="AM60" i="10"/>
  <c r="AK60" i="10"/>
  <c r="AI60" i="10"/>
  <c r="AG60" i="10"/>
  <c r="AE60" i="10"/>
  <c r="AC60" i="10"/>
  <c r="AA60" i="10"/>
  <c r="Y60" i="10"/>
  <c r="W60" i="10"/>
  <c r="U60" i="10"/>
  <c r="S60" i="10"/>
  <c r="Q60" i="10"/>
  <c r="AM61" i="10"/>
  <c r="AK61" i="10"/>
  <c r="AI61" i="10"/>
  <c r="AG61" i="10"/>
  <c r="AE61" i="10"/>
  <c r="AC61" i="10"/>
  <c r="AA61" i="10"/>
  <c r="Y61" i="10"/>
  <c r="W61" i="10"/>
  <c r="U61" i="10"/>
  <c r="S61" i="10"/>
  <c r="Q61" i="10"/>
  <c r="AM62" i="10"/>
  <c r="AK62" i="10"/>
  <c r="AI62" i="10"/>
  <c r="AG62" i="10"/>
  <c r="AE62" i="10"/>
  <c r="AC62" i="10"/>
  <c r="AA62" i="10"/>
  <c r="Y62" i="10"/>
  <c r="W62" i="10"/>
  <c r="U62" i="10"/>
  <c r="S62" i="10"/>
  <c r="Q62" i="10"/>
  <c r="AM63" i="10"/>
  <c r="AK63" i="10"/>
  <c r="AI63" i="10"/>
  <c r="AG63" i="10"/>
  <c r="AE63" i="10"/>
  <c r="AC63" i="10"/>
  <c r="AA63" i="10"/>
  <c r="Y63" i="10"/>
  <c r="W63" i="10"/>
  <c r="U63" i="10"/>
  <c r="S63" i="10"/>
  <c r="Q63" i="10"/>
  <c r="AM64" i="10"/>
  <c r="AK64" i="10"/>
  <c r="AI64" i="10"/>
  <c r="AG64" i="10"/>
  <c r="AE64" i="10"/>
  <c r="AC64" i="10"/>
  <c r="AA64" i="10"/>
  <c r="Y64" i="10"/>
  <c r="W64" i="10"/>
  <c r="U64" i="10"/>
  <c r="S64" i="10"/>
  <c r="Q64" i="10"/>
  <c r="AM65" i="10"/>
  <c r="AK65" i="10"/>
  <c r="AI65" i="10"/>
  <c r="AG65" i="10"/>
  <c r="AE65" i="10"/>
  <c r="AC65" i="10"/>
  <c r="AA65" i="10"/>
  <c r="Y65" i="10"/>
  <c r="W65" i="10"/>
  <c r="U65" i="10"/>
  <c r="S65" i="10"/>
  <c r="Q65" i="10"/>
  <c r="AB19" i="8"/>
  <c r="AC27" i="1" a="1"/>
  <c r="AC27" i="1"/>
  <c r="P66" i="10"/>
  <c r="AM66" i="10"/>
  <c r="AK66" i="10"/>
  <c r="AI66" i="10"/>
  <c r="AG66" i="10"/>
  <c r="AE66" i="10"/>
  <c r="AC66" i="10"/>
  <c r="AA66" i="10"/>
  <c r="Y66" i="10"/>
  <c r="W66" i="10"/>
  <c r="U66" i="10"/>
  <c r="S66" i="10"/>
  <c r="Q66" i="10"/>
  <c r="AB20" i="8"/>
  <c r="AC28" i="1" a="1"/>
  <c r="AC28" i="1"/>
  <c r="P67" i="10"/>
  <c r="AM67" i="10"/>
  <c r="AK67" i="10"/>
  <c r="AI67" i="10"/>
  <c r="AG67" i="10"/>
  <c r="AE67" i="10"/>
  <c r="AC67" i="10"/>
  <c r="AA67" i="10"/>
  <c r="Y67" i="10"/>
  <c r="W67" i="10"/>
  <c r="U67" i="10"/>
  <c r="S67" i="10"/>
  <c r="Q67" i="10"/>
  <c r="AB21" i="8"/>
  <c r="AC29" i="1" a="1"/>
  <c r="AC29" i="1"/>
  <c r="P68" i="10"/>
  <c r="AM68" i="10"/>
  <c r="AK68" i="10"/>
  <c r="AI68" i="10"/>
  <c r="AG68" i="10"/>
  <c r="AE68" i="10"/>
  <c r="AC68" i="10"/>
  <c r="AA68" i="10"/>
  <c r="Y68" i="10"/>
  <c r="W68" i="10"/>
  <c r="U68" i="10"/>
  <c r="S68" i="10"/>
  <c r="Q68" i="10"/>
  <c r="AB22" i="8"/>
  <c r="AC30" i="1" a="1"/>
  <c r="AC30" i="1"/>
  <c r="P69" i="10"/>
  <c r="AM69" i="10"/>
  <c r="AK69" i="10"/>
  <c r="AI69" i="10"/>
  <c r="AG69" i="10"/>
  <c r="AE69" i="10"/>
  <c r="AC69" i="10"/>
  <c r="AA69" i="10"/>
  <c r="Y69" i="10"/>
  <c r="W69" i="10"/>
  <c r="U69" i="10"/>
  <c r="S69" i="10"/>
  <c r="Q69" i="10"/>
  <c r="AB23" i="8"/>
  <c r="AC31" i="1" a="1"/>
  <c r="AC31" i="1"/>
  <c r="P70" i="10"/>
  <c r="AK70" i="10"/>
  <c r="AI70" i="10"/>
  <c r="AG70" i="10"/>
  <c r="AE70" i="10"/>
  <c r="AC70" i="10"/>
  <c r="AA70" i="10"/>
  <c r="Y70" i="10"/>
  <c r="W70" i="10"/>
  <c r="U70" i="10"/>
  <c r="S70" i="10"/>
  <c r="Q70" i="10"/>
  <c r="AB24" i="8"/>
  <c r="AC32" i="1" a="1"/>
  <c r="AC32" i="1"/>
  <c r="P71" i="10"/>
  <c r="AG71" i="10"/>
  <c r="AE71" i="10"/>
  <c r="AC71" i="10"/>
  <c r="AA71" i="10"/>
  <c r="Y71" i="10"/>
  <c r="W71" i="10"/>
  <c r="U71" i="10"/>
  <c r="S71" i="10"/>
  <c r="Q71" i="10"/>
  <c r="AB25" i="8"/>
  <c r="AC33" i="1" a="1"/>
  <c r="AC33" i="1"/>
  <c r="P72" i="10"/>
  <c r="AC72" i="10"/>
  <c r="AA72" i="10"/>
  <c r="Y72" i="10"/>
  <c r="W72" i="10"/>
  <c r="U72" i="10"/>
  <c r="S72" i="10"/>
  <c r="Q72" i="10"/>
  <c r="AB26" i="8"/>
  <c r="AC34" i="1" a="1"/>
  <c r="AC34" i="1"/>
  <c r="P73" i="10"/>
  <c r="Y73" i="10"/>
  <c r="W73" i="10"/>
  <c r="U73" i="10"/>
  <c r="S73" i="10"/>
  <c r="Q73" i="10"/>
  <c r="AB27" i="8"/>
  <c r="AC35" i="1" a="1"/>
  <c r="AC35" i="1"/>
  <c r="P74" i="10"/>
  <c r="U74" i="10"/>
  <c r="S74" i="10"/>
  <c r="Q74" i="10"/>
  <c r="AB28" i="8"/>
  <c r="AC36" i="1" a="1"/>
  <c r="AC36" i="1"/>
  <c r="P75" i="10"/>
  <c r="Q75" i="10"/>
  <c r="AB29" i="8"/>
  <c r="AC37" i="1" a="1"/>
  <c r="AC37" i="1"/>
  <c r="P76" i="10"/>
  <c r="AM76" i="10"/>
  <c r="AK76" i="10"/>
  <c r="AI76" i="10"/>
  <c r="AG76" i="10"/>
  <c r="AE76" i="10"/>
  <c r="AC76" i="10"/>
  <c r="AA76" i="10"/>
  <c r="Y76" i="10"/>
  <c r="W76" i="10"/>
  <c r="U76" i="10"/>
  <c r="S76" i="10"/>
  <c r="Q76" i="10"/>
  <c r="AB30" i="8"/>
  <c r="AC38" i="1" a="1"/>
  <c r="AC38" i="1"/>
  <c r="P77" i="10"/>
  <c r="AM77" i="10"/>
  <c r="AK77" i="10"/>
  <c r="AI77" i="10"/>
  <c r="AG77" i="10"/>
  <c r="AE77" i="10"/>
  <c r="AC77" i="10"/>
  <c r="AA77" i="10"/>
  <c r="Y77" i="10"/>
  <c r="W77" i="10"/>
  <c r="U77" i="10"/>
  <c r="S77" i="10"/>
  <c r="Q77" i="10"/>
  <c r="AB31" i="8"/>
  <c r="AC39" i="1" a="1"/>
  <c r="AC39" i="1"/>
  <c r="P78" i="10"/>
  <c r="AM78" i="10"/>
  <c r="AK78" i="10"/>
  <c r="AI78" i="10"/>
  <c r="AG78" i="10"/>
  <c r="AE78" i="10"/>
  <c r="AC78" i="10"/>
  <c r="AA78" i="10"/>
  <c r="Y78" i="10"/>
  <c r="W78" i="10"/>
  <c r="U78" i="10"/>
  <c r="S78" i="10"/>
  <c r="Q78" i="10"/>
  <c r="AB32" i="8"/>
  <c r="AC40" i="1" a="1"/>
  <c r="AC40" i="1"/>
  <c r="P79" i="10"/>
  <c r="AM79" i="10"/>
  <c r="AK79" i="10"/>
  <c r="AI79" i="10"/>
  <c r="AG79" i="10"/>
  <c r="AE79" i="10"/>
  <c r="AC79" i="10"/>
  <c r="AA79" i="10"/>
  <c r="Y79" i="10"/>
  <c r="W79" i="10"/>
  <c r="U79" i="10"/>
  <c r="S79" i="10"/>
  <c r="Q79" i="10"/>
  <c r="AB33" i="8"/>
  <c r="AC41" i="1" a="1"/>
  <c r="AC41" i="1"/>
  <c r="P80" i="10"/>
  <c r="AM80" i="10"/>
  <c r="AK80" i="10"/>
  <c r="AI80" i="10"/>
  <c r="AG80" i="10"/>
  <c r="AE80" i="10"/>
  <c r="AC80" i="10"/>
  <c r="AA80" i="10"/>
  <c r="Y80" i="10"/>
  <c r="W80" i="10"/>
  <c r="U80" i="10"/>
  <c r="S80" i="10"/>
  <c r="Q80" i="10"/>
  <c r="AB34" i="8"/>
  <c r="AC42" i="1" a="1"/>
  <c r="AC42" i="1"/>
  <c r="P81" i="10"/>
  <c r="AE81" i="10"/>
  <c r="AC81" i="10"/>
  <c r="AA81" i="10"/>
  <c r="Y81" i="10"/>
  <c r="W81" i="10"/>
  <c r="U81" i="10"/>
  <c r="S81" i="10"/>
  <c r="Q81" i="10"/>
  <c r="AB35" i="8"/>
  <c r="AC43" i="1" a="1"/>
  <c r="AC43" i="1"/>
  <c r="P82" i="10"/>
  <c r="W82" i="10"/>
  <c r="U82" i="10"/>
  <c r="S82" i="10"/>
  <c r="Q82" i="10"/>
  <c r="AA83" i="10"/>
  <c r="Y83" i="10"/>
  <c r="W83" i="10"/>
  <c r="U83" i="10"/>
  <c r="S83" i="10"/>
  <c r="Q83" i="10"/>
  <c r="U84" i="10"/>
  <c r="S84" i="10"/>
  <c r="Q84" i="10"/>
  <c r="AE85" i="10"/>
  <c r="AC85" i="10"/>
  <c r="AA85" i="10"/>
  <c r="Y85" i="10"/>
  <c r="W85" i="10"/>
  <c r="U85" i="10"/>
  <c r="S85" i="10"/>
  <c r="Q85" i="10"/>
  <c r="AA86" i="10"/>
  <c r="Y86" i="10"/>
  <c r="W86" i="10"/>
  <c r="U86" i="10"/>
  <c r="S86" i="10"/>
  <c r="Q86" i="10"/>
  <c r="W87" i="10"/>
  <c r="U87" i="10"/>
  <c r="S87" i="10"/>
  <c r="Q87" i="10"/>
  <c r="S88" i="10"/>
  <c r="Q88" i="10"/>
  <c r="AM89" i="10"/>
  <c r="AK89" i="10"/>
  <c r="AI89" i="10"/>
  <c r="AG89" i="10"/>
  <c r="AE89" i="10"/>
  <c r="AC89" i="10"/>
  <c r="AA89" i="10"/>
  <c r="Y89" i="10"/>
  <c r="W89" i="10"/>
  <c r="U89" i="10"/>
  <c r="S89" i="10"/>
  <c r="Q89" i="10"/>
  <c r="AM90" i="10"/>
  <c r="AK90" i="10"/>
  <c r="AI90" i="10"/>
  <c r="AG90" i="10"/>
  <c r="AE90" i="10"/>
  <c r="AC90" i="10"/>
  <c r="AA90" i="10"/>
  <c r="Y90" i="10"/>
  <c r="W90" i="10"/>
  <c r="U90" i="10"/>
  <c r="S90" i="10"/>
  <c r="Q90" i="10"/>
  <c r="LF29" i="10" a="1"/>
  <c r="LF29" i="10"/>
  <c r="LG29" i="10"/>
  <c r="LH29" i="10"/>
  <c r="D5" i="4"/>
  <c r="N10" i="4"/>
  <c r="AC4" i="4" a="1"/>
  <c r="AC4" i="4"/>
  <c r="AC4" i="8" a="1"/>
  <c r="AC4" i="8"/>
  <c r="AD12" i="1" a="1"/>
  <c r="AD12" i="1"/>
  <c r="N51" i="10"/>
  <c r="AC5" i="4" a="1"/>
  <c r="AC5" i="4"/>
  <c r="AC5" i="8" a="1"/>
  <c r="AC5" i="8"/>
  <c r="AD13" i="1" a="1"/>
  <c r="AD13" i="1"/>
  <c r="N52" i="10"/>
  <c r="AC6" i="4" a="1"/>
  <c r="AC6" i="4"/>
  <c r="AC6" i="8" a="1"/>
  <c r="AC6" i="8"/>
  <c r="AD14" i="1" a="1"/>
  <c r="AD14" i="1"/>
  <c r="N53" i="10"/>
  <c r="AC7" i="4" a="1"/>
  <c r="AC7" i="4"/>
  <c r="AC7" i="8" a="1"/>
  <c r="AC7" i="8"/>
  <c r="AD15" i="1" a="1"/>
  <c r="AD15" i="1"/>
  <c r="N54" i="10"/>
  <c r="AC8" i="4" a="1"/>
  <c r="AC8" i="4"/>
  <c r="AC8" i="8" a="1"/>
  <c r="AC8" i="8"/>
  <c r="AD16" i="1" a="1"/>
  <c r="AD16" i="1"/>
  <c r="N55" i="10"/>
  <c r="AC9" i="4" a="1"/>
  <c r="AC9" i="4"/>
  <c r="AC9" i="8" a="1"/>
  <c r="AC9" i="8"/>
  <c r="AD17" i="1" a="1"/>
  <c r="AD17" i="1"/>
  <c r="N56" i="10"/>
  <c r="AC10" i="4" a="1"/>
  <c r="AC10" i="4"/>
  <c r="AC10" i="8" a="1"/>
  <c r="AC10" i="8"/>
  <c r="AD18" i="1" a="1"/>
  <c r="AD18" i="1"/>
  <c r="N57" i="10"/>
  <c r="AC11" i="4" a="1"/>
  <c r="AC11" i="4"/>
  <c r="AC11" i="8" a="1"/>
  <c r="AC11" i="8"/>
  <c r="AD19" i="1" a="1"/>
  <c r="AD19" i="1"/>
  <c r="N58" i="10"/>
  <c r="AC12" i="4" a="1"/>
  <c r="AC12" i="4"/>
  <c r="AC12" i="8" a="1"/>
  <c r="AC12" i="8"/>
  <c r="AD20" i="1" a="1"/>
  <c r="AD20" i="1"/>
  <c r="N59" i="10"/>
  <c r="AC13" i="4" a="1"/>
  <c r="AC13" i="4"/>
  <c r="AC13" i="8" a="1"/>
  <c r="AC13" i="8"/>
  <c r="AD21" i="1" a="1"/>
  <c r="AD21" i="1"/>
  <c r="N60" i="10"/>
  <c r="AC14" i="4" a="1"/>
  <c r="AC14" i="4"/>
  <c r="AC14" i="8" a="1"/>
  <c r="AC14" i="8"/>
  <c r="AD22" i="1" a="1"/>
  <c r="AD22" i="1"/>
  <c r="N61" i="10"/>
  <c r="AC15" i="4" a="1"/>
  <c r="AC15" i="4"/>
  <c r="AC15" i="8" a="1"/>
  <c r="AC15" i="8"/>
  <c r="AD23" i="1" a="1"/>
  <c r="AD23" i="1"/>
  <c r="N62" i="10"/>
  <c r="AC16" i="4" a="1"/>
  <c r="AC16" i="4"/>
  <c r="AC16" i="8" a="1"/>
  <c r="AC16" i="8"/>
  <c r="AD24" i="1" a="1"/>
  <c r="AD24" i="1"/>
  <c r="N63" i="10"/>
  <c r="AC17" i="4" a="1"/>
  <c r="AC17" i="4"/>
  <c r="AC17" i="8" a="1"/>
  <c r="AC17" i="8"/>
  <c r="AD25" i="1" a="1"/>
  <c r="AD25" i="1"/>
  <c r="N64" i="10"/>
  <c r="AC18" i="4" a="1"/>
  <c r="AC18" i="4"/>
  <c r="AC18" i="8" a="1"/>
  <c r="AC18" i="8"/>
  <c r="AD26" i="1" a="1"/>
  <c r="AD26" i="1"/>
  <c r="N65" i="10"/>
  <c r="AC19" i="4" a="1"/>
  <c r="AC19" i="4"/>
  <c r="AC19" i="8" a="1"/>
  <c r="AC19" i="8"/>
  <c r="AD27" i="1" a="1"/>
  <c r="AD27" i="1"/>
  <c r="N66" i="10"/>
  <c r="AC20" i="4" a="1"/>
  <c r="AC20" i="4"/>
  <c r="AC20" i="8" a="1"/>
  <c r="AC20" i="8"/>
  <c r="AD28" i="1" a="1"/>
  <c r="AD28" i="1"/>
  <c r="N67" i="10"/>
  <c r="AC21" i="4" a="1"/>
  <c r="AC21" i="4"/>
  <c r="AC21" i="8" a="1"/>
  <c r="AC21" i="8"/>
  <c r="AD29" i="1" a="1"/>
  <c r="AD29" i="1"/>
  <c r="N68" i="10"/>
  <c r="AC22" i="4" a="1"/>
  <c r="AC22" i="4"/>
  <c r="AC22" i="8" a="1"/>
  <c r="AC22" i="8"/>
  <c r="AD30" i="1" a="1"/>
  <c r="AD30" i="1"/>
  <c r="N69" i="10"/>
  <c r="AC23" i="4" a="1"/>
  <c r="AC23" i="4"/>
  <c r="AC23" i="8" a="1"/>
  <c r="AC23" i="8"/>
  <c r="AD31" i="1" a="1"/>
  <c r="AD31" i="1"/>
  <c r="N70" i="10"/>
  <c r="AC24" i="4" a="1"/>
  <c r="AC24" i="4"/>
  <c r="AC24" i="8" a="1"/>
  <c r="AC24" i="8"/>
  <c r="AD32" i="1" a="1"/>
  <c r="AD32" i="1"/>
  <c r="N71" i="10"/>
  <c r="AC25" i="4" a="1"/>
  <c r="AC25" i="4"/>
  <c r="AC25" i="8" a="1"/>
  <c r="AC25" i="8"/>
  <c r="AD33" i="1" a="1"/>
  <c r="AD33" i="1"/>
  <c r="N72" i="10"/>
  <c r="AC26" i="4" a="1"/>
  <c r="AC26" i="4"/>
  <c r="AC26" i="8" a="1"/>
  <c r="AC26" i="8"/>
  <c r="AD34" i="1" a="1"/>
  <c r="AD34" i="1"/>
  <c r="N73" i="10"/>
  <c r="AC27" i="4" a="1"/>
  <c r="AC27" i="4"/>
  <c r="AC27" i="8" a="1"/>
  <c r="AC27" i="8"/>
  <c r="AD35" i="1" a="1"/>
  <c r="AD35" i="1"/>
  <c r="N74" i="10"/>
  <c r="AC28" i="4" a="1"/>
  <c r="AC28" i="4"/>
  <c r="AC28" i="8" a="1"/>
  <c r="AC28" i="8"/>
  <c r="AD36" i="1" a="1"/>
  <c r="AD36" i="1"/>
  <c r="N75" i="10"/>
  <c r="AC29" i="4" a="1"/>
  <c r="AC29" i="4"/>
  <c r="AC29" i="8" a="1"/>
  <c r="AC29" i="8"/>
  <c r="AD37" i="1" a="1"/>
  <c r="AD37" i="1"/>
  <c r="N76" i="10"/>
  <c r="AC30" i="4" a="1"/>
  <c r="AC30" i="4"/>
  <c r="AC30" i="8" a="1"/>
  <c r="AC30" i="8"/>
  <c r="AD38" i="1" a="1"/>
  <c r="AD38" i="1"/>
  <c r="N77" i="10"/>
  <c r="AC31" i="4" a="1"/>
  <c r="AC31" i="4"/>
  <c r="AC31" i="8" a="1"/>
  <c r="AC31" i="8"/>
  <c r="AD39" i="1" a="1"/>
  <c r="AD39" i="1"/>
  <c r="N78" i="10"/>
  <c r="AC32" i="4" a="1"/>
  <c r="AC32" i="4"/>
  <c r="AC32" i="8" a="1"/>
  <c r="AC32" i="8"/>
  <c r="AD40" i="1" a="1"/>
  <c r="AD40" i="1"/>
  <c r="N79" i="10"/>
  <c r="AC33" i="4" a="1"/>
  <c r="AC33" i="4"/>
  <c r="AC33" i="8" a="1"/>
  <c r="AC33" i="8"/>
  <c r="AD41" i="1" a="1"/>
  <c r="AD41" i="1"/>
  <c r="N80" i="10"/>
  <c r="AC34" i="4" a="1"/>
  <c r="AC34" i="4"/>
  <c r="AC34" i="8" a="1"/>
  <c r="AC34" i="8"/>
  <c r="AD42" i="1" a="1"/>
  <c r="AD42" i="1"/>
  <c r="N81" i="10"/>
  <c r="AC35" i="4" a="1"/>
  <c r="AC35" i="4"/>
  <c r="AB44" i="8"/>
  <c r="AC35" i="8" a="1"/>
  <c r="AC35" i="8"/>
  <c r="AD43" i="1" a="1"/>
  <c r="AD43" i="1"/>
  <c r="N82" i="10"/>
  <c r="AC36" i="4" a="1"/>
  <c r="AC36" i="4"/>
  <c r="AB45" i="8"/>
  <c r="AB46" i="8"/>
  <c r="AC36" i="8" a="1"/>
  <c r="AC36" i="8"/>
  <c r="AD44" i="1" a="1"/>
  <c r="AD44" i="1"/>
  <c r="N83" i="10"/>
  <c r="AC37" i="4" a="1"/>
  <c r="AC37" i="4"/>
  <c r="AB47" i="8"/>
  <c r="AC37" i="8" a="1"/>
  <c r="AC37" i="8"/>
  <c r="AD45" i="1" a="1"/>
  <c r="AD45" i="1"/>
  <c r="N84" i="10"/>
  <c r="AC38" i="4" a="1"/>
  <c r="AC38" i="4"/>
  <c r="AB48" i="8"/>
  <c r="AC38" i="8" a="1"/>
  <c r="AC38" i="8"/>
  <c r="AD46" i="1" a="1"/>
  <c r="AD46" i="1"/>
  <c r="N85" i="10"/>
  <c r="AC39" i="4" a="1"/>
  <c r="AC39" i="4"/>
  <c r="AB49" i="8"/>
  <c r="AC39" i="8" a="1"/>
  <c r="AC39" i="8"/>
  <c r="AD47" i="1" a="1"/>
  <c r="AD47" i="1"/>
  <c r="N86" i="10"/>
  <c r="AC40" i="4" a="1"/>
  <c r="AC40" i="4"/>
  <c r="AC40" i="8" a="1"/>
  <c r="AC40" i="8"/>
  <c r="AD48" i="1" a="1"/>
  <c r="AD48" i="1"/>
  <c r="N87" i="10"/>
  <c r="AC41" i="4" a="1"/>
  <c r="AC41" i="4"/>
  <c r="AC41" i="8" a="1"/>
  <c r="AC41" i="8"/>
  <c r="AD49" i="1" a="1"/>
  <c r="AD49" i="1"/>
  <c r="N88" i="10"/>
  <c r="AC42" i="4" a="1"/>
  <c r="AC42" i="4"/>
  <c r="AC42" i="8" a="1"/>
  <c r="AC42" i="8"/>
  <c r="AD50" i="1" a="1"/>
  <c r="AD50" i="1"/>
  <c r="N89" i="10"/>
  <c r="AC43" i="4" a="1"/>
  <c r="AC43" i="4"/>
  <c r="AC43" i="8" a="1"/>
  <c r="AC43" i="8"/>
  <c r="AD51" i="1" a="1"/>
  <c r="AD51" i="1"/>
  <c r="N90" i="10"/>
  <c r="AD11" i="1" a="1"/>
  <c r="AD11" i="1"/>
  <c r="O50" i="10"/>
  <c r="O76" i="10"/>
  <c r="O51" i="10"/>
  <c r="LF30" i="10" a="1"/>
  <c r="LF30" i="10"/>
  <c r="LG30" i="10"/>
  <c r="LH30" i="10"/>
  <c r="AD4" i="4" a="1"/>
  <c r="AD4" i="4"/>
  <c r="AD4" i="8" a="1"/>
  <c r="AD4" i="8"/>
  <c r="AE12" i="1" a="1"/>
  <c r="AE12" i="1"/>
  <c r="L51" i="10"/>
  <c r="AD5" i="4" a="1"/>
  <c r="AD5" i="4"/>
  <c r="AD5" i="8" a="1"/>
  <c r="AD5" i="8"/>
  <c r="AE13" i="1" a="1"/>
  <c r="AE13" i="1"/>
  <c r="L52" i="10"/>
  <c r="AD6" i="4" a="1"/>
  <c r="AD6" i="4"/>
  <c r="AD6" i="8" a="1"/>
  <c r="AD6" i="8"/>
  <c r="AE14" i="1" a="1"/>
  <c r="AE14" i="1"/>
  <c r="L53" i="10"/>
  <c r="AD7" i="4" a="1"/>
  <c r="AD7" i="4"/>
  <c r="AD7" i="8" a="1"/>
  <c r="AD7" i="8"/>
  <c r="AE15" i="1" a="1"/>
  <c r="AE15" i="1"/>
  <c r="L54" i="10"/>
  <c r="AD8" i="4" a="1"/>
  <c r="AD8" i="4"/>
  <c r="AD8" i="8" a="1"/>
  <c r="AD8" i="8"/>
  <c r="AE16" i="1" a="1"/>
  <c r="AE16" i="1"/>
  <c r="L55" i="10"/>
  <c r="AD9" i="4" a="1"/>
  <c r="AD9" i="4"/>
  <c r="AD9" i="8" a="1"/>
  <c r="AD9" i="8"/>
  <c r="AE17" i="1" a="1"/>
  <c r="AE17" i="1"/>
  <c r="L56" i="10"/>
  <c r="AD10" i="4" a="1"/>
  <c r="AD10" i="4"/>
  <c r="AD10" i="8" a="1"/>
  <c r="AD10" i="8"/>
  <c r="AE18" i="1" a="1"/>
  <c r="AE18" i="1"/>
  <c r="L57" i="10"/>
  <c r="AD11" i="4" a="1"/>
  <c r="AD11" i="4"/>
  <c r="AD11" i="8" a="1"/>
  <c r="AD11" i="8"/>
  <c r="AE19" i="1" a="1"/>
  <c r="AE19" i="1"/>
  <c r="L58" i="10"/>
  <c r="AD12" i="4" a="1"/>
  <c r="AD12" i="4"/>
  <c r="AD12" i="8" a="1"/>
  <c r="AD12" i="8"/>
  <c r="AE20" i="1" a="1"/>
  <c r="AE20" i="1"/>
  <c r="L59" i="10"/>
  <c r="AD13" i="4" a="1"/>
  <c r="AD13" i="4"/>
  <c r="AD13" i="8" a="1"/>
  <c r="AD13" i="8"/>
  <c r="AE21" i="1" a="1"/>
  <c r="AE21" i="1"/>
  <c r="L60" i="10"/>
  <c r="AD14" i="4" a="1"/>
  <c r="AD14" i="4"/>
  <c r="AD14" i="8" a="1"/>
  <c r="AD14" i="8"/>
  <c r="AE22" i="1" a="1"/>
  <c r="AE22" i="1"/>
  <c r="L61" i="10"/>
  <c r="AD15" i="4" a="1"/>
  <c r="AD15" i="4"/>
  <c r="AD15" i="8" a="1"/>
  <c r="AD15" i="8"/>
  <c r="AE23" i="1" a="1"/>
  <c r="AE23" i="1"/>
  <c r="L62" i="10"/>
  <c r="AD16" i="4"/>
  <c r="AD16" i="8" a="1"/>
  <c r="AD16" i="8"/>
  <c r="AE24" i="1" a="1"/>
  <c r="AE24" i="1"/>
  <c r="L63" i="10"/>
  <c r="AD17" i="8" a="1"/>
  <c r="AD17" i="8"/>
  <c r="AE25" i="1" a="1"/>
  <c r="AE25" i="1"/>
  <c r="L64" i="10"/>
  <c r="AD18" i="8" a="1"/>
  <c r="AD18" i="8"/>
  <c r="AE26" i="1" a="1"/>
  <c r="AE26" i="1"/>
  <c r="L65" i="10"/>
  <c r="AD19" i="8" a="1"/>
  <c r="AD19" i="8"/>
  <c r="AE27" i="1" a="1"/>
  <c r="AE27" i="1"/>
  <c r="L66" i="10"/>
  <c r="AD20" i="8" a="1"/>
  <c r="AD20" i="8"/>
  <c r="AE28" i="1" a="1"/>
  <c r="AE28" i="1"/>
  <c r="L67" i="10"/>
  <c r="AD21" i="8" a="1"/>
  <c r="AD21" i="8"/>
  <c r="AE29" i="1" a="1"/>
  <c r="AE29" i="1"/>
  <c r="L68" i="10"/>
  <c r="AD22" i="8" a="1"/>
  <c r="AD22" i="8"/>
  <c r="AE30" i="1" a="1"/>
  <c r="AE30" i="1"/>
  <c r="L69" i="10"/>
  <c r="AD23" i="8" a="1"/>
  <c r="AD23" i="8"/>
  <c r="AE31" i="1" a="1"/>
  <c r="AE31" i="1"/>
  <c r="L70" i="10"/>
  <c r="AD24" i="8" a="1"/>
  <c r="AD24" i="8"/>
  <c r="AE32" i="1" a="1"/>
  <c r="AE32" i="1"/>
  <c r="L71" i="10"/>
  <c r="AD25" i="8" a="1"/>
  <c r="AD25" i="8"/>
  <c r="AE33" i="1" a="1"/>
  <c r="AE33" i="1"/>
  <c r="L72" i="10"/>
  <c r="AD26" i="8" a="1"/>
  <c r="AD26" i="8"/>
  <c r="AE34" i="1" a="1"/>
  <c r="AE34" i="1"/>
  <c r="L73" i="10"/>
  <c r="AD27" i="8" a="1"/>
  <c r="AD27" i="8"/>
  <c r="AE35" i="1" a="1"/>
  <c r="AE35" i="1"/>
  <c r="L74" i="10"/>
  <c r="AD28" i="8" a="1"/>
  <c r="AD28" i="8"/>
  <c r="AE36" i="1" a="1"/>
  <c r="AE36" i="1"/>
  <c r="L75" i="10"/>
  <c r="AD29" i="8" a="1"/>
  <c r="AD29" i="8"/>
  <c r="AE37" i="1" a="1"/>
  <c r="AE37" i="1"/>
  <c r="L76" i="10"/>
  <c r="AD30" i="8" a="1"/>
  <c r="AD30" i="8"/>
  <c r="AE38" i="1" a="1"/>
  <c r="AE38" i="1"/>
  <c r="L77" i="10"/>
  <c r="AD31" i="8" a="1"/>
  <c r="AD31" i="8"/>
  <c r="AE39" i="1" a="1"/>
  <c r="AE39" i="1"/>
  <c r="L78" i="10"/>
  <c r="AD32" i="8" a="1"/>
  <c r="AD32" i="8"/>
  <c r="AE40" i="1" a="1"/>
  <c r="AE40" i="1"/>
  <c r="L79" i="10"/>
  <c r="AD33" i="8" a="1"/>
  <c r="AD33" i="8"/>
  <c r="AE41" i="1" a="1"/>
  <c r="AE41" i="1"/>
  <c r="L80" i="10"/>
  <c r="AD34" i="8" a="1"/>
  <c r="AD34" i="8"/>
  <c r="AE42" i="1" a="1"/>
  <c r="AE42" i="1"/>
  <c r="L81" i="10"/>
  <c r="AD35" i="8" a="1"/>
  <c r="AD35" i="8"/>
  <c r="AE43" i="1" a="1"/>
  <c r="AE43" i="1"/>
  <c r="L82" i="10"/>
  <c r="AD36" i="8" a="1"/>
  <c r="AD36" i="8"/>
  <c r="AE44" i="1" a="1"/>
  <c r="AE44" i="1"/>
  <c r="L83" i="10"/>
  <c r="AD37" i="8" a="1"/>
  <c r="AD37" i="8"/>
  <c r="AE45" i="1" a="1"/>
  <c r="AE45" i="1"/>
  <c r="L84" i="10"/>
  <c r="AD38" i="8" a="1"/>
  <c r="AD38" i="8"/>
  <c r="AE46" i="1" a="1"/>
  <c r="AE46" i="1"/>
  <c r="L85" i="10"/>
  <c r="AD39" i="8" a="1"/>
  <c r="AD39" i="8"/>
  <c r="AE47" i="1" a="1"/>
  <c r="AE47" i="1"/>
  <c r="L86" i="10"/>
  <c r="AD40" i="8" a="1"/>
  <c r="AD40" i="8"/>
  <c r="AE48" i="1" a="1"/>
  <c r="AE48" i="1"/>
  <c r="L87" i="10"/>
  <c r="AD41" i="8" a="1"/>
  <c r="AD41" i="8"/>
  <c r="AE49" i="1" a="1"/>
  <c r="AE49" i="1"/>
  <c r="L88" i="10"/>
  <c r="AD42" i="8" a="1"/>
  <c r="AD42" i="8"/>
  <c r="AE50" i="1" a="1"/>
  <c r="AE50" i="1"/>
  <c r="L89" i="10"/>
  <c r="AD43" i="4"/>
  <c r="AD43" i="8" a="1"/>
  <c r="AD43" i="8"/>
  <c r="AE51" i="1" a="1"/>
  <c r="AE51" i="1"/>
  <c r="L90" i="10"/>
  <c r="AE11" i="1" a="1"/>
  <c r="AE11" i="1"/>
  <c r="M50" i="10"/>
  <c r="O56" i="10"/>
  <c r="M56" i="10"/>
  <c r="O58" i="10"/>
  <c r="M58" i="10"/>
  <c r="M51" i="10"/>
  <c r="O90" i="10"/>
  <c r="M90" i="10"/>
  <c r="LF31" i="10" a="1"/>
  <c r="LF31" i="10"/>
  <c r="LG31" i="10"/>
  <c r="AE10" i="1" a="1"/>
  <c r="AE10" i="1"/>
  <c r="M49" i="10"/>
  <c r="LH31" i="10"/>
  <c r="D4" i="4"/>
  <c r="N9" i="4"/>
  <c r="AE4" i="4" a="1"/>
  <c r="AE4" i="4"/>
  <c r="AE4" i="8" a="1"/>
  <c r="AE4" i="8"/>
  <c r="AF12" i="1" a="1"/>
  <c r="AF12" i="1"/>
  <c r="J51" i="10"/>
  <c r="AE5" i="4" a="1"/>
  <c r="AE5" i="4"/>
  <c r="AE5" i="8" a="1"/>
  <c r="AE5" i="8"/>
  <c r="AF13" i="1" a="1"/>
  <c r="AF13" i="1"/>
  <c r="J52" i="10"/>
  <c r="AE6" i="4" a="1"/>
  <c r="AE6" i="4"/>
  <c r="AE6" i="8" a="1"/>
  <c r="AE6" i="8"/>
  <c r="AF14" i="1" a="1"/>
  <c r="AF14" i="1"/>
  <c r="J53" i="10"/>
  <c r="AE7" i="4" a="1"/>
  <c r="AE7" i="4"/>
  <c r="AE7" i="8" a="1"/>
  <c r="AE7" i="8"/>
  <c r="AF15" i="1" a="1"/>
  <c r="AF15" i="1"/>
  <c r="J54" i="10"/>
  <c r="AE8" i="4" a="1"/>
  <c r="AE8" i="4"/>
  <c r="AE8" i="8" a="1"/>
  <c r="AE8" i="8"/>
  <c r="AF16" i="1" a="1"/>
  <c r="AF16" i="1"/>
  <c r="J55" i="10"/>
  <c r="AE9" i="4" a="1"/>
  <c r="AE9" i="4"/>
  <c r="AE9" i="8" a="1"/>
  <c r="AE9" i="8"/>
  <c r="AF17" i="1" a="1"/>
  <c r="AF17" i="1"/>
  <c r="J56" i="10"/>
  <c r="AE10" i="4" a="1"/>
  <c r="AE10" i="4"/>
  <c r="AE10" i="8" a="1"/>
  <c r="AE10" i="8"/>
  <c r="AF18" i="1" a="1"/>
  <c r="AF18" i="1"/>
  <c r="J57" i="10"/>
  <c r="AE11" i="4" a="1"/>
  <c r="AE11" i="4"/>
  <c r="AE11" i="8" a="1"/>
  <c r="AE11" i="8"/>
  <c r="AF19" i="1" a="1"/>
  <c r="AF19" i="1"/>
  <c r="J58" i="10"/>
  <c r="AE12" i="4" a="1"/>
  <c r="AE12" i="4"/>
  <c r="AE12" i="8" a="1"/>
  <c r="AE12" i="8"/>
  <c r="AF20" i="1" a="1"/>
  <c r="AF20" i="1"/>
  <c r="J59" i="10"/>
  <c r="AE13" i="4" a="1"/>
  <c r="AE13" i="4"/>
  <c r="AE13" i="8" a="1"/>
  <c r="AE13" i="8"/>
  <c r="AF21" i="1" a="1"/>
  <c r="AF21" i="1"/>
  <c r="J60" i="10"/>
  <c r="AE14" i="4" a="1"/>
  <c r="AE14" i="4"/>
  <c r="AE14" i="8" a="1"/>
  <c r="AE14" i="8"/>
  <c r="AF22" i="1" a="1"/>
  <c r="AF22" i="1"/>
  <c r="J61" i="10"/>
  <c r="AE15" i="4" a="1"/>
  <c r="AE15" i="4"/>
  <c r="AE15" i="8" a="1"/>
  <c r="AE15" i="8"/>
  <c r="AF23" i="1" a="1"/>
  <c r="AF23" i="1"/>
  <c r="J62" i="10"/>
  <c r="AE16" i="4" a="1"/>
  <c r="AE16" i="4"/>
  <c r="AE16" i="8" a="1"/>
  <c r="AE16" i="8"/>
  <c r="AF24" i="1" a="1"/>
  <c r="AF24" i="1"/>
  <c r="J63" i="10"/>
  <c r="AE17" i="4" a="1"/>
  <c r="AE17" i="4"/>
  <c r="AE17" i="8" a="1"/>
  <c r="AE17" i="8"/>
  <c r="AF25" i="1" a="1"/>
  <c r="AF25" i="1"/>
  <c r="J64" i="10"/>
  <c r="AE18" i="4" a="1"/>
  <c r="AE18" i="4"/>
  <c r="AE18" i="8" a="1"/>
  <c r="AE18" i="8"/>
  <c r="AF26" i="1" a="1"/>
  <c r="AF26" i="1"/>
  <c r="J65" i="10"/>
  <c r="AE19" i="4" a="1"/>
  <c r="AE19" i="4"/>
  <c r="AE19" i="8" a="1"/>
  <c r="AE19" i="8"/>
  <c r="AF27" i="1" a="1"/>
  <c r="AF27" i="1"/>
  <c r="J66" i="10"/>
  <c r="AE20" i="4" a="1"/>
  <c r="AE20" i="4"/>
  <c r="AE20" i="8" a="1"/>
  <c r="AE20" i="8"/>
  <c r="AF28" i="1" a="1"/>
  <c r="AF28" i="1"/>
  <c r="J67" i="10"/>
  <c r="AE21" i="4" a="1"/>
  <c r="AE21" i="4"/>
  <c r="AE21" i="8" a="1"/>
  <c r="AE21" i="8"/>
  <c r="AF29" i="1" a="1"/>
  <c r="AF29" i="1"/>
  <c r="J68" i="10"/>
  <c r="AE22" i="4" a="1"/>
  <c r="AE22" i="4"/>
  <c r="AE22" i="8" a="1"/>
  <c r="AE22" i="8"/>
  <c r="AF30" i="1" a="1"/>
  <c r="AF30" i="1"/>
  <c r="J69" i="10"/>
  <c r="AE23" i="4" a="1"/>
  <c r="AE23" i="4"/>
  <c r="AE23" i="8" a="1"/>
  <c r="AE23" i="8"/>
  <c r="AF31" i="1" a="1"/>
  <c r="AF31" i="1"/>
  <c r="J70" i="10"/>
  <c r="AE24" i="4" a="1"/>
  <c r="AE24" i="4"/>
  <c r="AE24" i="8" a="1"/>
  <c r="AE24" i="8"/>
  <c r="AF32" i="1" a="1"/>
  <c r="AF32" i="1"/>
  <c r="J71" i="10"/>
  <c r="AE25" i="4" a="1"/>
  <c r="AE25" i="4"/>
  <c r="AE25" i="8" a="1"/>
  <c r="AE25" i="8"/>
  <c r="AF33" i="1" a="1"/>
  <c r="AF33" i="1"/>
  <c r="J72" i="10"/>
  <c r="AE26" i="4" a="1"/>
  <c r="AE26" i="4"/>
  <c r="AE26" i="8" a="1"/>
  <c r="AE26" i="8"/>
  <c r="AF34" i="1" a="1"/>
  <c r="AF34" i="1"/>
  <c r="J73" i="10"/>
  <c r="AE27" i="4" a="1"/>
  <c r="AE27" i="4"/>
  <c r="AE27" i="8" a="1"/>
  <c r="AE27" i="8"/>
  <c r="AF35" i="1" a="1"/>
  <c r="AF35" i="1"/>
  <c r="J74" i="10"/>
  <c r="AE28" i="4" a="1"/>
  <c r="AE28" i="4"/>
  <c r="AE28" i="8" a="1"/>
  <c r="AE28" i="8"/>
  <c r="AF36" i="1" a="1"/>
  <c r="AF36" i="1"/>
  <c r="J75" i="10"/>
  <c r="AE29" i="4" a="1"/>
  <c r="AE29" i="4"/>
  <c r="AE29" i="8" a="1"/>
  <c r="AE29" i="8"/>
  <c r="AF37" i="1" a="1"/>
  <c r="AF37" i="1"/>
  <c r="J76" i="10"/>
  <c r="AE30" i="4" a="1"/>
  <c r="AE30" i="4"/>
  <c r="AE30" i="8" a="1"/>
  <c r="AE30" i="8"/>
  <c r="AF38" i="1" a="1"/>
  <c r="AF38" i="1"/>
  <c r="J77" i="10"/>
  <c r="AE31" i="4" a="1"/>
  <c r="AE31" i="4"/>
  <c r="AE31" i="8" a="1"/>
  <c r="AE31" i="8"/>
  <c r="AF39" i="1" a="1"/>
  <c r="AF39" i="1"/>
  <c r="J78" i="10"/>
  <c r="AE32" i="4" a="1"/>
  <c r="AE32" i="4"/>
  <c r="AE32" i="8" a="1"/>
  <c r="AE32" i="8"/>
  <c r="AF40" i="1" a="1"/>
  <c r="AF40" i="1"/>
  <c r="J79" i="10"/>
  <c r="AE33" i="4" a="1"/>
  <c r="AE33" i="4"/>
  <c r="AE33" i="8" a="1"/>
  <c r="AE33" i="8"/>
  <c r="AF41" i="1" a="1"/>
  <c r="AF41" i="1"/>
  <c r="J80" i="10"/>
  <c r="AE34" i="4" a="1"/>
  <c r="AE34" i="4"/>
  <c r="AE34" i="8" a="1"/>
  <c r="AE34" i="8"/>
  <c r="AF42" i="1" a="1"/>
  <c r="AF42" i="1"/>
  <c r="J81" i="10"/>
  <c r="AE35" i="4" a="1"/>
  <c r="AE35" i="4"/>
  <c r="AE35" i="8" a="1"/>
  <c r="AE35" i="8"/>
  <c r="AF43" i="1" a="1"/>
  <c r="AF43" i="1"/>
  <c r="J82" i="10"/>
  <c r="AE36" i="4" a="1"/>
  <c r="AE36" i="4"/>
  <c r="AE36" i="8" a="1"/>
  <c r="AE36" i="8"/>
  <c r="AF44" i="1" a="1"/>
  <c r="AF44" i="1"/>
  <c r="J83" i="10"/>
  <c r="AE37" i="4" a="1"/>
  <c r="AE37" i="4"/>
  <c r="AE37" i="8" a="1"/>
  <c r="AE37" i="8"/>
  <c r="AF45" i="1" a="1"/>
  <c r="AF45" i="1"/>
  <c r="J84" i="10"/>
  <c r="AE38" i="4" a="1"/>
  <c r="AE38" i="4"/>
  <c r="AE38" i="8" a="1"/>
  <c r="AE38" i="8"/>
  <c r="AF46" i="1" a="1"/>
  <c r="AF46" i="1"/>
  <c r="J85" i="10"/>
  <c r="AE39" i="4" a="1"/>
  <c r="AE39" i="4"/>
  <c r="AE39" i="8" a="1"/>
  <c r="AE39" i="8"/>
  <c r="AF47" i="1" a="1"/>
  <c r="AF47" i="1"/>
  <c r="J86" i="10"/>
  <c r="AE40" i="4" a="1"/>
  <c r="AE40" i="4"/>
  <c r="AE40" i="8" a="1"/>
  <c r="AE40" i="8"/>
  <c r="AF48" i="1" a="1"/>
  <c r="AF48" i="1"/>
  <c r="J87" i="10"/>
  <c r="AE41" i="4" a="1"/>
  <c r="AE41" i="4"/>
  <c r="AE41" i="8" a="1"/>
  <c r="AE41" i="8"/>
  <c r="AF49" i="1" a="1"/>
  <c r="AF49" i="1"/>
  <c r="J88" i="10"/>
  <c r="AE42" i="4" a="1"/>
  <c r="AE42" i="4"/>
  <c r="AE42" i="8" a="1"/>
  <c r="AE42" i="8"/>
  <c r="AF50" i="1" a="1"/>
  <c r="AF50" i="1"/>
  <c r="J89" i="10"/>
  <c r="AE43" i="4" a="1"/>
  <c r="AE43" i="4"/>
  <c r="AE43" i="8" a="1"/>
  <c r="AE43" i="8"/>
  <c r="AF51" i="1" a="1"/>
  <c r="AF51" i="1"/>
  <c r="J90" i="10"/>
  <c r="AF11" i="1" a="1"/>
  <c r="AF11" i="1"/>
  <c r="K50" i="10"/>
  <c r="K56" i="10"/>
  <c r="O86" i="10"/>
  <c r="M86" i="10"/>
  <c r="K86" i="10"/>
  <c r="K51" i="10"/>
  <c r="O77" i="10"/>
  <c r="M77" i="10"/>
  <c r="K77" i="10"/>
  <c r="LF32" i="10" a="1"/>
  <c r="LF32" i="10"/>
  <c r="LG32" i="10"/>
  <c r="AF10" i="1" a="1"/>
  <c r="AF10" i="1"/>
  <c r="K49" i="10"/>
  <c r="LH32" i="10"/>
  <c r="AF4" i="4" a="1"/>
  <c r="AF4" i="4"/>
  <c r="AF4" i="8" a="1"/>
  <c r="AF4" i="8"/>
  <c r="AG12" i="1" a="1"/>
  <c r="AG12" i="1"/>
  <c r="H51" i="10"/>
  <c r="AF5" i="4" a="1"/>
  <c r="AF5" i="4"/>
  <c r="AF5" i="8" a="1"/>
  <c r="AF5" i="8"/>
  <c r="AG13" i="1" a="1"/>
  <c r="AG13" i="1"/>
  <c r="H52" i="10"/>
  <c r="AF6" i="4" a="1"/>
  <c r="AF6" i="4"/>
  <c r="AF6" i="8" a="1"/>
  <c r="AF6" i="8"/>
  <c r="AG14" i="1" a="1"/>
  <c r="AG14" i="1"/>
  <c r="H53" i="10"/>
  <c r="AF7" i="4" a="1"/>
  <c r="AF7" i="4"/>
  <c r="AF7" i="8" a="1"/>
  <c r="AF7" i="8"/>
  <c r="AG15" i="1" a="1"/>
  <c r="AG15" i="1"/>
  <c r="H54" i="10"/>
  <c r="AF8" i="4" a="1"/>
  <c r="AF8" i="4"/>
  <c r="AF8" i="8" a="1"/>
  <c r="AF8" i="8"/>
  <c r="AG16" i="1" a="1"/>
  <c r="AG16" i="1"/>
  <c r="H55" i="10"/>
  <c r="AF9" i="4" a="1"/>
  <c r="AF9" i="4"/>
  <c r="AF9" i="8" a="1"/>
  <c r="AF9" i="8"/>
  <c r="AG17" i="1" a="1"/>
  <c r="AG17" i="1"/>
  <c r="H56" i="10"/>
  <c r="AF10" i="4" a="1"/>
  <c r="AF10" i="4"/>
  <c r="AF10" i="8" a="1"/>
  <c r="AF10" i="8"/>
  <c r="AG18" i="1" a="1"/>
  <c r="AG18" i="1"/>
  <c r="H57" i="10"/>
  <c r="AF11" i="4" a="1"/>
  <c r="AF11" i="4"/>
  <c r="AF11" i="8"/>
  <c r="AG19" i="1" a="1"/>
  <c r="AG19" i="1"/>
  <c r="H58" i="10"/>
  <c r="AF12" i="4" a="1"/>
  <c r="AF12" i="4"/>
  <c r="AF12" i="8"/>
  <c r="AG20" i="1" a="1"/>
  <c r="AG20" i="1"/>
  <c r="H59" i="10"/>
  <c r="AF13" i="4" a="1"/>
  <c r="AF13" i="4"/>
  <c r="AF13" i="8"/>
  <c r="AG21" i="1" a="1"/>
  <c r="AG21" i="1"/>
  <c r="H60" i="10"/>
  <c r="AF14" i="4" a="1"/>
  <c r="AF14" i="4"/>
  <c r="AF14" i="8"/>
  <c r="AG22" i="1" a="1"/>
  <c r="AG22" i="1"/>
  <c r="H61" i="10"/>
  <c r="AF15" i="4" a="1"/>
  <c r="AF15" i="4"/>
  <c r="AF15" i="8"/>
  <c r="AG23" i="1" a="1"/>
  <c r="AG23" i="1"/>
  <c r="H62" i="10"/>
  <c r="AF16" i="4" a="1"/>
  <c r="AF16" i="4"/>
  <c r="AF16" i="8"/>
  <c r="AG24" i="1" a="1"/>
  <c r="AG24" i="1"/>
  <c r="H63" i="10"/>
  <c r="AF17" i="4"/>
  <c r="AF17" i="8"/>
  <c r="AG25" i="1" a="1"/>
  <c r="AG25" i="1"/>
  <c r="H64" i="10"/>
  <c r="AF18" i="8"/>
  <c r="AG26" i="1" a="1"/>
  <c r="AG26" i="1"/>
  <c r="H65" i="10"/>
  <c r="AF19" i="8"/>
  <c r="AG27" i="1" a="1"/>
  <c r="AG27" i="1"/>
  <c r="H66" i="10"/>
  <c r="AF20" i="8"/>
  <c r="AG28" i="1" a="1"/>
  <c r="AG28" i="1"/>
  <c r="H67" i="10"/>
  <c r="AF21" i="8"/>
  <c r="AG29" i="1" a="1"/>
  <c r="AG29" i="1"/>
  <c r="H68" i="10"/>
  <c r="AF22" i="8"/>
  <c r="AG30" i="1" a="1"/>
  <c r="AG30" i="1"/>
  <c r="H69" i="10"/>
  <c r="AF23" i="8"/>
  <c r="AG31" i="1" a="1"/>
  <c r="AG31" i="1"/>
  <c r="H70" i="10"/>
  <c r="AF24" i="8"/>
  <c r="AG32" i="1" a="1"/>
  <c r="AG32" i="1"/>
  <c r="H71" i="10"/>
  <c r="AF25" i="8"/>
  <c r="AG33" i="1" a="1"/>
  <c r="AG33" i="1"/>
  <c r="H72" i="10"/>
  <c r="AF26" i="8"/>
  <c r="AG34" i="1" a="1"/>
  <c r="AG34" i="1"/>
  <c r="H73" i="10"/>
  <c r="AF27" i="8"/>
  <c r="AG35" i="1" a="1"/>
  <c r="AG35" i="1"/>
  <c r="H74" i="10"/>
  <c r="AF28" i="8"/>
  <c r="AG36" i="1" a="1"/>
  <c r="AG36" i="1"/>
  <c r="H75" i="10"/>
  <c r="AF29" i="8"/>
  <c r="AG37" i="1" a="1"/>
  <c r="AG37" i="1"/>
  <c r="H76" i="10"/>
  <c r="AF30" i="8"/>
  <c r="AG38" i="1" a="1"/>
  <c r="AG38" i="1"/>
  <c r="H77" i="10"/>
  <c r="AF31" i="8"/>
  <c r="AG39" i="1" a="1"/>
  <c r="AG39" i="1"/>
  <c r="H78" i="10"/>
  <c r="AF32" i="8"/>
  <c r="AG40" i="1" a="1"/>
  <c r="AG40" i="1"/>
  <c r="H79" i="10"/>
  <c r="AF33" i="8"/>
  <c r="AG41" i="1" a="1"/>
  <c r="AG41" i="1"/>
  <c r="H80" i="10"/>
  <c r="AF34" i="8"/>
  <c r="AG42" i="1" a="1"/>
  <c r="AG42" i="1"/>
  <c r="H81" i="10"/>
  <c r="AF35" i="8"/>
  <c r="AG43" i="1" a="1"/>
  <c r="AG43" i="1"/>
  <c r="H82" i="10"/>
  <c r="AF36" i="8"/>
  <c r="AG44" i="1" a="1"/>
  <c r="AG44" i="1"/>
  <c r="H83" i="10"/>
  <c r="AF37" i="8"/>
  <c r="AG45" i="1" a="1"/>
  <c r="AG45" i="1"/>
  <c r="H84" i="10"/>
  <c r="AF38" i="8"/>
  <c r="AG46" i="1" a="1"/>
  <c r="AG46" i="1"/>
  <c r="H85" i="10"/>
  <c r="AF39" i="8"/>
  <c r="AG47" i="1" a="1"/>
  <c r="AG47" i="1"/>
  <c r="H86" i="10"/>
  <c r="AF40" i="8"/>
  <c r="AG48" i="1" a="1"/>
  <c r="AG48" i="1"/>
  <c r="H87" i="10"/>
  <c r="AF41" i="8"/>
  <c r="AG49" i="1" a="1"/>
  <c r="AG49" i="1"/>
  <c r="H88" i="10"/>
  <c r="AF42" i="8"/>
  <c r="AG50" i="1" a="1"/>
  <c r="AG50" i="1"/>
  <c r="H89" i="10"/>
  <c r="AF43" i="8"/>
  <c r="AG51" i="1" a="1"/>
  <c r="AG51" i="1"/>
  <c r="H90" i="10"/>
  <c r="AG11" i="1" a="1"/>
  <c r="AG11" i="1"/>
  <c r="I50" i="10"/>
  <c r="O84" i="10"/>
  <c r="M84" i="10"/>
  <c r="K84" i="10"/>
  <c r="I84" i="10"/>
  <c r="I77" i="10"/>
  <c r="I51" i="10"/>
  <c r="LF33" i="10" a="1"/>
  <c r="LF33" i="10"/>
  <c r="LG33" i="10"/>
  <c r="LH33" i="10"/>
  <c r="AG4" i="4" a="1"/>
  <c r="AG4" i="4"/>
  <c r="AG4" i="8" a="1"/>
  <c r="AG4" i="8"/>
  <c r="AH12" i="1" a="1"/>
  <c r="AH12" i="1"/>
  <c r="F51" i="10"/>
  <c r="AG5" i="4" a="1"/>
  <c r="AG5" i="4"/>
  <c r="AG5" i="8" a="1"/>
  <c r="AG5" i="8"/>
  <c r="AH13" i="1" a="1"/>
  <c r="AH13" i="1"/>
  <c r="F52" i="10"/>
  <c r="AG6" i="4" a="1"/>
  <c r="AG6" i="4"/>
  <c r="AG6" i="8" a="1"/>
  <c r="AG6" i="8"/>
  <c r="AH14" i="1" a="1"/>
  <c r="AH14" i="1"/>
  <c r="F53" i="10"/>
  <c r="AG7" i="4" a="1"/>
  <c r="AG7" i="4"/>
  <c r="AG7" i="8" a="1"/>
  <c r="AG7" i="8"/>
  <c r="AH15" i="1" a="1"/>
  <c r="AH15" i="1"/>
  <c r="F54" i="10"/>
  <c r="AG8" i="4" a="1"/>
  <c r="AG8" i="4"/>
  <c r="AG8" i="8" a="1"/>
  <c r="AG8" i="8"/>
  <c r="AH16" i="1" a="1"/>
  <c r="AH16" i="1"/>
  <c r="F55" i="10"/>
  <c r="AG9" i="4" a="1"/>
  <c r="AG9" i="4"/>
  <c r="AG9" i="8" a="1"/>
  <c r="AG9" i="8"/>
  <c r="AH17" i="1" a="1"/>
  <c r="AH17" i="1"/>
  <c r="F56" i="10"/>
  <c r="AG10" i="4" a="1"/>
  <c r="AG10" i="4"/>
  <c r="AG10" i="8" a="1"/>
  <c r="AG10" i="8"/>
  <c r="AH18" i="1" a="1"/>
  <c r="AH18" i="1"/>
  <c r="F57" i="10"/>
  <c r="AG11" i="4" a="1"/>
  <c r="AG11" i="4"/>
  <c r="AG11" i="8" a="1"/>
  <c r="AG11" i="8"/>
  <c r="AH19" i="1" a="1"/>
  <c r="AH19" i="1"/>
  <c r="F58" i="10"/>
  <c r="AG12" i="4" a="1"/>
  <c r="AG12" i="4"/>
  <c r="AG12" i="8" a="1"/>
  <c r="AG12" i="8"/>
  <c r="AH20" i="1" a="1"/>
  <c r="AH20" i="1"/>
  <c r="F59" i="10"/>
  <c r="AG13" i="4" a="1"/>
  <c r="AG13" i="4"/>
  <c r="AG13" i="8" a="1"/>
  <c r="AG13" i="8"/>
  <c r="AH21" i="1" a="1"/>
  <c r="AH21" i="1"/>
  <c r="F60" i="10"/>
  <c r="AG14" i="4" a="1"/>
  <c r="AG14" i="4"/>
  <c r="AG14" i="8" a="1"/>
  <c r="AG14" i="8"/>
  <c r="AH22" i="1" a="1"/>
  <c r="AH22" i="1"/>
  <c r="F61" i="10"/>
  <c r="AG15" i="4" a="1"/>
  <c r="AG15" i="4"/>
  <c r="AG15" i="8" a="1"/>
  <c r="AG15" i="8"/>
  <c r="AH23" i="1" a="1"/>
  <c r="AH23" i="1"/>
  <c r="F62" i="10"/>
  <c r="AG16" i="4" a="1"/>
  <c r="AG16" i="4"/>
  <c r="AG16" i="8" a="1"/>
  <c r="AG16" i="8"/>
  <c r="AH24" i="1" a="1"/>
  <c r="AH24" i="1"/>
  <c r="F63" i="10"/>
  <c r="AG17" i="4" a="1"/>
  <c r="AG17" i="4"/>
  <c r="AG17" i="8" a="1"/>
  <c r="AG17" i="8"/>
  <c r="AH25" i="1" a="1"/>
  <c r="AH25" i="1"/>
  <c r="F64" i="10"/>
  <c r="AG18" i="4" a="1"/>
  <c r="AG18" i="4"/>
  <c r="AG18" i="8" a="1"/>
  <c r="AG18" i="8"/>
  <c r="AH26" i="1" a="1"/>
  <c r="AH26" i="1"/>
  <c r="F65" i="10"/>
  <c r="AG19" i="4" a="1"/>
  <c r="AG19" i="4"/>
  <c r="AG19" i="8" a="1"/>
  <c r="AG19" i="8"/>
  <c r="AH27" i="1" a="1"/>
  <c r="AH27" i="1"/>
  <c r="F66" i="10"/>
  <c r="AG20" i="4" a="1"/>
  <c r="AG20" i="4"/>
  <c r="AG20" i="8" a="1"/>
  <c r="AG20" i="8"/>
  <c r="AH28" i="1" a="1"/>
  <c r="AH28" i="1"/>
  <c r="F67" i="10"/>
  <c r="AG21" i="4" a="1"/>
  <c r="AG21" i="4"/>
  <c r="AG21" i="8" a="1"/>
  <c r="AG21" i="8"/>
  <c r="AH29" i="1" a="1"/>
  <c r="AH29" i="1"/>
  <c r="F68" i="10"/>
  <c r="AG22" i="4" a="1"/>
  <c r="AG22" i="4"/>
  <c r="AG22" i="8" a="1"/>
  <c r="AG22" i="8"/>
  <c r="AH30" i="1" a="1"/>
  <c r="AH30" i="1"/>
  <c r="F69" i="10"/>
  <c r="AG23" i="4" a="1"/>
  <c r="AG23" i="4"/>
  <c r="AG23" i="8" a="1"/>
  <c r="AG23" i="8"/>
  <c r="AH31" i="1" a="1"/>
  <c r="AH31" i="1"/>
  <c r="F70" i="10"/>
  <c r="AG24" i="4" a="1"/>
  <c r="AG24" i="4"/>
  <c r="AG24" i="8" a="1"/>
  <c r="AG24" i="8"/>
  <c r="AH32" i="1" a="1"/>
  <c r="AH32" i="1"/>
  <c r="F71" i="10"/>
  <c r="AG25" i="4" a="1"/>
  <c r="AG25" i="4"/>
  <c r="AG25" i="8" a="1"/>
  <c r="AG25" i="8"/>
  <c r="AH33" i="1" a="1"/>
  <c r="AH33" i="1"/>
  <c r="F72" i="10"/>
  <c r="AG26" i="4" a="1"/>
  <c r="AG26" i="4"/>
  <c r="AG26" i="8" a="1"/>
  <c r="AG26" i="8"/>
  <c r="AH34" i="1" a="1"/>
  <c r="AH34" i="1"/>
  <c r="F73" i="10"/>
  <c r="AG27" i="4" a="1"/>
  <c r="AG27" i="4"/>
  <c r="AG27" i="8" a="1"/>
  <c r="AG27" i="8"/>
  <c r="AH35" i="1" a="1"/>
  <c r="AH35" i="1"/>
  <c r="F74" i="10"/>
  <c r="AG28" i="4" a="1"/>
  <c r="AG28" i="4"/>
  <c r="AG28" i="8" a="1"/>
  <c r="AG28" i="8"/>
  <c r="AH36" i="1" a="1"/>
  <c r="AH36" i="1"/>
  <c r="F75" i="10"/>
  <c r="AG29" i="4" a="1"/>
  <c r="AG29" i="4"/>
  <c r="AG29" i="8" a="1"/>
  <c r="AG29" i="8"/>
  <c r="AH37" i="1" a="1"/>
  <c r="AH37" i="1"/>
  <c r="F76" i="10"/>
  <c r="AG30" i="4" a="1"/>
  <c r="AG30" i="4"/>
  <c r="AG30" i="8" a="1"/>
  <c r="AG30" i="8"/>
  <c r="AH38" i="1" a="1"/>
  <c r="AH38" i="1"/>
  <c r="F77" i="10"/>
  <c r="AG31" i="4" a="1"/>
  <c r="AG31" i="4"/>
  <c r="AG31" i="8" a="1"/>
  <c r="AG31" i="8"/>
  <c r="AH39" i="1" a="1"/>
  <c r="AH39" i="1"/>
  <c r="F78" i="10"/>
  <c r="AG32" i="4" a="1"/>
  <c r="AG32" i="4"/>
  <c r="AG32" i="8" a="1"/>
  <c r="AG32" i="8"/>
  <c r="AH40" i="1" a="1"/>
  <c r="AH40" i="1"/>
  <c r="F79" i="10"/>
  <c r="AG33" i="4" a="1"/>
  <c r="AG33" i="4"/>
  <c r="AG33" i="8" a="1"/>
  <c r="AG33" i="8"/>
  <c r="AH41" i="1" a="1"/>
  <c r="AH41" i="1"/>
  <c r="F80" i="10"/>
  <c r="AG34" i="4" a="1"/>
  <c r="AG34" i="4"/>
  <c r="AG34" i="8" a="1"/>
  <c r="AG34" i="8"/>
  <c r="AH42" i="1" a="1"/>
  <c r="AH42" i="1"/>
  <c r="F81" i="10"/>
  <c r="AG35" i="4" a="1"/>
  <c r="AG35" i="4"/>
  <c r="AF44" i="8"/>
  <c r="AG35" i="8" a="1"/>
  <c r="AG35" i="8"/>
  <c r="AH43" i="1" a="1"/>
  <c r="AH43" i="1"/>
  <c r="F82" i="10"/>
  <c r="AG36" i="4" a="1"/>
  <c r="AG36" i="4"/>
  <c r="AF45" i="8"/>
  <c r="AG36" i="8" a="1"/>
  <c r="AG36" i="8"/>
  <c r="AH44" i="1" a="1"/>
  <c r="AH44" i="1"/>
  <c r="F83" i="10"/>
  <c r="AG37" i="4" a="1"/>
  <c r="AG37" i="4"/>
  <c r="AF46" i="8"/>
  <c r="AF47" i="8"/>
  <c r="AG37" i="8" a="1"/>
  <c r="AG37" i="8"/>
  <c r="AH45" i="1" a="1"/>
  <c r="AH45" i="1"/>
  <c r="F84" i="10"/>
  <c r="AG38" i="4" a="1"/>
  <c r="AG38" i="4"/>
  <c r="AF48" i="8"/>
  <c r="AG38" i="8" a="1"/>
  <c r="AG38" i="8"/>
  <c r="AH46" i="1" a="1"/>
  <c r="AH46" i="1"/>
  <c r="F85" i="10"/>
  <c r="AG39" i="4" a="1"/>
  <c r="AG39" i="4"/>
  <c r="AF49" i="8"/>
  <c r="AG39" i="8" a="1"/>
  <c r="AG39" i="8"/>
  <c r="AH47" i="1" a="1"/>
  <c r="AH47" i="1"/>
  <c r="F86" i="10"/>
  <c r="AG40" i="4" a="1"/>
  <c r="AG40" i="4"/>
  <c r="AF50" i="8"/>
  <c r="AG40" i="8" a="1"/>
  <c r="AG40" i="8"/>
  <c r="AH48" i="1" a="1"/>
  <c r="AH48" i="1"/>
  <c r="F87" i="10"/>
  <c r="AG41" i="4" a="1"/>
  <c r="AG41" i="4"/>
  <c r="AG41" i="8" a="1"/>
  <c r="AG41" i="8"/>
  <c r="AH49" i="1" a="1"/>
  <c r="AH49" i="1"/>
  <c r="F88" i="10"/>
  <c r="AG42" i="4" a="1"/>
  <c r="AG42" i="4"/>
  <c r="AG42" i="8" a="1"/>
  <c r="AG42" i="8"/>
  <c r="AH50" i="1" a="1"/>
  <c r="AH50" i="1"/>
  <c r="F89" i="10"/>
  <c r="AG43" i="4" a="1"/>
  <c r="AG43" i="4"/>
  <c r="AG43" i="8" a="1"/>
  <c r="AG43" i="8"/>
  <c r="AH51" i="1" a="1"/>
  <c r="AH51" i="1"/>
  <c r="F90" i="10"/>
  <c r="AH11" i="1" a="1"/>
  <c r="AH11" i="1"/>
  <c r="G50" i="10"/>
  <c r="G77" i="10"/>
  <c r="O59" i="10"/>
  <c r="M59" i="10"/>
  <c r="K59" i="10"/>
  <c r="I59" i="10"/>
  <c r="G59" i="10"/>
  <c r="G51" i="10"/>
  <c r="O78" i="10"/>
  <c r="M78" i="10"/>
  <c r="K78" i="10"/>
  <c r="I78" i="10"/>
  <c r="G78" i="10"/>
  <c r="LF34" i="10" a="1"/>
  <c r="LF34" i="10"/>
  <c r="LG34" i="10"/>
  <c r="LH34" i="10"/>
  <c r="AH4" i="4" a="1"/>
  <c r="AH4" i="4"/>
  <c r="AH4" i="8" a="1"/>
  <c r="AH4" i="8"/>
  <c r="AI12" i="1" a="1"/>
  <c r="AI12" i="1"/>
  <c r="D51" i="10"/>
  <c r="AH5" i="4" a="1"/>
  <c r="AH5" i="4"/>
  <c r="AH5" i="8" a="1"/>
  <c r="AH5" i="8"/>
  <c r="AI13" i="1" a="1"/>
  <c r="AI13" i="1"/>
  <c r="D52" i="10"/>
  <c r="AH6" i="4" a="1"/>
  <c r="AH6" i="4"/>
  <c r="AH6" i="8" a="1"/>
  <c r="AH6" i="8"/>
  <c r="AI14" i="1" a="1"/>
  <c r="AI14" i="1"/>
  <c r="D53" i="10"/>
  <c r="AH7" i="4" a="1"/>
  <c r="AH7" i="4"/>
  <c r="AH7" i="8" a="1"/>
  <c r="AH7" i="8"/>
  <c r="AI15" i="1" a="1"/>
  <c r="AI15" i="1"/>
  <c r="D54" i="10"/>
  <c r="AH8" i="4" a="1"/>
  <c r="AH8" i="4"/>
  <c r="AH8" i="8" a="1"/>
  <c r="AH8" i="8"/>
  <c r="AI16" i="1" a="1"/>
  <c r="AI16" i="1"/>
  <c r="D55" i="10"/>
  <c r="AH9" i="4" a="1"/>
  <c r="AH9" i="4"/>
  <c r="AH9" i="8" a="1"/>
  <c r="AH9" i="8"/>
  <c r="AI17" i="1" a="1"/>
  <c r="AI17" i="1"/>
  <c r="D56" i="10"/>
  <c r="AH10" i="4" a="1"/>
  <c r="AH10" i="4"/>
  <c r="AH10" i="8" a="1"/>
  <c r="AH10" i="8"/>
  <c r="AI18" i="1" a="1"/>
  <c r="AI18" i="1"/>
  <c r="D57" i="10"/>
  <c r="AH11" i="4" a="1"/>
  <c r="AH11" i="4"/>
  <c r="AH11" i="8" a="1"/>
  <c r="AH11" i="8"/>
  <c r="AI19" i="1" a="1"/>
  <c r="AI19" i="1"/>
  <c r="D58" i="10"/>
  <c r="AH12" i="4" a="1"/>
  <c r="AH12" i="4"/>
  <c r="AH12" i="8" a="1"/>
  <c r="AH12" i="8"/>
  <c r="AI20" i="1" a="1"/>
  <c r="AI20" i="1"/>
  <c r="D59" i="10"/>
  <c r="AH13" i="4" a="1"/>
  <c r="AH13" i="4"/>
  <c r="AH13" i="8" a="1"/>
  <c r="AH13" i="8"/>
  <c r="AI21" i="1" a="1"/>
  <c r="AI21" i="1"/>
  <c r="D60" i="10"/>
  <c r="AH14" i="4" a="1"/>
  <c r="AH14" i="4"/>
  <c r="AH14" i="8" a="1"/>
  <c r="AH14" i="8"/>
  <c r="AI22" i="1" a="1"/>
  <c r="AI22" i="1"/>
  <c r="D61" i="10"/>
  <c r="AH15" i="4" a="1"/>
  <c r="AH15" i="4"/>
  <c r="AH15" i="8" a="1"/>
  <c r="AH15" i="8"/>
  <c r="AI23" i="1" a="1"/>
  <c r="AI23" i="1"/>
  <c r="D62" i="10"/>
  <c r="AH16" i="4" a="1"/>
  <c r="AH16" i="4"/>
  <c r="AH16" i="8" a="1"/>
  <c r="AH16" i="8"/>
  <c r="AI24" i="1" a="1"/>
  <c r="AI24" i="1"/>
  <c r="D63" i="10"/>
  <c r="AH17" i="4" a="1"/>
  <c r="AH17" i="4"/>
  <c r="AH17" i="8" a="1"/>
  <c r="AH17" i="8"/>
  <c r="AI25" i="1" a="1"/>
  <c r="AI25" i="1"/>
  <c r="D64" i="10"/>
  <c r="AH18" i="4"/>
  <c r="AH18" i="8" a="1"/>
  <c r="AH18" i="8"/>
  <c r="AI26" i="1" a="1"/>
  <c r="AI26" i="1"/>
  <c r="D65" i="10"/>
  <c r="AH19" i="8" a="1"/>
  <c r="AH19" i="8"/>
  <c r="AI27" i="1" a="1"/>
  <c r="AI27" i="1"/>
  <c r="D66" i="10"/>
  <c r="AH20" i="8" a="1"/>
  <c r="AH20" i="8"/>
  <c r="AI28" i="1" a="1"/>
  <c r="AI28" i="1"/>
  <c r="D67" i="10"/>
  <c r="AH21" i="8" a="1"/>
  <c r="AH21" i="8"/>
  <c r="AI29" i="1" a="1"/>
  <c r="AI29" i="1"/>
  <c r="D68" i="10"/>
  <c r="AH22" i="8" a="1"/>
  <c r="AH22" i="8"/>
  <c r="AI30" i="1" a="1"/>
  <c r="AI30" i="1"/>
  <c r="D69" i="10"/>
  <c r="AH23" i="8" a="1"/>
  <c r="AH23" i="8"/>
  <c r="AI31" i="1" a="1"/>
  <c r="AI31" i="1"/>
  <c r="D70" i="10"/>
  <c r="AH24" i="8" a="1"/>
  <c r="AH24" i="8"/>
  <c r="AI32" i="1" a="1"/>
  <c r="AI32" i="1"/>
  <c r="D71" i="10"/>
  <c r="AH25" i="8" a="1"/>
  <c r="AH25" i="8"/>
  <c r="AI33" i="1" a="1"/>
  <c r="AI33" i="1"/>
  <c r="D72" i="10"/>
  <c r="AH26" i="8" a="1"/>
  <c r="AH26" i="8"/>
  <c r="AI34" i="1" a="1"/>
  <c r="AI34" i="1"/>
  <c r="D73" i="10"/>
  <c r="AH27" i="8" a="1"/>
  <c r="AH27" i="8"/>
  <c r="AI35" i="1" a="1"/>
  <c r="AI35" i="1"/>
  <c r="D74" i="10"/>
  <c r="AH28" i="8" a="1"/>
  <c r="AH28" i="8"/>
  <c r="AI36" i="1" a="1"/>
  <c r="AI36" i="1"/>
  <c r="D75" i="10"/>
  <c r="AH29" i="8" a="1"/>
  <c r="AH29" i="8"/>
  <c r="AI37" i="1" a="1"/>
  <c r="AI37" i="1"/>
  <c r="D76" i="10"/>
  <c r="AH30" i="8" a="1"/>
  <c r="AH30" i="8"/>
  <c r="AI38" i="1" a="1"/>
  <c r="AI38" i="1"/>
  <c r="D77" i="10"/>
  <c r="AH31" i="8" a="1"/>
  <c r="AH31" i="8"/>
  <c r="AI39" i="1" a="1"/>
  <c r="AI39" i="1"/>
  <c r="D78" i="10"/>
  <c r="AH32" i="8" a="1"/>
  <c r="AH32" i="8"/>
  <c r="AI40" i="1" a="1"/>
  <c r="AI40" i="1"/>
  <c r="D79" i="10"/>
  <c r="AH33" i="8" a="1"/>
  <c r="AH33" i="8"/>
  <c r="AI41" i="1" a="1"/>
  <c r="AI41" i="1"/>
  <c r="D80" i="10"/>
  <c r="AH34" i="8" a="1"/>
  <c r="AH34" i="8"/>
  <c r="AI42" i="1" a="1"/>
  <c r="AI42" i="1"/>
  <c r="D81" i="10"/>
  <c r="AH35" i="8" a="1"/>
  <c r="AH35" i="8"/>
  <c r="AI43" i="1" a="1"/>
  <c r="AI43" i="1"/>
  <c r="D82" i="10"/>
  <c r="AH36" i="8" a="1"/>
  <c r="AH36" i="8"/>
  <c r="AI44" i="1" a="1"/>
  <c r="AI44" i="1"/>
  <c r="D83" i="10"/>
  <c r="AH37" i="8" a="1"/>
  <c r="AH37" i="8"/>
  <c r="AI45" i="1" a="1"/>
  <c r="AI45" i="1"/>
  <c r="D84" i="10"/>
  <c r="AH38" i="8" a="1"/>
  <c r="AH38" i="8"/>
  <c r="AI46" i="1" a="1"/>
  <c r="AI46" i="1"/>
  <c r="D85" i="10"/>
  <c r="AH39" i="8" a="1"/>
  <c r="AH39" i="8"/>
  <c r="AI47" i="1" a="1"/>
  <c r="AI47" i="1"/>
  <c r="D86" i="10"/>
  <c r="AH40" i="8" a="1"/>
  <c r="AH40" i="8"/>
  <c r="AI48" i="1" a="1"/>
  <c r="AI48" i="1"/>
  <c r="D87" i="10"/>
  <c r="AH41" i="8" a="1"/>
  <c r="AH41" i="8"/>
  <c r="AI49" i="1" a="1"/>
  <c r="AI49" i="1"/>
  <c r="D88" i="10"/>
  <c r="AH42" i="8" a="1"/>
  <c r="AH42" i="8"/>
  <c r="AI50" i="1" a="1"/>
  <c r="AI50" i="1"/>
  <c r="D89" i="10"/>
  <c r="AH43" i="8" a="1"/>
  <c r="AH43" i="8"/>
  <c r="AI51" i="1" a="1"/>
  <c r="AI51" i="1"/>
  <c r="D90" i="10"/>
  <c r="AI11" i="1" a="1"/>
  <c r="AI11" i="1"/>
  <c r="E50" i="10"/>
  <c r="O57" i="10"/>
  <c r="M57" i="10"/>
  <c r="K57" i="10"/>
  <c r="I57" i="10"/>
  <c r="G57" i="10"/>
  <c r="E57" i="10"/>
  <c r="O87" i="10"/>
  <c r="M87" i="10"/>
  <c r="K87" i="10"/>
  <c r="I87" i="10"/>
  <c r="G87" i="10"/>
  <c r="E87" i="10"/>
  <c r="E51" i="10"/>
  <c r="LF35" i="10" a="1"/>
  <c r="LF35" i="10"/>
  <c r="LG35" i="10"/>
  <c r="LH35" i="10"/>
  <c r="AI4" i="4" a="1"/>
  <c r="AI4" i="4"/>
  <c r="AI4" i="8" a="1"/>
  <c r="AI4" i="8"/>
  <c r="AJ12" i="1" a="1"/>
  <c r="AJ12" i="1"/>
  <c r="B51" i="10"/>
  <c r="AI5" i="4" a="1"/>
  <c r="AI5" i="4"/>
  <c r="AI5" i="8" a="1"/>
  <c r="AI5" i="8"/>
  <c r="AJ13" i="1" a="1"/>
  <c r="AJ13" i="1"/>
  <c r="B52" i="10"/>
  <c r="AI6" i="4" a="1"/>
  <c r="AI6" i="4"/>
  <c r="AI6" i="8" a="1"/>
  <c r="AI6" i="8"/>
  <c r="AJ14" i="1" a="1"/>
  <c r="AJ14" i="1"/>
  <c r="B53" i="10"/>
  <c r="AI7" i="4" a="1"/>
  <c r="AI7" i="4"/>
  <c r="AI7" i="8" a="1"/>
  <c r="AI7" i="8"/>
  <c r="AJ15" i="1" a="1"/>
  <c r="AJ15" i="1"/>
  <c r="B54" i="10"/>
  <c r="AI8" i="4" a="1"/>
  <c r="AI8" i="4"/>
  <c r="AI8" i="8" a="1"/>
  <c r="AI8" i="8"/>
  <c r="AJ16" i="1" a="1"/>
  <c r="AJ16" i="1"/>
  <c r="B55" i="10"/>
  <c r="AI9" i="4" a="1"/>
  <c r="AI9" i="4"/>
  <c r="AI9" i="8" a="1"/>
  <c r="AI9" i="8"/>
  <c r="AJ17" i="1" a="1"/>
  <c r="AJ17" i="1"/>
  <c r="B56" i="10"/>
  <c r="AI10" i="4" a="1"/>
  <c r="AI10" i="4"/>
  <c r="AI10" i="8" a="1"/>
  <c r="AI10" i="8"/>
  <c r="AJ18" i="1" a="1"/>
  <c r="AJ18" i="1"/>
  <c r="B57" i="10"/>
  <c r="AI11" i="4" a="1"/>
  <c r="AI11" i="4"/>
  <c r="AI11" i="8" a="1"/>
  <c r="AI11" i="8"/>
  <c r="AJ19" i="1" a="1"/>
  <c r="AJ19" i="1"/>
  <c r="B58" i="10"/>
  <c r="AI12" i="4" a="1"/>
  <c r="AI12" i="4"/>
  <c r="AI12" i="8" a="1"/>
  <c r="AI12" i="8"/>
  <c r="AJ20" i="1" a="1"/>
  <c r="AJ20" i="1"/>
  <c r="B59" i="10"/>
  <c r="AI13" i="4" a="1"/>
  <c r="AI13" i="4"/>
  <c r="AI13" i="8" a="1"/>
  <c r="AI13" i="8"/>
  <c r="AJ21" i="1" a="1"/>
  <c r="AJ21" i="1"/>
  <c r="B60" i="10"/>
  <c r="AI14" i="4" a="1"/>
  <c r="AI14" i="4"/>
  <c r="AI14" i="8" a="1"/>
  <c r="AI14" i="8"/>
  <c r="AJ22" i="1" a="1"/>
  <c r="AJ22" i="1"/>
  <c r="B61" i="10"/>
  <c r="AI15" i="4" a="1"/>
  <c r="AI15" i="4"/>
  <c r="AI15" i="8" a="1"/>
  <c r="AI15" i="8"/>
  <c r="AJ23" i="1" a="1"/>
  <c r="AJ23" i="1"/>
  <c r="B62" i="10"/>
  <c r="AI16" i="4" a="1"/>
  <c r="AI16" i="4"/>
  <c r="AI16" i="8" a="1"/>
  <c r="AI16" i="8"/>
  <c r="AJ24" i="1" a="1"/>
  <c r="AJ24" i="1"/>
  <c r="B63" i="10"/>
  <c r="AI17" i="4" a="1"/>
  <c r="AI17" i="4"/>
  <c r="AI17" i="8" a="1"/>
  <c r="AI17" i="8"/>
  <c r="AJ25" i="1" a="1"/>
  <c r="AJ25" i="1"/>
  <c r="B64" i="10"/>
  <c r="AI18" i="4" a="1"/>
  <c r="AI18" i="4"/>
  <c r="AI18" i="8" a="1"/>
  <c r="AI18" i="8"/>
  <c r="AJ26" i="1" a="1"/>
  <c r="AJ26" i="1"/>
  <c r="B65" i="10"/>
  <c r="AI19" i="4" a="1"/>
  <c r="AI19" i="4"/>
  <c r="AI19" i="8" a="1"/>
  <c r="AI19" i="8"/>
  <c r="AJ27" i="1" a="1"/>
  <c r="AJ27" i="1"/>
  <c r="B66" i="10"/>
  <c r="AI20" i="4" a="1"/>
  <c r="AI20" i="4"/>
  <c r="AI20" i="8" a="1"/>
  <c r="AI20" i="8"/>
  <c r="AJ28" i="1" a="1"/>
  <c r="AJ28" i="1"/>
  <c r="B67" i="10"/>
  <c r="AI21" i="4" a="1"/>
  <c r="AI21" i="4"/>
  <c r="AI21" i="8" a="1"/>
  <c r="AI21" i="8"/>
  <c r="AJ29" i="1" a="1"/>
  <c r="AJ29" i="1"/>
  <c r="B68" i="10"/>
  <c r="AI22" i="4" a="1"/>
  <c r="AI22" i="4"/>
  <c r="AI22" i="8" a="1"/>
  <c r="AI22" i="8"/>
  <c r="AJ30" i="1" a="1"/>
  <c r="AJ30" i="1"/>
  <c r="B69" i="10"/>
  <c r="AI23" i="4" a="1"/>
  <c r="AI23" i="4"/>
  <c r="AI23" i="8" a="1"/>
  <c r="AI23" i="8"/>
  <c r="AJ31" i="1" a="1"/>
  <c r="AJ31" i="1"/>
  <c r="B70" i="10"/>
  <c r="AI24" i="4" a="1"/>
  <c r="AI24" i="4"/>
  <c r="AI24" i="8" a="1"/>
  <c r="AI24" i="8"/>
  <c r="AJ32" i="1" a="1"/>
  <c r="AJ32" i="1"/>
  <c r="B71" i="10"/>
  <c r="AI25" i="4" a="1"/>
  <c r="AI25" i="4"/>
  <c r="AI25" i="8" a="1"/>
  <c r="AI25" i="8"/>
  <c r="AJ33" i="1" a="1"/>
  <c r="AJ33" i="1"/>
  <c r="B72" i="10"/>
  <c r="AI26" i="4" a="1"/>
  <c r="AI26" i="4"/>
  <c r="AI26" i="8" a="1"/>
  <c r="AI26" i="8"/>
  <c r="AJ34" i="1" a="1"/>
  <c r="AJ34" i="1"/>
  <c r="B73" i="10"/>
  <c r="AI27" i="4" a="1"/>
  <c r="AI27" i="4"/>
  <c r="AI27" i="8" a="1"/>
  <c r="AI27" i="8"/>
  <c r="AJ35" i="1" a="1"/>
  <c r="AJ35" i="1"/>
  <c r="B74" i="10"/>
  <c r="AI28" i="4" a="1"/>
  <c r="AI28" i="4"/>
  <c r="AI28" i="8" a="1"/>
  <c r="AI28" i="8"/>
  <c r="AJ36" i="1" a="1"/>
  <c r="AJ36" i="1"/>
  <c r="B75" i="10"/>
  <c r="AI29" i="4" a="1"/>
  <c r="AI29" i="4"/>
  <c r="AI29" i="8" a="1"/>
  <c r="AI29" i="8"/>
  <c r="AJ37" i="1" a="1"/>
  <c r="AJ37" i="1"/>
  <c r="B76" i="10"/>
  <c r="AI30" i="4" a="1"/>
  <c r="AI30" i="4"/>
  <c r="AI30" i="8" a="1"/>
  <c r="AI30" i="8"/>
  <c r="AJ38" i="1" a="1"/>
  <c r="AJ38" i="1"/>
  <c r="B77" i="10"/>
  <c r="AI31" i="4" a="1"/>
  <c r="AI31" i="4"/>
  <c r="AI31" i="8" a="1"/>
  <c r="AI31" i="8"/>
  <c r="AJ39" i="1" a="1"/>
  <c r="AJ39" i="1"/>
  <c r="B78" i="10"/>
  <c r="AI32" i="4" a="1"/>
  <c r="AI32" i="4"/>
  <c r="AI32" i="8" a="1"/>
  <c r="AI32" i="8"/>
  <c r="AJ40" i="1" a="1"/>
  <c r="AJ40" i="1"/>
  <c r="B79" i="10"/>
  <c r="AI33" i="4" a="1"/>
  <c r="AI33" i="4"/>
  <c r="AI33" i="8" a="1"/>
  <c r="AI33" i="8"/>
  <c r="AJ41" i="1" a="1"/>
  <c r="AJ41" i="1"/>
  <c r="B80" i="10"/>
  <c r="AI34" i="4" a="1"/>
  <c r="AI34" i="4"/>
  <c r="AI34" i="8" a="1"/>
  <c r="AI34" i="8"/>
  <c r="AJ42" i="1" a="1"/>
  <c r="AJ42" i="1"/>
  <c r="B81" i="10"/>
  <c r="AI35" i="4" a="1"/>
  <c r="AI35" i="4"/>
  <c r="AI35" i="8" a="1"/>
  <c r="AI35" i="8"/>
  <c r="AJ43" i="1" a="1"/>
  <c r="AJ43" i="1"/>
  <c r="B82" i="10"/>
  <c r="AI36" i="4" a="1"/>
  <c r="AI36" i="4"/>
  <c r="AI36" i="8" a="1"/>
  <c r="AI36" i="8"/>
  <c r="AJ44" i="1" a="1"/>
  <c r="AJ44" i="1"/>
  <c r="B83" i="10"/>
  <c r="AI37" i="4" a="1"/>
  <c r="AI37" i="4"/>
  <c r="AI37" i="8" a="1"/>
  <c r="AI37" i="8"/>
  <c r="AJ45" i="1" a="1"/>
  <c r="AJ45" i="1"/>
  <c r="B84" i="10"/>
  <c r="AI38" i="4" a="1"/>
  <c r="AI38" i="4"/>
  <c r="AI38" i="8" a="1"/>
  <c r="AI38" i="8"/>
  <c r="AJ46" i="1" a="1"/>
  <c r="AJ46" i="1"/>
  <c r="B85" i="10"/>
  <c r="AI39" i="4" a="1"/>
  <c r="AI39" i="4"/>
  <c r="AI39" i="8" a="1"/>
  <c r="AI39" i="8"/>
  <c r="AJ47" i="1" a="1"/>
  <c r="AJ47" i="1"/>
  <c r="B86" i="10"/>
  <c r="AI40" i="4" a="1"/>
  <c r="AI40" i="4"/>
  <c r="AI40" i="8" a="1"/>
  <c r="AI40" i="8"/>
  <c r="AJ48" i="1" a="1"/>
  <c r="AJ48" i="1"/>
  <c r="B87" i="10"/>
  <c r="AI41" i="4" a="1"/>
  <c r="AI41" i="4"/>
  <c r="AI41" i="8" a="1"/>
  <c r="AI41" i="8"/>
  <c r="AJ49" i="1" a="1"/>
  <c r="AJ49" i="1"/>
  <c r="B88" i="10"/>
  <c r="AI42" i="4" a="1"/>
  <c r="AI42" i="4"/>
  <c r="AI42" i="8" a="1"/>
  <c r="AI42" i="8"/>
  <c r="AJ50" i="1" a="1"/>
  <c r="AJ50" i="1"/>
  <c r="B89" i="10"/>
  <c r="AI43" i="4" a="1"/>
  <c r="AI43" i="4"/>
  <c r="AI43" i="8" a="1"/>
  <c r="AI43" i="8"/>
  <c r="AJ51" i="1" a="1"/>
  <c r="AJ51" i="1"/>
  <c r="B90" i="10"/>
  <c r="AJ11" i="1" a="1"/>
  <c r="AJ11" i="1"/>
  <c r="C50" i="10"/>
  <c r="C57" i="10"/>
  <c r="E78" i="10"/>
  <c r="C78" i="10"/>
  <c r="C51" i="10"/>
  <c r="O79" i="10"/>
  <c r="M79" i="10"/>
  <c r="K79" i="10"/>
  <c r="I79" i="10"/>
  <c r="G79" i="10"/>
  <c r="E79" i="10"/>
  <c r="C79" i="10"/>
  <c r="LF36" i="10" a="1"/>
  <c r="LF36" i="10"/>
  <c r="LG36" i="10"/>
  <c r="LH36" i="10"/>
  <c r="LJ5" i="10" a="1"/>
  <c r="C1382" i="11"/>
  <c r="D1382" i="11"/>
  <c r="C1383" i="11"/>
  <c r="D1383" i="11"/>
  <c r="C1384" i="11"/>
  <c r="D1384" i="11"/>
  <c r="C1385" i="11"/>
  <c r="D1385" i="11"/>
  <c r="C1386" i="11"/>
  <c r="D1386" i="11"/>
  <c r="C1387" i="11"/>
  <c r="D1387" i="11"/>
  <c r="C1388" i="11"/>
  <c r="D1388" i="11"/>
  <c r="D1381" i="11"/>
  <c r="C1381" i="11"/>
  <c r="B1382" i="11"/>
  <c r="B1383" i="11"/>
  <c r="B1384" i="11"/>
  <c r="B1385" i="11"/>
  <c r="B1386" i="11"/>
  <c r="B1387" i="11"/>
  <c r="B1388" i="11"/>
  <c r="LJ5" i="10"/>
  <c r="B1381" i="11"/>
  <c r="B1370" i="11"/>
  <c r="A1369" i="11"/>
  <c r="A1367" i="11"/>
  <c r="A1366" i="11"/>
  <c r="KX4" i="10"/>
  <c r="KX5" i="10" a="1"/>
  <c r="KX5" i="10"/>
  <c r="KX6" i="10" a="1"/>
  <c r="KX6" i="10"/>
  <c r="KY5" i="10"/>
  <c r="KZ5" i="10"/>
  <c r="KY6" i="10"/>
  <c r="KZ6" i="10"/>
  <c r="KX7" i="10" a="1"/>
  <c r="KX7" i="10"/>
  <c r="KY7" i="10"/>
  <c r="KZ7" i="10"/>
  <c r="KX8" i="10" a="1"/>
  <c r="KX8" i="10"/>
  <c r="KY8" i="10"/>
  <c r="KZ8" i="10"/>
  <c r="KX9" i="10" a="1"/>
  <c r="KX9" i="10"/>
  <c r="KY9" i="10"/>
  <c r="KZ9" i="10"/>
  <c r="KX10" i="10" a="1"/>
  <c r="KX10" i="10"/>
  <c r="KY10" i="10"/>
  <c r="KZ10" i="10"/>
  <c r="KX11" i="10" a="1"/>
  <c r="KX11" i="10"/>
  <c r="KY11" i="10"/>
  <c r="KZ11" i="10"/>
  <c r="KX12" i="10" a="1"/>
  <c r="KX12" i="10"/>
  <c r="KY12" i="10"/>
  <c r="KZ12" i="10"/>
  <c r="KX13" i="10" a="1"/>
  <c r="KX13" i="10"/>
  <c r="KY13" i="10"/>
  <c r="KZ13" i="10"/>
  <c r="KX14" i="10" a="1"/>
  <c r="KX14" i="10"/>
  <c r="KY14" i="10"/>
  <c r="KZ14" i="10"/>
  <c r="KX15" i="10" a="1"/>
  <c r="KX15" i="10"/>
  <c r="KY15" i="10"/>
  <c r="KZ15" i="10"/>
  <c r="KX16" i="10" a="1"/>
  <c r="KX16" i="10"/>
  <c r="KY16" i="10"/>
  <c r="KZ16" i="10"/>
  <c r="KX17" i="10" a="1"/>
  <c r="KX17" i="10"/>
  <c r="KY17" i="10"/>
  <c r="KZ17" i="10"/>
  <c r="KX18" i="10" a="1"/>
  <c r="KX18" i="10"/>
  <c r="KY18" i="10"/>
  <c r="KZ18" i="10"/>
  <c r="KX19" i="10" a="1"/>
  <c r="KX19" i="10"/>
  <c r="KY19" i="10"/>
  <c r="KZ19" i="10"/>
  <c r="KX20" i="10" a="1"/>
  <c r="KX20" i="10"/>
  <c r="KY20" i="10"/>
  <c r="KZ20" i="10"/>
  <c r="KX21" i="10" a="1"/>
  <c r="KX21" i="10"/>
  <c r="KY21" i="10"/>
  <c r="KZ21" i="10"/>
  <c r="KX22" i="10" a="1"/>
  <c r="KX22" i="10"/>
  <c r="KY22" i="10"/>
  <c r="KZ22" i="10"/>
  <c r="KX23" i="10" a="1"/>
  <c r="KX23" i="10"/>
  <c r="KY23" i="10"/>
  <c r="KZ23" i="10"/>
  <c r="KX24" i="10" a="1"/>
  <c r="KX24" i="10"/>
  <c r="KY24" i="10"/>
  <c r="KZ24" i="10"/>
  <c r="KX25" i="10" a="1"/>
  <c r="KX25" i="10"/>
  <c r="KY25" i="10"/>
  <c r="KZ25" i="10"/>
  <c r="KX26" i="10" a="1"/>
  <c r="KX26" i="10"/>
  <c r="KY26" i="10"/>
  <c r="KZ26" i="10"/>
  <c r="KX27" i="10" a="1"/>
  <c r="KX27" i="10"/>
  <c r="KY27" i="10"/>
  <c r="KZ27" i="10"/>
  <c r="KX28" i="10" a="1"/>
  <c r="KX28" i="10"/>
  <c r="KY28" i="10"/>
  <c r="KZ28" i="10"/>
  <c r="KX29" i="10" a="1"/>
  <c r="KX29" i="10"/>
  <c r="KY29" i="10"/>
  <c r="KZ29" i="10"/>
  <c r="KX30" i="10" a="1"/>
  <c r="KX30" i="10"/>
  <c r="KY30" i="10"/>
  <c r="KZ30" i="10"/>
  <c r="KX31" i="10" a="1"/>
  <c r="KX31" i="10"/>
  <c r="KY31" i="10"/>
  <c r="KZ31" i="10"/>
  <c r="KX32" i="10" a="1"/>
  <c r="KX32" i="10"/>
  <c r="KY32" i="10"/>
  <c r="KZ32" i="10"/>
  <c r="KX33" i="10" a="1"/>
  <c r="KX33" i="10"/>
  <c r="KY33" i="10"/>
  <c r="KZ33" i="10"/>
  <c r="KX34" i="10" a="1"/>
  <c r="KX34" i="10"/>
  <c r="KY34" i="10"/>
  <c r="KZ34" i="10"/>
  <c r="KX35" i="10" a="1"/>
  <c r="KX35" i="10"/>
  <c r="KY35" i="10"/>
  <c r="KZ35" i="10"/>
  <c r="KX36" i="10" a="1"/>
  <c r="KX36" i="10"/>
  <c r="KY36" i="10"/>
  <c r="KZ36" i="10"/>
  <c r="LB5" i="10" a="1"/>
  <c r="C1347" i="11"/>
  <c r="D1347" i="11"/>
  <c r="C1348" i="11"/>
  <c r="D1348" i="11"/>
  <c r="C1349" i="11"/>
  <c r="D1349" i="11"/>
  <c r="C1350" i="11"/>
  <c r="D1350" i="11"/>
  <c r="C1351" i="11"/>
  <c r="D1351" i="11"/>
  <c r="C1352" i="11"/>
  <c r="D1352" i="11"/>
  <c r="C1353" i="11"/>
  <c r="D1353" i="11"/>
  <c r="D1346" i="11"/>
  <c r="C1346" i="11"/>
  <c r="B1347" i="11"/>
  <c r="B1348" i="11"/>
  <c r="B1349" i="11"/>
  <c r="B1350" i="11"/>
  <c r="B1351" i="11"/>
  <c r="B1352" i="11"/>
  <c r="B1353" i="11"/>
  <c r="LB5" i="10"/>
  <c r="B1346" i="11"/>
  <c r="B1335" i="11"/>
  <c r="A1334" i="11"/>
  <c r="A1332" i="11"/>
  <c r="A1331" i="11"/>
  <c r="KP4" i="10"/>
  <c r="KP5" i="10" a="1"/>
  <c r="KP5" i="10"/>
  <c r="KP6" i="10" a="1"/>
  <c r="KP6" i="10"/>
  <c r="KQ5" i="10"/>
  <c r="KR5" i="10"/>
  <c r="KQ6" i="10"/>
  <c r="KR6" i="10"/>
  <c r="KP7" i="10" a="1"/>
  <c r="KP7" i="10"/>
  <c r="KQ7" i="10"/>
  <c r="KR7" i="10"/>
  <c r="KP8" i="10" a="1"/>
  <c r="KP8" i="10"/>
  <c r="KQ8" i="10"/>
  <c r="KR8" i="10"/>
  <c r="KP9" i="10" a="1"/>
  <c r="KP9" i="10"/>
  <c r="KQ9" i="10"/>
  <c r="KR9" i="10"/>
  <c r="KP10" i="10" a="1"/>
  <c r="KP10" i="10"/>
  <c r="KQ10" i="10"/>
  <c r="KR10" i="10"/>
  <c r="KP11" i="10" a="1"/>
  <c r="KP11" i="10"/>
  <c r="KQ11" i="10"/>
  <c r="KR11" i="10"/>
  <c r="KP12" i="10" a="1"/>
  <c r="KP12" i="10"/>
  <c r="KQ12" i="10"/>
  <c r="KR12" i="10"/>
  <c r="KP13" i="10" a="1"/>
  <c r="KP13" i="10"/>
  <c r="KQ13" i="10"/>
  <c r="KR13" i="10"/>
  <c r="KP14" i="10" a="1"/>
  <c r="KP14" i="10"/>
  <c r="KQ14" i="10"/>
  <c r="KR14" i="10"/>
  <c r="KP15" i="10" a="1"/>
  <c r="KP15" i="10"/>
  <c r="KQ15" i="10"/>
  <c r="KR15" i="10"/>
  <c r="KP16" i="10" a="1"/>
  <c r="KP16" i="10"/>
  <c r="KQ16" i="10"/>
  <c r="KR16" i="10"/>
  <c r="KP17" i="10" a="1"/>
  <c r="KP17" i="10"/>
  <c r="KQ17" i="10"/>
  <c r="KR17" i="10"/>
  <c r="KP18" i="10" a="1"/>
  <c r="KP18" i="10"/>
  <c r="KQ18" i="10"/>
  <c r="KR18" i="10"/>
  <c r="KP19" i="10" a="1"/>
  <c r="KP19" i="10"/>
  <c r="KQ19" i="10"/>
  <c r="KR19" i="10"/>
  <c r="KP20" i="10" a="1"/>
  <c r="KP20" i="10"/>
  <c r="KQ20" i="10"/>
  <c r="KR20" i="10"/>
  <c r="KP21" i="10" a="1"/>
  <c r="KP21" i="10"/>
  <c r="KQ21" i="10"/>
  <c r="KR21" i="10"/>
  <c r="KP22" i="10" a="1"/>
  <c r="KP22" i="10"/>
  <c r="KQ22" i="10"/>
  <c r="KR22" i="10"/>
  <c r="KP23" i="10" a="1"/>
  <c r="KP23" i="10"/>
  <c r="KQ23" i="10"/>
  <c r="KR23" i="10"/>
  <c r="KP24" i="10" a="1"/>
  <c r="KP24" i="10"/>
  <c r="KQ24" i="10"/>
  <c r="KR24" i="10"/>
  <c r="KP25" i="10" a="1"/>
  <c r="KP25" i="10"/>
  <c r="KQ25" i="10"/>
  <c r="KR25" i="10"/>
  <c r="KP26" i="10" a="1"/>
  <c r="KP26" i="10"/>
  <c r="KQ26" i="10"/>
  <c r="KR26" i="10"/>
  <c r="KP27" i="10" a="1"/>
  <c r="KP27" i="10"/>
  <c r="KQ27" i="10"/>
  <c r="KR27" i="10"/>
  <c r="KP28" i="10" a="1"/>
  <c r="KP28" i="10"/>
  <c r="KQ28" i="10"/>
  <c r="KR28" i="10"/>
  <c r="KP29" i="10" a="1"/>
  <c r="KP29" i="10"/>
  <c r="KQ29" i="10"/>
  <c r="KR29" i="10"/>
  <c r="KP30" i="10" a="1"/>
  <c r="KP30" i="10"/>
  <c r="KQ30" i="10"/>
  <c r="KR30" i="10"/>
  <c r="KP31" i="10" a="1"/>
  <c r="KP31" i="10"/>
  <c r="KQ31" i="10"/>
  <c r="KR31" i="10"/>
  <c r="KP32" i="10" a="1"/>
  <c r="KP32" i="10"/>
  <c r="KQ32" i="10"/>
  <c r="KR32" i="10"/>
  <c r="KP33" i="10" a="1"/>
  <c r="KP33" i="10"/>
  <c r="KQ33" i="10"/>
  <c r="KR33" i="10"/>
  <c r="KP34" i="10" a="1"/>
  <c r="KP34" i="10"/>
  <c r="KQ34" i="10"/>
  <c r="KR34" i="10"/>
  <c r="KP35" i="10" a="1"/>
  <c r="KP35" i="10"/>
  <c r="KQ35" i="10"/>
  <c r="KR35" i="10"/>
  <c r="KP36" i="10" a="1"/>
  <c r="KP36" i="10"/>
  <c r="KQ36" i="10"/>
  <c r="KR36" i="10"/>
  <c r="KT5" i="10" a="1"/>
  <c r="C1312" i="11"/>
  <c r="D1312" i="11"/>
  <c r="C1313" i="11"/>
  <c r="D1313" i="11"/>
  <c r="C1314" i="11"/>
  <c r="D1314" i="11"/>
  <c r="C1315" i="11"/>
  <c r="D1315" i="11"/>
  <c r="C1316" i="11"/>
  <c r="D1316" i="11"/>
  <c r="C1317" i="11"/>
  <c r="D1317" i="11"/>
  <c r="C1318" i="11"/>
  <c r="D1318" i="11"/>
  <c r="D1311" i="11"/>
  <c r="C1311" i="11"/>
  <c r="B1312" i="11"/>
  <c r="B1313" i="11"/>
  <c r="B1314" i="11"/>
  <c r="B1315" i="11"/>
  <c r="B1316" i="11"/>
  <c r="B1317" i="11"/>
  <c r="B1318" i="11"/>
  <c r="KT5" i="10"/>
  <c r="B1311" i="11"/>
  <c r="B1300" i="11"/>
  <c r="A1299" i="11"/>
  <c r="A1297" i="11"/>
  <c r="A1296" i="11"/>
  <c r="KH4" i="10"/>
  <c r="KH5" i="10" a="1"/>
  <c r="KH5" i="10"/>
  <c r="KH6" i="10" a="1"/>
  <c r="KH6" i="10"/>
  <c r="KI5" i="10"/>
  <c r="KJ5" i="10"/>
  <c r="KI6" i="10"/>
  <c r="KJ6" i="10"/>
  <c r="KH7" i="10" a="1"/>
  <c r="KH7" i="10"/>
  <c r="KI7" i="10"/>
  <c r="KJ7" i="10"/>
  <c r="KH8" i="10" a="1"/>
  <c r="KH8" i="10"/>
  <c r="KI8" i="10"/>
  <c r="KJ8" i="10"/>
  <c r="KH9" i="10" a="1"/>
  <c r="KH9" i="10"/>
  <c r="KI9" i="10"/>
  <c r="KJ9" i="10"/>
  <c r="KH10" i="10" a="1"/>
  <c r="KH10" i="10"/>
  <c r="KI10" i="10"/>
  <c r="KJ10" i="10"/>
  <c r="KH11" i="10" a="1"/>
  <c r="KH11" i="10"/>
  <c r="KI11" i="10"/>
  <c r="KJ11" i="10"/>
  <c r="KH12" i="10" a="1"/>
  <c r="KH12" i="10"/>
  <c r="KI12" i="10"/>
  <c r="KJ12" i="10"/>
  <c r="KH13" i="10" a="1"/>
  <c r="KH13" i="10"/>
  <c r="KI13" i="10"/>
  <c r="KJ13" i="10"/>
  <c r="KH14" i="10" a="1"/>
  <c r="KH14" i="10"/>
  <c r="KI14" i="10"/>
  <c r="KJ14" i="10"/>
  <c r="KH15" i="10" a="1"/>
  <c r="KH15" i="10"/>
  <c r="KI15" i="10"/>
  <c r="KJ15" i="10"/>
  <c r="KH16" i="10" a="1"/>
  <c r="KH16" i="10"/>
  <c r="KI16" i="10"/>
  <c r="KJ16" i="10"/>
  <c r="KH17" i="10" a="1"/>
  <c r="KH17" i="10"/>
  <c r="KI17" i="10"/>
  <c r="KJ17" i="10"/>
  <c r="KH18" i="10" a="1"/>
  <c r="KH18" i="10"/>
  <c r="KI18" i="10"/>
  <c r="KJ18" i="10"/>
  <c r="KH19" i="10" a="1"/>
  <c r="KH19" i="10"/>
  <c r="KI19" i="10"/>
  <c r="KJ19" i="10"/>
  <c r="KH20" i="10" a="1"/>
  <c r="KH20" i="10"/>
  <c r="KI20" i="10"/>
  <c r="KJ20" i="10"/>
  <c r="KH21" i="10" a="1"/>
  <c r="KH21" i="10"/>
  <c r="KI21" i="10"/>
  <c r="KJ21" i="10"/>
  <c r="KH22" i="10" a="1"/>
  <c r="KH22" i="10"/>
  <c r="KI22" i="10"/>
  <c r="KJ22" i="10"/>
  <c r="KH23" i="10" a="1"/>
  <c r="KH23" i="10"/>
  <c r="KI23" i="10"/>
  <c r="KJ23" i="10"/>
  <c r="KH24" i="10" a="1"/>
  <c r="KH24" i="10"/>
  <c r="KI24" i="10"/>
  <c r="KJ24" i="10"/>
  <c r="KH25" i="10" a="1"/>
  <c r="KH25" i="10"/>
  <c r="KI25" i="10"/>
  <c r="KJ25" i="10"/>
  <c r="KH26" i="10" a="1"/>
  <c r="KH26" i="10"/>
  <c r="KI26" i="10"/>
  <c r="KJ26" i="10"/>
  <c r="KH27" i="10" a="1"/>
  <c r="KH27" i="10"/>
  <c r="KI27" i="10"/>
  <c r="KJ27" i="10"/>
  <c r="KH28" i="10" a="1"/>
  <c r="KH28" i="10"/>
  <c r="KI28" i="10"/>
  <c r="KJ28" i="10"/>
  <c r="KH29" i="10" a="1"/>
  <c r="KH29" i="10"/>
  <c r="KI29" i="10"/>
  <c r="KJ29" i="10"/>
  <c r="KH30" i="10" a="1"/>
  <c r="KH30" i="10"/>
  <c r="KI30" i="10"/>
  <c r="KJ30" i="10"/>
  <c r="KH31" i="10" a="1"/>
  <c r="KH31" i="10"/>
  <c r="KI31" i="10"/>
  <c r="KJ31" i="10"/>
  <c r="KH32" i="10" a="1"/>
  <c r="KH32" i="10"/>
  <c r="KI32" i="10"/>
  <c r="KJ32" i="10"/>
  <c r="KH33" i="10" a="1"/>
  <c r="KH33" i="10"/>
  <c r="KI33" i="10"/>
  <c r="KJ33" i="10"/>
  <c r="KH34" i="10" a="1"/>
  <c r="KH34" i="10"/>
  <c r="KI34" i="10"/>
  <c r="KJ34" i="10"/>
  <c r="KH35" i="10" a="1"/>
  <c r="KH35" i="10"/>
  <c r="KI35" i="10"/>
  <c r="KJ35" i="10"/>
  <c r="KH36" i="10" a="1"/>
  <c r="KH36" i="10"/>
  <c r="KI36" i="10"/>
  <c r="KJ36" i="10"/>
  <c r="KL5" i="10" a="1"/>
  <c r="C1277" i="11"/>
  <c r="D1277" i="11"/>
  <c r="C1278" i="11"/>
  <c r="D1278" i="11"/>
  <c r="C1279" i="11"/>
  <c r="D1279" i="11"/>
  <c r="C1280" i="11"/>
  <c r="D1280" i="11"/>
  <c r="C1281" i="11"/>
  <c r="D1281" i="11"/>
  <c r="C1282" i="11"/>
  <c r="D1282" i="11"/>
  <c r="C1283" i="11"/>
  <c r="D1283" i="11"/>
  <c r="D1276" i="11"/>
  <c r="C1276" i="11"/>
  <c r="B1277" i="11"/>
  <c r="B1278" i="11"/>
  <c r="B1279" i="11"/>
  <c r="B1280" i="11"/>
  <c r="B1281" i="11"/>
  <c r="B1282" i="11"/>
  <c r="B1283" i="11"/>
  <c r="KL5" i="10"/>
  <c r="B1276" i="11"/>
  <c r="B1265" i="11"/>
  <c r="A1264" i="11"/>
  <c r="A1262" i="11"/>
  <c r="A1261" i="11"/>
  <c r="JZ4" i="10"/>
  <c r="JZ5" i="10" a="1"/>
  <c r="JZ5" i="10"/>
  <c r="JZ6" i="10" a="1"/>
  <c r="JZ6" i="10"/>
  <c r="KA5" i="10"/>
  <c r="KB5" i="10"/>
  <c r="KA6" i="10"/>
  <c r="KB6" i="10"/>
  <c r="JZ7" i="10" a="1"/>
  <c r="JZ7" i="10"/>
  <c r="KA7" i="10"/>
  <c r="KB7" i="10"/>
  <c r="JZ8" i="10" a="1"/>
  <c r="JZ8" i="10"/>
  <c r="KA8" i="10"/>
  <c r="KB8" i="10"/>
  <c r="JZ9" i="10" a="1"/>
  <c r="JZ9" i="10"/>
  <c r="KA9" i="10"/>
  <c r="KB9" i="10"/>
  <c r="JZ10" i="10" a="1"/>
  <c r="JZ10" i="10"/>
  <c r="KA10" i="10"/>
  <c r="KB10" i="10"/>
  <c r="JZ11" i="10" a="1"/>
  <c r="JZ11" i="10"/>
  <c r="KA11" i="10"/>
  <c r="KB11" i="10"/>
  <c r="JZ12" i="10" a="1"/>
  <c r="JZ12" i="10"/>
  <c r="KA12" i="10"/>
  <c r="KB12" i="10"/>
  <c r="JZ13" i="10" a="1"/>
  <c r="JZ13" i="10"/>
  <c r="KA13" i="10"/>
  <c r="KB13" i="10"/>
  <c r="JZ14" i="10" a="1"/>
  <c r="JZ14" i="10"/>
  <c r="KA14" i="10"/>
  <c r="KB14" i="10"/>
  <c r="JZ15" i="10" a="1"/>
  <c r="JZ15" i="10"/>
  <c r="KA15" i="10"/>
  <c r="KB15" i="10"/>
  <c r="JZ16" i="10" a="1"/>
  <c r="JZ16" i="10"/>
  <c r="KA16" i="10"/>
  <c r="KB16" i="10"/>
  <c r="JZ17" i="10" a="1"/>
  <c r="JZ17" i="10"/>
  <c r="KA17" i="10"/>
  <c r="KB17" i="10"/>
  <c r="JZ18" i="10" a="1"/>
  <c r="JZ18" i="10"/>
  <c r="KA18" i="10"/>
  <c r="KB18" i="10"/>
  <c r="JZ19" i="10" a="1"/>
  <c r="JZ19" i="10"/>
  <c r="KA19" i="10"/>
  <c r="KB19" i="10"/>
  <c r="JZ20" i="10" a="1"/>
  <c r="JZ20" i="10"/>
  <c r="KA20" i="10"/>
  <c r="KB20" i="10"/>
  <c r="JZ21" i="10" a="1"/>
  <c r="JZ21" i="10"/>
  <c r="KA21" i="10"/>
  <c r="KB21" i="10"/>
  <c r="JZ22" i="10" a="1"/>
  <c r="JZ22" i="10"/>
  <c r="KA22" i="10"/>
  <c r="KB22" i="10"/>
  <c r="JZ23" i="10" a="1"/>
  <c r="JZ23" i="10"/>
  <c r="KA23" i="10"/>
  <c r="KB23" i="10"/>
  <c r="JZ24" i="10" a="1"/>
  <c r="JZ24" i="10"/>
  <c r="KA24" i="10"/>
  <c r="KB24" i="10"/>
  <c r="JZ25" i="10" a="1"/>
  <c r="JZ25" i="10"/>
  <c r="KA25" i="10"/>
  <c r="KB25" i="10"/>
  <c r="JZ26" i="10" a="1"/>
  <c r="JZ26" i="10"/>
  <c r="KA26" i="10"/>
  <c r="KB26" i="10"/>
  <c r="JZ27" i="10" a="1"/>
  <c r="JZ27" i="10"/>
  <c r="KA27" i="10"/>
  <c r="KB27" i="10"/>
  <c r="JZ28" i="10" a="1"/>
  <c r="JZ28" i="10"/>
  <c r="KA28" i="10"/>
  <c r="KB28" i="10"/>
  <c r="JZ29" i="10" a="1"/>
  <c r="JZ29" i="10"/>
  <c r="KA29" i="10"/>
  <c r="KB29" i="10"/>
  <c r="JZ30" i="10" a="1"/>
  <c r="JZ30" i="10"/>
  <c r="KA30" i="10"/>
  <c r="KB30" i="10"/>
  <c r="JZ31" i="10" a="1"/>
  <c r="JZ31" i="10"/>
  <c r="KA31" i="10"/>
  <c r="KB31" i="10"/>
  <c r="JZ32" i="10" a="1"/>
  <c r="JZ32" i="10"/>
  <c r="KA32" i="10"/>
  <c r="KB32" i="10"/>
  <c r="JZ33" i="10" a="1"/>
  <c r="JZ33" i="10"/>
  <c r="KA33" i="10"/>
  <c r="KB33" i="10"/>
  <c r="JZ34" i="10" a="1"/>
  <c r="JZ34" i="10"/>
  <c r="KA34" i="10"/>
  <c r="KB34" i="10"/>
  <c r="JZ35" i="10" a="1"/>
  <c r="JZ35" i="10"/>
  <c r="KA35" i="10"/>
  <c r="KB35" i="10"/>
  <c r="JZ36" i="10" a="1"/>
  <c r="JZ36" i="10"/>
  <c r="KA36" i="10"/>
  <c r="KB36" i="10"/>
  <c r="KD5" i="10" a="1"/>
  <c r="C1242" i="11"/>
  <c r="D1242" i="11"/>
  <c r="C1243" i="11"/>
  <c r="D1243" i="11"/>
  <c r="C1244" i="11"/>
  <c r="D1244" i="11"/>
  <c r="C1245" i="11"/>
  <c r="D1245" i="11"/>
  <c r="C1246" i="11"/>
  <c r="D1246" i="11"/>
  <c r="C1247" i="11"/>
  <c r="D1247" i="11"/>
  <c r="C1248" i="11"/>
  <c r="D1248" i="11"/>
  <c r="D1241" i="11"/>
  <c r="C1241" i="11"/>
  <c r="B1242" i="11"/>
  <c r="B1243" i="11"/>
  <c r="B1244" i="11"/>
  <c r="B1245" i="11"/>
  <c r="B1246" i="11"/>
  <c r="B1247" i="11"/>
  <c r="B1248" i="11"/>
  <c r="KD5" i="10"/>
  <c r="B1241" i="11"/>
  <c r="B1230" i="11"/>
  <c r="A1229" i="11"/>
  <c r="A1227" i="11"/>
  <c r="A1226" i="11"/>
  <c r="JR4" i="10"/>
  <c r="JR5" i="10" a="1"/>
  <c r="JR5" i="10"/>
  <c r="JR6" i="10" a="1"/>
  <c r="JR6" i="10"/>
  <c r="JS5" i="10"/>
  <c r="JT5" i="10"/>
  <c r="JS6" i="10"/>
  <c r="JT6" i="10"/>
  <c r="JR7" i="10" a="1"/>
  <c r="JR7" i="10"/>
  <c r="JS7" i="10"/>
  <c r="JT7" i="10"/>
  <c r="JR8" i="10" a="1"/>
  <c r="JR8" i="10"/>
  <c r="JS8" i="10"/>
  <c r="JT8" i="10"/>
  <c r="JR9" i="10" a="1"/>
  <c r="JR9" i="10"/>
  <c r="JS9" i="10"/>
  <c r="JT9" i="10"/>
  <c r="JR10" i="10" a="1"/>
  <c r="JR10" i="10"/>
  <c r="JS10" i="10"/>
  <c r="JT10" i="10"/>
  <c r="JR11" i="10" a="1"/>
  <c r="JR11" i="10"/>
  <c r="JS11" i="10"/>
  <c r="JT11" i="10"/>
  <c r="JR12" i="10" a="1"/>
  <c r="JR12" i="10"/>
  <c r="JS12" i="10"/>
  <c r="JT12" i="10"/>
  <c r="JR13" i="10" a="1"/>
  <c r="JR13" i="10"/>
  <c r="JS13" i="10"/>
  <c r="JT13" i="10"/>
  <c r="JR14" i="10" a="1"/>
  <c r="JR14" i="10"/>
  <c r="JS14" i="10"/>
  <c r="JT14" i="10"/>
  <c r="JR15" i="10" a="1"/>
  <c r="JR15" i="10"/>
  <c r="JS15" i="10"/>
  <c r="JT15" i="10"/>
  <c r="JR16" i="10" a="1"/>
  <c r="JR16" i="10"/>
  <c r="JS16" i="10"/>
  <c r="JT16" i="10"/>
  <c r="JR17" i="10" a="1"/>
  <c r="JR17" i="10"/>
  <c r="JS17" i="10"/>
  <c r="JT17" i="10"/>
  <c r="JR18" i="10" a="1"/>
  <c r="JR18" i="10"/>
  <c r="JS18" i="10"/>
  <c r="JT18" i="10"/>
  <c r="JR19" i="10" a="1"/>
  <c r="JR19" i="10"/>
  <c r="JS19" i="10"/>
  <c r="JT19" i="10"/>
  <c r="JR20" i="10" a="1"/>
  <c r="JR20" i="10"/>
  <c r="JS20" i="10"/>
  <c r="JT20" i="10"/>
  <c r="JR21" i="10" a="1"/>
  <c r="JR21" i="10"/>
  <c r="JS21" i="10"/>
  <c r="JT21" i="10"/>
  <c r="JR22" i="10" a="1"/>
  <c r="JR22" i="10"/>
  <c r="JS22" i="10"/>
  <c r="JT22" i="10"/>
  <c r="JR23" i="10" a="1"/>
  <c r="JR23" i="10"/>
  <c r="JS23" i="10"/>
  <c r="JT23" i="10"/>
  <c r="JR24" i="10" a="1"/>
  <c r="JR24" i="10"/>
  <c r="JS24" i="10"/>
  <c r="JT24" i="10"/>
  <c r="JR25" i="10" a="1"/>
  <c r="JR25" i="10"/>
  <c r="JS25" i="10"/>
  <c r="JT25" i="10"/>
  <c r="JR26" i="10" a="1"/>
  <c r="JR26" i="10"/>
  <c r="JS26" i="10"/>
  <c r="JT26" i="10"/>
  <c r="JR27" i="10" a="1"/>
  <c r="JR27" i="10"/>
  <c r="JS27" i="10"/>
  <c r="JT27" i="10"/>
  <c r="JR28" i="10" a="1"/>
  <c r="JR28" i="10"/>
  <c r="JS28" i="10"/>
  <c r="JT28" i="10"/>
  <c r="JR29" i="10" a="1"/>
  <c r="JR29" i="10"/>
  <c r="JS29" i="10"/>
  <c r="JT29" i="10"/>
  <c r="JR30" i="10" a="1"/>
  <c r="JR30" i="10"/>
  <c r="JS30" i="10"/>
  <c r="JT30" i="10"/>
  <c r="JR31" i="10" a="1"/>
  <c r="JR31" i="10"/>
  <c r="JS31" i="10"/>
  <c r="JT31" i="10"/>
  <c r="JR32" i="10" a="1"/>
  <c r="JR32" i="10"/>
  <c r="JS32" i="10"/>
  <c r="JT32" i="10"/>
  <c r="JR33" i="10" a="1"/>
  <c r="JR33" i="10"/>
  <c r="JS33" i="10"/>
  <c r="JT33" i="10"/>
  <c r="JR34" i="10" a="1"/>
  <c r="JR34" i="10"/>
  <c r="JS34" i="10"/>
  <c r="JT34" i="10"/>
  <c r="JR35" i="10" a="1"/>
  <c r="JR35" i="10"/>
  <c r="JS35" i="10"/>
  <c r="JT35" i="10"/>
  <c r="JR36" i="10" a="1"/>
  <c r="JR36" i="10"/>
  <c r="JS36" i="10"/>
  <c r="JT36" i="10"/>
  <c r="JV5" i="10" a="1"/>
  <c r="C1207" i="11"/>
  <c r="D1207" i="11"/>
  <c r="C1208" i="11"/>
  <c r="D1208" i="11"/>
  <c r="C1209" i="11"/>
  <c r="D1209" i="11"/>
  <c r="C1210" i="11"/>
  <c r="D1210" i="11"/>
  <c r="C1211" i="11"/>
  <c r="D1211" i="11"/>
  <c r="C1212" i="11"/>
  <c r="D1212" i="11"/>
  <c r="C1213" i="11"/>
  <c r="D1213" i="11"/>
  <c r="D1206" i="11"/>
  <c r="C1206" i="11"/>
  <c r="B1207" i="11"/>
  <c r="B1208" i="11"/>
  <c r="B1209" i="11"/>
  <c r="B1210" i="11"/>
  <c r="B1211" i="11"/>
  <c r="B1212" i="11"/>
  <c r="B1213" i="11"/>
  <c r="JV5" i="10"/>
  <c r="B1206" i="11"/>
  <c r="B1195" i="11"/>
  <c r="A1194" i="11"/>
  <c r="A1192" i="11"/>
  <c r="A1191" i="11"/>
  <c r="JJ4" i="10"/>
  <c r="JJ5" i="10" a="1"/>
  <c r="JJ5" i="10"/>
  <c r="JJ6" i="10" a="1"/>
  <c r="JJ6" i="10"/>
  <c r="JK5" i="10"/>
  <c r="JL5" i="10"/>
  <c r="JK6" i="10"/>
  <c r="JL6" i="10"/>
  <c r="JJ7" i="10" a="1"/>
  <c r="JJ7" i="10"/>
  <c r="JK7" i="10"/>
  <c r="JL7" i="10"/>
  <c r="JJ8" i="10" a="1"/>
  <c r="JJ8" i="10"/>
  <c r="JK8" i="10"/>
  <c r="JL8" i="10"/>
  <c r="JJ9" i="10" a="1"/>
  <c r="JJ9" i="10"/>
  <c r="JK9" i="10"/>
  <c r="JL9" i="10"/>
  <c r="JJ10" i="10" a="1"/>
  <c r="JJ10" i="10"/>
  <c r="JK10" i="10"/>
  <c r="JL10" i="10"/>
  <c r="JJ11" i="10" a="1"/>
  <c r="JJ11" i="10"/>
  <c r="JK11" i="10"/>
  <c r="JL11" i="10"/>
  <c r="JJ12" i="10" a="1"/>
  <c r="JJ12" i="10"/>
  <c r="JK12" i="10"/>
  <c r="JL12" i="10"/>
  <c r="JJ13" i="10" a="1"/>
  <c r="JJ13" i="10"/>
  <c r="JK13" i="10"/>
  <c r="JL13" i="10"/>
  <c r="JJ14" i="10" a="1"/>
  <c r="JJ14" i="10"/>
  <c r="JK14" i="10"/>
  <c r="JL14" i="10"/>
  <c r="JJ15" i="10" a="1"/>
  <c r="JJ15" i="10"/>
  <c r="JK15" i="10"/>
  <c r="JL15" i="10"/>
  <c r="JJ16" i="10" a="1"/>
  <c r="JJ16" i="10"/>
  <c r="JK16" i="10"/>
  <c r="JL16" i="10"/>
  <c r="JJ17" i="10" a="1"/>
  <c r="JJ17" i="10"/>
  <c r="JK17" i="10"/>
  <c r="JL17" i="10"/>
  <c r="JJ18" i="10" a="1"/>
  <c r="JJ18" i="10"/>
  <c r="JK18" i="10"/>
  <c r="JL18" i="10"/>
  <c r="JJ19" i="10" a="1"/>
  <c r="JJ19" i="10"/>
  <c r="JK19" i="10"/>
  <c r="JL19" i="10"/>
  <c r="JJ20" i="10" a="1"/>
  <c r="JJ20" i="10"/>
  <c r="JK20" i="10"/>
  <c r="JL20" i="10"/>
  <c r="JJ21" i="10" a="1"/>
  <c r="JJ21" i="10"/>
  <c r="JK21" i="10"/>
  <c r="JL21" i="10"/>
  <c r="JJ22" i="10" a="1"/>
  <c r="JJ22" i="10"/>
  <c r="JK22" i="10"/>
  <c r="JL22" i="10"/>
  <c r="JJ23" i="10" a="1"/>
  <c r="JJ23" i="10"/>
  <c r="JK23" i="10"/>
  <c r="JL23" i="10"/>
  <c r="JJ24" i="10" a="1"/>
  <c r="JJ24" i="10"/>
  <c r="JK24" i="10"/>
  <c r="JL24" i="10"/>
  <c r="JJ25" i="10" a="1"/>
  <c r="JJ25" i="10"/>
  <c r="JK25" i="10"/>
  <c r="JL25" i="10"/>
  <c r="JJ26" i="10" a="1"/>
  <c r="JJ26" i="10"/>
  <c r="JK26" i="10"/>
  <c r="JL26" i="10"/>
  <c r="JJ27" i="10" a="1"/>
  <c r="JJ27" i="10"/>
  <c r="JK27" i="10"/>
  <c r="JL27" i="10"/>
  <c r="JJ28" i="10" a="1"/>
  <c r="JJ28" i="10"/>
  <c r="JK28" i="10"/>
  <c r="JL28" i="10"/>
  <c r="JJ29" i="10" a="1"/>
  <c r="JJ29" i="10"/>
  <c r="JK29" i="10"/>
  <c r="JL29" i="10"/>
  <c r="JJ30" i="10" a="1"/>
  <c r="JJ30" i="10"/>
  <c r="JK30" i="10"/>
  <c r="JL30" i="10"/>
  <c r="JJ31" i="10" a="1"/>
  <c r="JJ31" i="10"/>
  <c r="JK31" i="10"/>
  <c r="JL31" i="10"/>
  <c r="JJ32" i="10" a="1"/>
  <c r="JJ32" i="10"/>
  <c r="JK32" i="10"/>
  <c r="JL32" i="10"/>
  <c r="JJ33" i="10" a="1"/>
  <c r="JJ33" i="10"/>
  <c r="JK33" i="10"/>
  <c r="JL33" i="10"/>
  <c r="JJ34" i="10" a="1"/>
  <c r="JJ34" i="10"/>
  <c r="JK34" i="10"/>
  <c r="JL34" i="10"/>
  <c r="JJ35" i="10" a="1"/>
  <c r="JJ35" i="10"/>
  <c r="JK35" i="10"/>
  <c r="JL35" i="10"/>
  <c r="JJ36" i="10" a="1"/>
  <c r="JJ36" i="10"/>
  <c r="JK36" i="10"/>
  <c r="JL36" i="10"/>
  <c r="JN5" i="10" a="1"/>
  <c r="C1172" i="11"/>
  <c r="D1172" i="11"/>
  <c r="C1173" i="11"/>
  <c r="D1173" i="11"/>
  <c r="C1174" i="11"/>
  <c r="D1174" i="11"/>
  <c r="C1175" i="11"/>
  <c r="D1175" i="11"/>
  <c r="C1176" i="11"/>
  <c r="D1176" i="11"/>
  <c r="C1177" i="11"/>
  <c r="D1177" i="11"/>
  <c r="C1178" i="11"/>
  <c r="D1178" i="11"/>
  <c r="D1171" i="11"/>
  <c r="C1171" i="11"/>
  <c r="B1172" i="11"/>
  <c r="B1173" i="11"/>
  <c r="B1174" i="11"/>
  <c r="B1175" i="11"/>
  <c r="B1176" i="11"/>
  <c r="B1177" i="11"/>
  <c r="B1178" i="11"/>
  <c r="JN5" i="10"/>
  <c r="B1171" i="11"/>
  <c r="B1160" i="11"/>
  <c r="A1159" i="11"/>
  <c r="A1157" i="11"/>
  <c r="A1156" i="11"/>
  <c r="JB4" i="10"/>
  <c r="JB5" i="10" a="1"/>
  <c r="JB5" i="10"/>
  <c r="JB6" i="10" a="1"/>
  <c r="JB6" i="10"/>
  <c r="JC5" i="10"/>
  <c r="JD5" i="10"/>
  <c r="JC6" i="10"/>
  <c r="JD6" i="10"/>
  <c r="JB7" i="10" a="1"/>
  <c r="JB7" i="10"/>
  <c r="JC7" i="10"/>
  <c r="JD7" i="10"/>
  <c r="JB8" i="10" a="1"/>
  <c r="JB8" i="10"/>
  <c r="JC8" i="10"/>
  <c r="JD8" i="10"/>
  <c r="JB9" i="10" a="1"/>
  <c r="JB9" i="10"/>
  <c r="JC9" i="10"/>
  <c r="JD9" i="10"/>
  <c r="JB10" i="10" a="1"/>
  <c r="JB10" i="10"/>
  <c r="JC10" i="10"/>
  <c r="JD10" i="10"/>
  <c r="JB11" i="10" a="1"/>
  <c r="JB11" i="10"/>
  <c r="JC11" i="10"/>
  <c r="JD11" i="10"/>
  <c r="JB12" i="10" a="1"/>
  <c r="JB12" i="10"/>
  <c r="JC12" i="10"/>
  <c r="JD12" i="10"/>
  <c r="JB13" i="10" a="1"/>
  <c r="JB13" i="10"/>
  <c r="JC13" i="10"/>
  <c r="JD13" i="10"/>
  <c r="JB14" i="10" a="1"/>
  <c r="JB14" i="10"/>
  <c r="JC14" i="10"/>
  <c r="JD14" i="10"/>
  <c r="JB15" i="10" a="1"/>
  <c r="JB15" i="10"/>
  <c r="JC15" i="10"/>
  <c r="JD15" i="10"/>
  <c r="JB16" i="10" a="1"/>
  <c r="JB16" i="10"/>
  <c r="JC16" i="10"/>
  <c r="JD16" i="10"/>
  <c r="JB17" i="10" a="1"/>
  <c r="JB17" i="10"/>
  <c r="JC17" i="10"/>
  <c r="JD17" i="10"/>
  <c r="JB18" i="10" a="1"/>
  <c r="JB18" i="10"/>
  <c r="JC18" i="10"/>
  <c r="JD18" i="10"/>
  <c r="JB19" i="10" a="1"/>
  <c r="JB19" i="10"/>
  <c r="JC19" i="10"/>
  <c r="JD19" i="10"/>
  <c r="JB20" i="10" a="1"/>
  <c r="JB20" i="10"/>
  <c r="JC20" i="10"/>
  <c r="JD20" i="10"/>
  <c r="JB21" i="10" a="1"/>
  <c r="JB21" i="10"/>
  <c r="JC21" i="10"/>
  <c r="JD21" i="10"/>
  <c r="JB22" i="10" a="1"/>
  <c r="JB22" i="10"/>
  <c r="JC22" i="10"/>
  <c r="JD22" i="10"/>
  <c r="JB23" i="10" a="1"/>
  <c r="JB23" i="10"/>
  <c r="JC23" i="10"/>
  <c r="JD23" i="10"/>
  <c r="JB24" i="10" a="1"/>
  <c r="JB24" i="10"/>
  <c r="JC24" i="10"/>
  <c r="JD24" i="10"/>
  <c r="JB25" i="10" a="1"/>
  <c r="JB25" i="10"/>
  <c r="JC25" i="10"/>
  <c r="JD25" i="10"/>
  <c r="JB26" i="10" a="1"/>
  <c r="JB26" i="10"/>
  <c r="JC26" i="10"/>
  <c r="JD26" i="10"/>
  <c r="JB27" i="10" a="1"/>
  <c r="JB27" i="10"/>
  <c r="JC27" i="10"/>
  <c r="JD27" i="10"/>
  <c r="JB28" i="10" a="1"/>
  <c r="JB28" i="10"/>
  <c r="JC28" i="10"/>
  <c r="JD28" i="10"/>
  <c r="JB29" i="10" a="1"/>
  <c r="JB29" i="10"/>
  <c r="JC29" i="10"/>
  <c r="JD29" i="10"/>
  <c r="JB30" i="10" a="1"/>
  <c r="JB30" i="10"/>
  <c r="JC30" i="10"/>
  <c r="JD30" i="10"/>
  <c r="JB31" i="10" a="1"/>
  <c r="JB31" i="10"/>
  <c r="JC31" i="10"/>
  <c r="JD31" i="10"/>
  <c r="JB32" i="10" a="1"/>
  <c r="JB32" i="10"/>
  <c r="JC32" i="10"/>
  <c r="JD32" i="10"/>
  <c r="JB33" i="10" a="1"/>
  <c r="JB33" i="10"/>
  <c r="JC33" i="10"/>
  <c r="JD33" i="10"/>
  <c r="JB34" i="10" a="1"/>
  <c r="JB34" i="10"/>
  <c r="JC34" i="10"/>
  <c r="JD34" i="10"/>
  <c r="JB35" i="10" a="1"/>
  <c r="JB35" i="10"/>
  <c r="JC35" i="10"/>
  <c r="JD35" i="10"/>
  <c r="JB36" i="10" a="1"/>
  <c r="JB36" i="10"/>
  <c r="JC36" i="10"/>
  <c r="JD36" i="10"/>
  <c r="JF5" i="10" a="1"/>
  <c r="C1137" i="11"/>
  <c r="D1137" i="11"/>
  <c r="C1138" i="11"/>
  <c r="D1138" i="11"/>
  <c r="C1139" i="11"/>
  <c r="D1139" i="11"/>
  <c r="C1140" i="11"/>
  <c r="D1140" i="11"/>
  <c r="C1141" i="11"/>
  <c r="D1141" i="11"/>
  <c r="C1142" i="11"/>
  <c r="D1142" i="11"/>
  <c r="C1143" i="11"/>
  <c r="D1143" i="11"/>
  <c r="D1136" i="11"/>
  <c r="C1136" i="11"/>
  <c r="B1137" i="11"/>
  <c r="B1138" i="11"/>
  <c r="B1139" i="11"/>
  <c r="B1140" i="11"/>
  <c r="B1141" i="11"/>
  <c r="B1142" i="11"/>
  <c r="B1143" i="11"/>
  <c r="JF5" i="10"/>
  <c r="B1136" i="11"/>
  <c r="B1125" i="11"/>
  <c r="A1124" i="11"/>
  <c r="A1122" i="11"/>
  <c r="A1121" i="11"/>
  <c r="IT4" i="10"/>
  <c r="IT5" i="10" a="1"/>
  <c r="IT5" i="10"/>
  <c r="IT6" i="10" a="1"/>
  <c r="IT6" i="10"/>
  <c r="IU5" i="10"/>
  <c r="IV5" i="10"/>
  <c r="IU6" i="10"/>
  <c r="IV6" i="10"/>
  <c r="IT7" i="10" a="1"/>
  <c r="IT7" i="10"/>
  <c r="IU7" i="10"/>
  <c r="IV7" i="10"/>
  <c r="IT8" i="10" a="1"/>
  <c r="IT8" i="10"/>
  <c r="IU8" i="10"/>
  <c r="IV8" i="10"/>
  <c r="IT9" i="10" a="1"/>
  <c r="IT9" i="10"/>
  <c r="IU9" i="10"/>
  <c r="IV9" i="10"/>
  <c r="IT10" i="10" a="1"/>
  <c r="IT10" i="10"/>
  <c r="IU10" i="10"/>
  <c r="IV10" i="10"/>
  <c r="IT11" i="10" a="1"/>
  <c r="IT11" i="10"/>
  <c r="IU11" i="10"/>
  <c r="IV11" i="10"/>
  <c r="IT12" i="10" a="1"/>
  <c r="IT12" i="10"/>
  <c r="IU12" i="10"/>
  <c r="IV12" i="10"/>
  <c r="IT13" i="10" a="1"/>
  <c r="IT13" i="10"/>
  <c r="IU13" i="10"/>
  <c r="IV13" i="10"/>
  <c r="IT14" i="10" a="1"/>
  <c r="IT14" i="10"/>
  <c r="IU14" i="10"/>
  <c r="IV14" i="10"/>
  <c r="IT15" i="10" a="1"/>
  <c r="IT15" i="10"/>
  <c r="IU15" i="10"/>
  <c r="IV15" i="10"/>
  <c r="IT16" i="10" a="1"/>
  <c r="IT16" i="10"/>
  <c r="IU16" i="10"/>
  <c r="IV16" i="10"/>
  <c r="IT17" i="10" a="1"/>
  <c r="IT17" i="10"/>
  <c r="IU17" i="10"/>
  <c r="IV17" i="10"/>
  <c r="IT18" i="10" a="1"/>
  <c r="IT18" i="10"/>
  <c r="IU18" i="10"/>
  <c r="IV18" i="10"/>
  <c r="IT19" i="10" a="1"/>
  <c r="IT19" i="10"/>
  <c r="IU19" i="10"/>
  <c r="IV19" i="10"/>
  <c r="IT20" i="10" a="1"/>
  <c r="IT20" i="10"/>
  <c r="IU20" i="10"/>
  <c r="IV20" i="10"/>
  <c r="IT21" i="10" a="1"/>
  <c r="IT21" i="10"/>
  <c r="IU21" i="10"/>
  <c r="IV21" i="10"/>
  <c r="IT22" i="10" a="1"/>
  <c r="IT22" i="10"/>
  <c r="IU22" i="10"/>
  <c r="IV22" i="10"/>
  <c r="IT23" i="10" a="1"/>
  <c r="IT23" i="10"/>
  <c r="IU23" i="10"/>
  <c r="IV23" i="10"/>
  <c r="IT24" i="10" a="1"/>
  <c r="IT24" i="10"/>
  <c r="IU24" i="10"/>
  <c r="IV24" i="10"/>
  <c r="IT25" i="10" a="1"/>
  <c r="IT25" i="10"/>
  <c r="IU25" i="10"/>
  <c r="IV25" i="10"/>
  <c r="IT26" i="10" a="1"/>
  <c r="IT26" i="10"/>
  <c r="IU26" i="10"/>
  <c r="IV26" i="10"/>
  <c r="IT27" i="10" a="1"/>
  <c r="IT27" i="10"/>
  <c r="IU27" i="10"/>
  <c r="IV27" i="10"/>
  <c r="IT28" i="10" a="1"/>
  <c r="IT28" i="10"/>
  <c r="IU28" i="10"/>
  <c r="IV28" i="10"/>
  <c r="IT29" i="10" a="1"/>
  <c r="IT29" i="10"/>
  <c r="IU29" i="10"/>
  <c r="IV29" i="10"/>
  <c r="IT30" i="10" a="1"/>
  <c r="IT30" i="10"/>
  <c r="IU30" i="10"/>
  <c r="IV30" i="10"/>
  <c r="IT31" i="10" a="1"/>
  <c r="IT31" i="10"/>
  <c r="IU31" i="10"/>
  <c r="IV31" i="10"/>
  <c r="IT32" i="10" a="1"/>
  <c r="IT32" i="10"/>
  <c r="IU32" i="10"/>
  <c r="IV32" i="10"/>
  <c r="IT33" i="10" a="1"/>
  <c r="IT33" i="10"/>
  <c r="IU33" i="10"/>
  <c r="IV33" i="10"/>
  <c r="IT34" i="10" a="1"/>
  <c r="IT34" i="10"/>
  <c r="IU34" i="10"/>
  <c r="IV34" i="10"/>
  <c r="IT35" i="10" a="1"/>
  <c r="IT35" i="10"/>
  <c r="IU35" i="10"/>
  <c r="IV35" i="10"/>
  <c r="IT36" i="10" a="1"/>
  <c r="IT36" i="10"/>
  <c r="IU36" i="10"/>
  <c r="IV36" i="10"/>
  <c r="IX5" i="10" a="1"/>
  <c r="C1102" i="11"/>
  <c r="D1102" i="11"/>
  <c r="C1103" i="11"/>
  <c r="D1103" i="11"/>
  <c r="C1104" i="11"/>
  <c r="D1104" i="11"/>
  <c r="C1105" i="11"/>
  <c r="D1105" i="11"/>
  <c r="C1106" i="11"/>
  <c r="D1106" i="11"/>
  <c r="C1107" i="11"/>
  <c r="D1107" i="11"/>
  <c r="C1108" i="11"/>
  <c r="D1108" i="11"/>
  <c r="D1101" i="11"/>
  <c r="C1101" i="11"/>
  <c r="B1102" i="11"/>
  <c r="B1103" i="11"/>
  <c r="B1104" i="11"/>
  <c r="B1105" i="11"/>
  <c r="B1106" i="11"/>
  <c r="B1107" i="11"/>
  <c r="B1108" i="11"/>
  <c r="IX5" i="10"/>
  <c r="B1101" i="11"/>
  <c r="B1090" i="11"/>
  <c r="A1089" i="11"/>
  <c r="A1087" i="11"/>
  <c r="A1086" i="11"/>
  <c r="IL4" i="10"/>
  <c r="IL5" i="10" a="1"/>
  <c r="IL5" i="10"/>
  <c r="IL6" i="10" a="1"/>
  <c r="IL6" i="10"/>
  <c r="IM5" i="10"/>
  <c r="IN5" i="10"/>
  <c r="IM6" i="10"/>
  <c r="IN6" i="10"/>
  <c r="IL7" i="10" a="1"/>
  <c r="IL7" i="10"/>
  <c r="IM7" i="10"/>
  <c r="IN7" i="10"/>
  <c r="IL8" i="10" a="1"/>
  <c r="IL8" i="10"/>
  <c r="IM8" i="10"/>
  <c r="IN8" i="10"/>
  <c r="IL9" i="10" a="1"/>
  <c r="IL9" i="10"/>
  <c r="IM9" i="10"/>
  <c r="IN9" i="10"/>
  <c r="IL10" i="10" a="1"/>
  <c r="IL10" i="10"/>
  <c r="IM10" i="10"/>
  <c r="IN10" i="10"/>
  <c r="IL11" i="10" a="1"/>
  <c r="IL11" i="10"/>
  <c r="IM11" i="10"/>
  <c r="IN11" i="10"/>
  <c r="IL12" i="10" a="1"/>
  <c r="IL12" i="10"/>
  <c r="IM12" i="10"/>
  <c r="IN12" i="10"/>
  <c r="IL13" i="10" a="1"/>
  <c r="IL13" i="10"/>
  <c r="IM13" i="10"/>
  <c r="IN13" i="10"/>
  <c r="IL14" i="10" a="1"/>
  <c r="IL14" i="10"/>
  <c r="IM14" i="10"/>
  <c r="IN14" i="10"/>
  <c r="IL15" i="10" a="1"/>
  <c r="IL15" i="10"/>
  <c r="IM15" i="10"/>
  <c r="IN15" i="10"/>
  <c r="IL16" i="10" a="1"/>
  <c r="IL16" i="10"/>
  <c r="IM16" i="10"/>
  <c r="IN16" i="10"/>
  <c r="IL17" i="10" a="1"/>
  <c r="IL17" i="10"/>
  <c r="IM17" i="10"/>
  <c r="IN17" i="10"/>
  <c r="IL18" i="10" a="1"/>
  <c r="IL18" i="10"/>
  <c r="IM18" i="10"/>
  <c r="IN18" i="10"/>
  <c r="IL19" i="10" a="1"/>
  <c r="IL19" i="10"/>
  <c r="IM19" i="10"/>
  <c r="IN19" i="10"/>
  <c r="IL20" i="10" a="1"/>
  <c r="IL20" i="10"/>
  <c r="IM20" i="10"/>
  <c r="IN20" i="10"/>
  <c r="IL21" i="10" a="1"/>
  <c r="IL21" i="10"/>
  <c r="IM21" i="10"/>
  <c r="IN21" i="10"/>
  <c r="IL22" i="10" a="1"/>
  <c r="IL22" i="10"/>
  <c r="IM22" i="10"/>
  <c r="IN22" i="10"/>
  <c r="IL23" i="10" a="1"/>
  <c r="IL23" i="10"/>
  <c r="IM23" i="10"/>
  <c r="IN23" i="10"/>
  <c r="IL24" i="10" a="1"/>
  <c r="IL24" i="10"/>
  <c r="IM24" i="10"/>
  <c r="IN24" i="10"/>
  <c r="IL25" i="10" a="1"/>
  <c r="IL25" i="10"/>
  <c r="IM25" i="10"/>
  <c r="IN25" i="10"/>
  <c r="IL26" i="10" a="1"/>
  <c r="IL26" i="10"/>
  <c r="IM26" i="10"/>
  <c r="IN26" i="10"/>
  <c r="IL27" i="10" a="1"/>
  <c r="IL27" i="10"/>
  <c r="IM27" i="10"/>
  <c r="IN27" i="10"/>
  <c r="IL28" i="10" a="1"/>
  <c r="IL28" i="10"/>
  <c r="IM28" i="10"/>
  <c r="IN28" i="10"/>
  <c r="IL29" i="10" a="1"/>
  <c r="IL29" i="10"/>
  <c r="IM29" i="10"/>
  <c r="IN29" i="10"/>
  <c r="IL30" i="10" a="1"/>
  <c r="IL30" i="10"/>
  <c r="IM30" i="10"/>
  <c r="IN30" i="10"/>
  <c r="IL31" i="10" a="1"/>
  <c r="IL31" i="10"/>
  <c r="IM31" i="10"/>
  <c r="IN31" i="10"/>
  <c r="IL32" i="10" a="1"/>
  <c r="IL32" i="10"/>
  <c r="IM32" i="10"/>
  <c r="IN32" i="10"/>
  <c r="IL33" i="10" a="1"/>
  <c r="IL33" i="10"/>
  <c r="IM33" i="10"/>
  <c r="IN33" i="10"/>
  <c r="IL34" i="10" a="1"/>
  <c r="IL34" i="10"/>
  <c r="IM34" i="10"/>
  <c r="IN34" i="10"/>
  <c r="IL35" i="10" a="1"/>
  <c r="IL35" i="10"/>
  <c r="IM35" i="10"/>
  <c r="IN35" i="10"/>
  <c r="IL36" i="10" a="1"/>
  <c r="IL36" i="10"/>
  <c r="IM36" i="10"/>
  <c r="IN36" i="10"/>
  <c r="IP5" i="10" a="1"/>
  <c r="C1067" i="11"/>
  <c r="D1067" i="11"/>
  <c r="C1068" i="11"/>
  <c r="D1068" i="11"/>
  <c r="C1069" i="11"/>
  <c r="D1069" i="11"/>
  <c r="C1070" i="11"/>
  <c r="D1070" i="11"/>
  <c r="C1071" i="11"/>
  <c r="D1071" i="11"/>
  <c r="C1072" i="11"/>
  <c r="D1072" i="11"/>
  <c r="C1073" i="11"/>
  <c r="D1073" i="11"/>
  <c r="D1066" i="11"/>
  <c r="C1066" i="11"/>
  <c r="B1067" i="11"/>
  <c r="B1068" i="11"/>
  <c r="B1069" i="11"/>
  <c r="B1070" i="11"/>
  <c r="B1071" i="11"/>
  <c r="B1072" i="11"/>
  <c r="B1073" i="11"/>
  <c r="IP5" i="10"/>
  <c r="B1066" i="11"/>
  <c r="B1055" i="11"/>
  <c r="A1054" i="11"/>
  <c r="A1052" i="11"/>
  <c r="A1051" i="11"/>
  <c r="ID4" i="10"/>
  <c r="ID5" i="10" a="1"/>
  <c r="ID5" i="10"/>
  <c r="ID6" i="10" a="1"/>
  <c r="ID6" i="10"/>
  <c r="IE5" i="10"/>
  <c r="IF5" i="10"/>
  <c r="IE6" i="10"/>
  <c r="IF6" i="10"/>
  <c r="ID7" i="10" a="1"/>
  <c r="ID7" i="10"/>
  <c r="IE7" i="10"/>
  <c r="IF7" i="10"/>
  <c r="ID8" i="10" a="1"/>
  <c r="ID8" i="10"/>
  <c r="IE8" i="10"/>
  <c r="IF8" i="10"/>
  <c r="ID9" i="10" a="1"/>
  <c r="ID9" i="10"/>
  <c r="IE9" i="10"/>
  <c r="IF9" i="10"/>
  <c r="ID10" i="10" a="1"/>
  <c r="ID10" i="10"/>
  <c r="IE10" i="10"/>
  <c r="IF10" i="10"/>
  <c r="ID11" i="10" a="1"/>
  <c r="ID11" i="10"/>
  <c r="IE11" i="10"/>
  <c r="IF11" i="10"/>
  <c r="ID12" i="10" a="1"/>
  <c r="ID12" i="10"/>
  <c r="IE12" i="10"/>
  <c r="IF12" i="10"/>
  <c r="ID13" i="10" a="1"/>
  <c r="ID13" i="10"/>
  <c r="IE13" i="10"/>
  <c r="IF13" i="10"/>
  <c r="ID14" i="10" a="1"/>
  <c r="ID14" i="10"/>
  <c r="IE14" i="10"/>
  <c r="IF14" i="10"/>
  <c r="ID15" i="10" a="1"/>
  <c r="ID15" i="10"/>
  <c r="IE15" i="10"/>
  <c r="IF15" i="10"/>
  <c r="ID16" i="10" a="1"/>
  <c r="ID16" i="10"/>
  <c r="IE16" i="10"/>
  <c r="IF16" i="10"/>
  <c r="ID17" i="10" a="1"/>
  <c r="ID17" i="10"/>
  <c r="IE17" i="10"/>
  <c r="IF17" i="10"/>
  <c r="ID18" i="10" a="1"/>
  <c r="ID18" i="10"/>
  <c r="IE18" i="10"/>
  <c r="IF18" i="10"/>
  <c r="ID19" i="10" a="1"/>
  <c r="ID19" i="10"/>
  <c r="IE19" i="10"/>
  <c r="IF19" i="10"/>
  <c r="ID20" i="10" a="1"/>
  <c r="ID20" i="10"/>
  <c r="IE20" i="10"/>
  <c r="IF20" i="10"/>
  <c r="ID21" i="10" a="1"/>
  <c r="ID21" i="10"/>
  <c r="IE21" i="10"/>
  <c r="IF21" i="10"/>
  <c r="ID22" i="10" a="1"/>
  <c r="ID22" i="10"/>
  <c r="IE22" i="10"/>
  <c r="IF22" i="10"/>
  <c r="ID23" i="10" a="1"/>
  <c r="ID23" i="10"/>
  <c r="IE23" i="10"/>
  <c r="IF23" i="10"/>
  <c r="ID24" i="10" a="1"/>
  <c r="ID24" i="10"/>
  <c r="IE24" i="10"/>
  <c r="IF24" i="10"/>
  <c r="ID25" i="10" a="1"/>
  <c r="ID25" i="10"/>
  <c r="IE25" i="10"/>
  <c r="IF25" i="10"/>
  <c r="ID26" i="10" a="1"/>
  <c r="ID26" i="10"/>
  <c r="IE26" i="10"/>
  <c r="IF26" i="10"/>
  <c r="ID27" i="10" a="1"/>
  <c r="ID27" i="10"/>
  <c r="IE27" i="10"/>
  <c r="IF27" i="10"/>
  <c r="ID28" i="10" a="1"/>
  <c r="ID28" i="10"/>
  <c r="IE28" i="10"/>
  <c r="IF28" i="10"/>
  <c r="ID29" i="10" a="1"/>
  <c r="ID29" i="10"/>
  <c r="IE29" i="10"/>
  <c r="IF29" i="10"/>
  <c r="ID30" i="10" a="1"/>
  <c r="ID30" i="10"/>
  <c r="IE30" i="10"/>
  <c r="IF30" i="10"/>
  <c r="ID31" i="10" a="1"/>
  <c r="ID31" i="10"/>
  <c r="IE31" i="10"/>
  <c r="IF31" i="10"/>
  <c r="ID32" i="10" a="1"/>
  <c r="ID32" i="10"/>
  <c r="IE32" i="10"/>
  <c r="IF32" i="10"/>
  <c r="ID33" i="10" a="1"/>
  <c r="ID33" i="10"/>
  <c r="IE33" i="10"/>
  <c r="IF33" i="10"/>
  <c r="ID34" i="10" a="1"/>
  <c r="ID34" i="10"/>
  <c r="IE34" i="10"/>
  <c r="IF34" i="10"/>
  <c r="ID35" i="10" a="1"/>
  <c r="ID35" i="10"/>
  <c r="IE35" i="10"/>
  <c r="IF35" i="10"/>
  <c r="ID36" i="10" a="1"/>
  <c r="ID36" i="10"/>
  <c r="IE36" i="10"/>
  <c r="IF36" i="10"/>
  <c r="IH5" i="10" a="1"/>
  <c r="C1032" i="11"/>
  <c r="D1032" i="11"/>
  <c r="C1033" i="11"/>
  <c r="D1033" i="11"/>
  <c r="C1034" i="11"/>
  <c r="D1034" i="11"/>
  <c r="C1035" i="11"/>
  <c r="D1035" i="11"/>
  <c r="C1036" i="11"/>
  <c r="D1036" i="11"/>
  <c r="C1037" i="11"/>
  <c r="D1037" i="11"/>
  <c r="C1038" i="11"/>
  <c r="D1038" i="11"/>
  <c r="D1031" i="11"/>
  <c r="C1031" i="11"/>
  <c r="B1032" i="11"/>
  <c r="B1033" i="11"/>
  <c r="B1034" i="11"/>
  <c r="B1035" i="11"/>
  <c r="B1036" i="11"/>
  <c r="B1037" i="11"/>
  <c r="B1038" i="11"/>
  <c r="IH5" i="10"/>
  <c r="B1031" i="11"/>
  <c r="B1020" i="11"/>
  <c r="A1019" i="11"/>
  <c r="A1017" i="11"/>
  <c r="A1016" i="11"/>
  <c r="HV4" i="10"/>
  <c r="HV5" i="10" a="1"/>
  <c r="HV5" i="10"/>
  <c r="HV6" i="10" a="1"/>
  <c r="HV6" i="10"/>
  <c r="HW5" i="10"/>
  <c r="HX5" i="10"/>
  <c r="HW6" i="10"/>
  <c r="HX6" i="10"/>
  <c r="HV7" i="10" a="1"/>
  <c r="HV7" i="10"/>
  <c r="HW7" i="10"/>
  <c r="HX7" i="10"/>
  <c r="HV8" i="10" a="1"/>
  <c r="HV8" i="10"/>
  <c r="HW8" i="10"/>
  <c r="HX8" i="10"/>
  <c r="HV9" i="10" a="1"/>
  <c r="HV9" i="10"/>
  <c r="HW9" i="10"/>
  <c r="HX9" i="10"/>
  <c r="HV10" i="10" a="1"/>
  <c r="HV10" i="10"/>
  <c r="HW10" i="10"/>
  <c r="HX10" i="10"/>
  <c r="HV11" i="10" a="1"/>
  <c r="HV11" i="10"/>
  <c r="HW11" i="10"/>
  <c r="HX11" i="10"/>
  <c r="HV12" i="10" a="1"/>
  <c r="HV12" i="10"/>
  <c r="HW12" i="10"/>
  <c r="HX12" i="10"/>
  <c r="HV13" i="10" a="1"/>
  <c r="HV13" i="10"/>
  <c r="HW13" i="10"/>
  <c r="HX13" i="10"/>
  <c r="HV14" i="10" a="1"/>
  <c r="HV14" i="10"/>
  <c r="HW14" i="10"/>
  <c r="HX14" i="10"/>
  <c r="HV15" i="10" a="1"/>
  <c r="HV15" i="10"/>
  <c r="HW15" i="10"/>
  <c r="HX15" i="10"/>
  <c r="HV16" i="10" a="1"/>
  <c r="HV16" i="10"/>
  <c r="HW16" i="10"/>
  <c r="HX16" i="10"/>
  <c r="HV17" i="10" a="1"/>
  <c r="HV17" i="10"/>
  <c r="HW17" i="10"/>
  <c r="HX17" i="10"/>
  <c r="HV18" i="10" a="1"/>
  <c r="HV18" i="10"/>
  <c r="HW18" i="10"/>
  <c r="HX18" i="10"/>
  <c r="HV19" i="10" a="1"/>
  <c r="HV19" i="10"/>
  <c r="HW19" i="10"/>
  <c r="HX19" i="10"/>
  <c r="HV20" i="10" a="1"/>
  <c r="HV20" i="10"/>
  <c r="HW20" i="10"/>
  <c r="HX20" i="10"/>
  <c r="HV21" i="10" a="1"/>
  <c r="HV21" i="10"/>
  <c r="HW21" i="10"/>
  <c r="HX21" i="10"/>
  <c r="HV22" i="10" a="1"/>
  <c r="HV22" i="10"/>
  <c r="HW22" i="10"/>
  <c r="HX22" i="10"/>
  <c r="HV23" i="10" a="1"/>
  <c r="HV23" i="10"/>
  <c r="HW23" i="10"/>
  <c r="HX23" i="10"/>
  <c r="HV24" i="10" a="1"/>
  <c r="HV24" i="10"/>
  <c r="HW24" i="10"/>
  <c r="HX24" i="10"/>
  <c r="HV25" i="10" a="1"/>
  <c r="HV25" i="10"/>
  <c r="HW25" i="10"/>
  <c r="HX25" i="10"/>
  <c r="HV26" i="10" a="1"/>
  <c r="HV26" i="10"/>
  <c r="HW26" i="10"/>
  <c r="HX26" i="10"/>
  <c r="HV27" i="10" a="1"/>
  <c r="HV27" i="10"/>
  <c r="HW27" i="10"/>
  <c r="HX27" i="10"/>
  <c r="HV28" i="10" a="1"/>
  <c r="HV28" i="10"/>
  <c r="HW28" i="10"/>
  <c r="HX28" i="10"/>
  <c r="HV29" i="10" a="1"/>
  <c r="HV29" i="10"/>
  <c r="HW29" i="10"/>
  <c r="HX29" i="10"/>
  <c r="HV30" i="10" a="1"/>
  <c r="HV30" i="10"/>
  <c r="HW30" i="10"/>
  <c r="HX30" i="10"/>
  <c r="HV31" i="10" a="1"/>
  <c r="HV31" i="10"/>
  <c r="HW31" i="10"/>
  <c r="HX31" i="10"/>
  <c r="HV32" i="10" a="1"/>
  <c r="HV32" i="10"/>
  <c r="HW32" i="10"/>
  <c r="HX32" i="10"/>
  <c r="HV33" i="10" a="1"/>
  <c r="HV33" i="10"/>
  <c r="HW33" i="10"/>
  <c r="HX33" i="10"/>
  <c r="HV34" i="10" a="1"/>
  <c r="HV34" i="10"/>
  <c r="HW34" i="10"/>
  <c r="HX34" i="10"/>
  <c r="HV35" i="10" a="1"/>
  <c r="HV35" i="10"/>
  <c r="HW35" i="10"/>
  <c r="HX35" i="10"/>
  <c r="HV36" i="10" a="1"/>
  <c r="HV36" i="10"/>
  <c r="HW36" i="10"/>
  <c r="HX36" i="10"/>
  <c r="HZ5" i="10" a="1"/>
  <c r="C997" i="11"/>
  <c r="D997" i="11"/>
  <c r="C998" i="11"/>
  <c r="D998" i="11"/>
  <c r="C999" i="11"/>
  <c r="D999" i="11"/>
  <c r="C1000" i="11"/>
  <c r="D1000" i="11"/>
  <c r="C1001" i="11"/>
  <c r="D1001" i="11"/>
  <c r="C1002" i="11"/>
  <c r="D1002" i="11"/>
  <c r="C1003" i="11"/>
  <c r="D1003" i="11"/>
  <c r="D996" i="11"/>
  <c r="C996" i="11"/>
  <c r="B997" i="11"/>
  <c r="B998" i="11"/>
  <c r="B999" i="11"/>
  <c r="B1000" i="11"/>
  <c r="B1001" i="11"/>
  <c r="B1002" i="11"/>
  <c r="B1003" i="11"/>
  <c r="HZ5" i="10"/>
  <c r="B996" i="11"/>
  <c r="B985" i="11"/>
  <c r="A984" i="11"/>
  <c r="A982" i="11"/>
  <c r="A981" i="11"/>
  <c r="HN4" i="10"/>
  <c r="HN5" i="10" a="1"/>
  <c r="HN5" i="10"/>
  <c r="HN6" i="10" a="1"/>
  <c r="HN6" i="10"/>
  <c r="HO5" i="10"/>
  <c r="HP5" i="10"/>
  <c r="HO6" i="10"/>
  <c r="HP6" i="10"/>
  <c r="HN7" i="10" a="1"/>
  <c r="HN7" i="10"/>
  <c r="HO7" i="10"/>
  <c r="HP7" i="10"/>
  <c r="HN8" i="10" a="1"/>
  <c r="HN8" i="10"/>
  <c r="HO8" i="10"/>
  <c r="HP8" i="10"/>
  <c r="HN9" i="10" a="1"/>
  <c r="HN9" i="10"/>
  <c r="HO9" i="10"/>
  <c r="HP9" i="10"/>
  <c r="HN10" i="10" a="1"/>
  <c r="HN10" i="10"/>
  <c r="HO10" i="10"/>
  <c r="HP10" i="10"/>
  <c r="HN11" i="10" a="1"/>
  <c r="HN11" i="10"/>
  <c r="HO11" i="10"/>
  <c r="HP11" i="10"/>
  <c r="HN12" i="10" a="1"/>
  <c r="HN12" i="10"/>
  <c r="HO12" i="10"/>
  <c r="HP12" i="10"/>
  <c r="HN13" i="10" a="1"/>
  <c r="HN13" i="10"/>
  <c r="HO13" i="10"/>
  <c r="HP13" i="10"/>
  <c r="HN14" i="10" a="1"/>
  <c r="HN14" i="10"/>
  <c r="HO14" i="10"/>
  <c r="HP14" i="10"/>
  <c r="HN15" i="10" a="1"/>
  <c r="HN15" i="10"/>
  <c r="HO15" i="10"/>
  <c r="HP15" i="10"/>
  <c r="HN16" i="10" a="1"/>
  <c r="HN16" i="10"/>
  <c r="HO16" i="10"/>
  <c r="HP16" i="10"/>
  <c r="HN17" i="10" a="1"/>
  <c r="HN17" i="10"/>
  <c r="HO17" i="10"/>
  <c r="HP17" i="10"/>
  <c r="HN18" i="10" a="1"/>
  <c r="HN18" i="10"/>
  <c r="HO18" i="10"/>
  <c r="HP18" i="10"/>
  <c r="HN19" i="10" a="1"/>
  <c r="HN19" i="10"/>
  <c r="HO19" i="10"/>
  <c r="HP19" i="10"/>
  <c r="HN20" i="10" a="1"/>
  <c r="HN20" i="10"/>
  <c r="HO20" i="10"/>
  <c r="HP20" i="10"/>
  <c r="HN21" i="10" a="1"/>
  <c r="HN21" i="10"/>
  <c r="HO21" i="10"/>
  <c r="HP21" i="10"/>
  <c r="HN22" i="10" a="1"/>
  <c r="HN22" i="10"/>
  <c r="HO22" i="10"/>
  <c r="HP22" i="10"/>
  <c r="HN23" i="10" a="1"/>
  <c r="HN23" i="10"/>
  <c r="HO23" i="10"/>
  <c r="HP23" i="10"/>
  <c r="HN24" i="10" a="1"/>
  <c r="HN24" i="10"/>
  <c r="HO24" i="10"/>
  <c r="HP24" i="10"/>
  <c r="HN25" i="10" a="1"/>
  <c r="HN25" i="10"/>
  <c r="HO25" i="10"/>
  <c r="HP25" i="10"/>
  <c r="HN26" i="10" a="1"/>
  <c r="HN26" i="10"/>
  <c r="HO26" i="10"/>
  <c r="HP26" i="10"/>
  <c r="HN27" i="10" a="1"/>
  <c r="HN27" i="10"/>
  <c r="HO27" i="10"/>
  <c r="HP27" i="10"/>
  <c r="HN28" i="10" a="1"/>
  <c r="HN28" i="10"/>
  <c r="HO28" i="10"/>
  <c r="HP28" i="10"/>
  <c r="HN29" i="10" a="1"/>
  <c r="HN29" i="10"/>
  <c r="HO29" i="10"/>
  <c r="HP29" i="10"/>
  <c r="HN30" i="10" a="1"/>
  <c r="HN30" i="10"/>
  <c r="HO30" i="10"/>
  <c r="HP30" i="10"/>
  <c r="HN31" i="10" a="1"/>
  <c r="HN31" i="10"/>
  <c r="HO31" i="10"/>
  <c r="HP31" i="10"/>
  <c r="HN32" i="10" a="1"/>
  <c r="HN32" i="10"/>
  <c r="HO32" i="10"/>
  <c r="HP32" i="10"/>
  <c r="HN33" i="10" a="1"/>
  <c r="HN33" i="10"/>
  <c r="HO33" i="10"/>
  <c r="HP33" i="10"/>
  <c r="HN34" i="10" a="1"/>
  <c r="HN34" i="10"/>
  <c r="HO34" i="10"/>
  <c r="HP34" i="10"/>
  <c r="HN35" i="10" a="1"/>
  <c r="HN35" i="10"/>
  <c r="HO35" i="10"/>
  <c r="HP35" i="10"/>
  <c r="HN36" i="10" a="1"/>
  <c r="HN36" i="10"/>
  <c r="HO36" i="10"/>
  <c r="HP36" i="10"/>
  <c r="HR5" i="10" a="1"/>
  <c r="C962" i="11"/>
  <c r="D962" i="11"/>
  <c r="C963" i="11"/>
  <c r="D963" i="11"/>
  <c r="C964" i="11"/>
  <c r="D964" i="11"/>
  <c r="C965" i="11"/>
  <c r="D965" i="11"/>
  <c r="C966" i="11"/>
  <c r="D966" i="11"/>
  <c r="C967" i="11"/>
  <c r="D967" i="11"/>
  <c r="C968" i="11"/>
  <c r="D968" i="11"/>
  <c r="D961" i="11"/>
  <c r="C961" i="11"/>
  <c r="B962" i="11"/>
  <c r="B963" i="11"/>
  <c r="B964" i="11"/>
  <c r="B965" i="11"/>
  <c r="B966" i="11"/>
  <c r="B967" i="11"/>
  <c r="B968" i="11"/>
  <c r="HR5" i="10"/>
  <c r="B961" i="11"/>
  <c r="B950" i="11"/>
  <c r="A949" i="11"/>
  <c r="A947" i="11"/>
  <c r="A946" i="11"/>
  <c r="HF4" i="10"/>
  <c r="HF5" i="10" a="1"/>
  <c r="HF5" i="10"/>
  <c r="HF6" i="10" a="1"/>
  <c r="HF6" i="10"/>
  <c r="HG5" i="10"/>
  <c r="HH5" i="10"/>
  <c r="HG6" i="10"/>
  <c r="HH6" i="10"/>
  <c r="HF7" i="10" a="1"/>
  <c r="HF7" i="10"/>
  <c r="HG7" i="10"/>
  <c r="HH7" i="10"/>
  <c r="HF8" i="10" a="1"/>
  <c r="HF8" i="10"/>
  <c r="HG8" i="10"/>
  <c r="HH8" i="10"/>
  <c r="HF9" i="10" a="1"/>
  <c r="HF9" i="10"/>
  <c r="HG9" i="10"/>
  <c r="HH9" i="10"/>
  <c r="HF10" i="10" a="1"/>
  <c r="HF10" i="10"/>
  <c r="HG10" i="10"/>
  <c r="HH10" i="10"/>
  <c r="HF11" i="10" a="1"/>
  <c r="HF11" i="10"/>
  <c r="HG11" i="10"/>
  <c r="HH11" i="10"/>
  <c r="HF12" i="10" a="1"/>
  <c r="HF12" i="10"/>
  <c r="HG12" i="10"/>
  <c r="HH12" i="10"/>
  <c r="HF13" i="10" a="1"/>
  <c r="HF13" i="10"/>
  <c r="HG13" i="10"/>
  <c r="HH13" i="10"/>
  <c r="HF14" i="10" a="1"/>
  <c r="HF14" i="10"/>
  <c r="HG14" i="10"/>
  <c r="HH14" i="10"/>
  <c r="HF15" i="10" a="1"/>
  <c r="HF15" i="10"/>
  <c r="HG15" i="10"/>
  <c r="HH15" i="10"/>
  <c r="HF16" i="10" a="1"/>
  <c r="HF16" i="10"/>
  <c r="HG16" i="10"/>
  <c r="HH16" i="10"/>
  <c r="HF17" i="10" a="1"/>
  <c r="HF17" i="10"/>
  <c r="HG17" i="10"/>
  <c r="HH17" i="10"/>
  <c r="HF18" i="10" a="1"/>
  <c r="HF18" i="10"/>
  <c r="HG18" i="10"/>
  <c r="HH18" i="10"/>
  <c r="HF19" i="10" a="1"/>
  <c r="HF19" i="10"/>
  <c r="HG19" i="10"/>
  <c r="HH19" i="10"/>
  <c r="HF20" i="10" a="1"/>
  <c r="HF20" i="10"/>
  <c r="HG20" i="10"/>
  <c r="HH20" i="10"/>
  <c r="HF21" i="10" a="1"/>
  <c r="HF21" i="10"/>
  <c r="HG21" i="10"/>
  <c r="HH21" i="10"/>
  <c r="HF22" i="10" a="1"/>
  <c r="HF22" i="10"/>
  <c r="HG22" i="10"/>
  <c r="HH22" i="10"/>
  <c r="HF23" i="10" a="1"/>
  <c r="HF23" i="10"/>
  <c r="HG23" i="10"/>
  <c r="HH23" i="10"/>
  <c r="HF24" i="10" a="1"/>
  <c r="HF24" i="10"/>
  <c r="HG24" i="10"/>
  <c r="HH24" i="10"/>
  <c r="HF25" i="10" a="1"/>
  <c r="HF25" i="10"/>
  <c r="HG25" i="10"/>
  <c r="HH25" i="10"/>
  <c r="HF26" i="10" a="1"/>
  <c r="HF26" i="10"/>
  <c r="HG26" i="10"/>
  <c r="HH26" i="10"/>
  <c r="HF27" i="10" a="1"/>
  <c r="HF27" i="10"/>
  <c r="HG27" i="10"/>
  <c r="HH27" i="10"/>
  <c r="HF28" i="10" a="1"/>
  <c r="HF28" i="10"/>
  <c r="HG28" i="10"/>
  <c r="HH28" i="10"/>
  <c r="HF29" i="10" a="1"/>
  <c r="HF29" i="10"/>
  <c r="HG29" i="10"/>
  <c r="HH29" i="10"/>
  <c r="HF30" i="10" a="1"/>
  <c r="HF30" i="10"/>
  <c r="HG30" i="10"/>
  <c r="HH30" i="10"/>
  <c r="HF31" i="10" a="1"/>
  <c r="HF31" i="10"/>
  <c r="HG31" i="10"/>
  <c r="HH31" i="10"/>
  <c r="HF32" i="10" a="1"/>
  <c r="HF32" i="10"/>
  <c r="HG32" i="10"/>
  <c r="HH32" i="10"/>
  <c r="HF33" i="10" a="1"/>
  <c r="HF33" i="10"/>
  <c r="HG33" i="10"/>
  <c r="HH33" i="10"/>
  <c r="HF34" i="10" a="1"/>
  <c r="HF34" i="10"/>
  <c r="HG34" i="10"/>
  <c r="HH34" i="10"/>
  <c r="HF35" i="10" a="1"/>
  <c r="HF35" i="10"/>
  <c r="HG35" i="10"/>
  <c r="HH35" i="10"/>
  <c r="HF36" i="10" a="1"/>
  <c r="HF36" i="10"/>
  <c r="HG36" i="10"/>
  <c r="HH36" i="10"/>
  <c r="HJ5" i="10" a="1"/>
  <c r="C927" i="11"/>
  <c r="D927" i="11"/>
  <c r="C928" i="11"/>
  <c r="D928" i="11"/>
  <c r="C929" i="11"/>
  <c r="D929" i="11"/>
  <c r="C930" i="11"/>
  <c r="D930" i="11"/>
  <c r="C931" i="11"/>
  <c r="D931" i="11"/>
  <c r="C932" i="11"/>
  <c r="D932" i="11"/>
  <c r="C933" i="11"/>
  <c r="D933" i="11"/>
  <c r="D926" i="11"/>
  <c r="C926" i="11"/>
  <c r="B927" i="11"/>
  <c r="B928" i="11"/>
  <c r="B929" i="11"/>
  <c r="B930" i="11"/>
  <c r="B931" i="11"/>
  <c r="B932" i="11"/>
  <c r="B933" i="11"/>
  <c r="HJ5" i="10"/>
  <c r="B926" i="11"/>
  <c r="B915" i="11"/>
  <c r="A914" i="11"/>
  <c r="A912" i="11"/>
  <c r="A911" i="11"/>
  <c r="GX4" i="10"/>
  <c r="GX5" i="10" a="1"/>
  <c r="GX5" i="10"/>
  <c r="GX6" i="10" a="1"/>
  <c r="GX6" i="10"/>
  <c r="GY5" i="10"/>
  <c r="GZ5" i="10"/>
  <c r="GY6" i="10"/>
  <c r="GZ6" i="10"/>
  <c r="GX7" i="10" a="1"/>
  <c r="GX7" i="10"/>
  <c r="GY7" i="10"/>
  <c r="GZ7" i="10"/>
  <c r="GX8" i="10" a="1"/>
  <c r="GX8" i="10"/>
  <c r="GY8" i="10"/>
  <c r="GZ8" i="10"/>
  <c r="GX9" i="10" a="1"/>
  <c r="GX9" i="10"/>
  <c r="GY9" i="10"/>
  <c r="GZ9" i="10"/>
  <c r="GX10" i="10" a="1"/>
  <c r="GX10" i="10"/>
  <c r="GY10" i="10"/>
  <c r="GZ10" i="10"/>
  <c r="GX11" i="10" a="1"/>
  <c r="GX11" i="10"/>
  <c r="GY11" i="10"/>
  <c r="GZ11" i="10"/>
  <c r="GX12" i="10" a="1"/>
  <c r="GX12" i="10"/>
  <c r="GY12" i="10"/>
  <c r="GZ12" i="10"/>
  <c r="GX13" i="10" a="1"/>
  <c r="GX13" i="10"/>
  <c r="GY13" i="10"/>
  <c r="GZ13" i="10"/>
  <c r="GX14" i="10" a="1"/>
  <c r="GX14" i="10"/>
  <c r="GY14" i="10"/>
  <c r="GZ14" i="10"/>
  <c r="GX15" i="10" a="1"/>
  <c r="GX15" i="10"/>
  <c r="GY15" i="10"/>
  <c r="GZ15" i="10"/>
  <c r="GX16" i="10" a="1"/>
  <c r="GX16" i="10"/>
  <c r="GY16" i="10"/>
  <c r="GZ16" i="10"/>
  <c r="GX17" i="10" a="1"/>
  <c r="GX17" i="10"/>
  <c r="GY17" i="10"/>
  <c r="GZ17" i="10"/>
  <c r="GX18" i="10" a="1"/>
  <c r="GX18" i="10"/>
  <c r="GY18" i="10"/>
  <c r="GZ18" i="10"/>
  <c r="GX19" i="10" a="1"/>
  <c r="GX19" i="10"/>
  <c r="GY19" i="10"/>
  <c r="GZ19" i="10"/>
  <c r="GX20" i="10" a="1"/>
  <c r="GX20" i="10"/>
  <c r="GY20" i="10"/>
  <c r="GZ20" i="10"/>
  <c r="GX21" i="10" a="1"/>
  <c r="GX21" i="10"/>
  <c r="GY21" i="10"/>
  <c r="GZ21" i="10"/>
  <c r="GX22" i="10" a="1"/>
  <c r="GX22" i="10"/>
  <c r="GY22" i="10"/>
  <c r="GZ22" i="10"/>
  <c r="GX23" i="10" a="1"/>
  <c r="GX23" i="10"/>
  <c r="GY23" i="10"/>
  <c r="GZ23" i="10"/>
  <c r="GX24" i="10" a="1"/>
  <c r="GX24" i="10"/>
  <c r="GY24" i="10"/>
  <c r="GZ24" i="10"/>
  <c r="GX25" i="10" a="1"/>
  <c r="GX25" i="10"/>
  <c r="GY25" i="10"/>
  <c r="GZ25" i="10"/>
  <c r="GX26" i="10" a="1"/>
  <c r="GX26" i="10"/>
  <c r="GY26" i="10"/>
  <c r="GZ26" i="10"/>
  <c r="GX27" i="10" a="1"/>
  <c r="GX27" i="10"/>
  <c r="GY27" i="10"/>
  <c r="GZ27" i="10"/>
  <c r="GX28" i="10" a="1"/>
  <c r="GX28" i="10"/>
  <c r="GY28" i="10"/>
  <c r="GZ28" i="10"/>
  <c r="GX29" i="10" a="1"/>
  <c r="GX29" i="10"/>
  <c r="GY29" i="10"/>
  <c r="GZ29" i="10"/>
  <c r="O75" i="10"/>
  <c r="GX30" i="10" a="1"/>
  <c r="GX30" i="10"/>
  <c r="GY30" i="10"/>
  <c r="GZ30" i="10"/>
  <c r="O68" i="10"/>
  <c r="M68" i="10"/>
  <c r="O63" i="10"/>
  <c r="M63" i="10"/>
  <c r="GX31" i="10" a="1"/>
  <c r="GX31" i="10"/>
  <c r="GY31" i="10"/>
  <c r="GZ31" i="10"/>
  <c r="O55" i="10"/>
  <c r="M55" i="10"/>
  <c r="K55" i="10"/>
  <c r="O85" i="10"/>
  <c r="M85" i="10"/>
  <c r="K85" i="10"/>
  <c r="M76" i="10"/>
  <c r="K76" i="10"/>
  <c r="GX32" i="10" a="1"/>
  <c r="GX32" i="10"/>
  <c r="GY32" i="10"/>
  <c r="GZ32" i="10"/>
  <c r="O83" i="10"/>
  <c r="M83" i="10"/>
  <c r="K83" i="10"/>
  <c r="I83" i="10"/>
  <c r="I76" i="10"/>
  <c r="O64" i="10"/>
  <c r="M64" i="10"/>
  <c r="K64" i="10"/>
  <c r="I64" i="10"/>
  <c r="GX33" i="10" a="1"/>
  <c r="GX33" i="10"/>
  <c r="GY33" i="10"/>
  <c r="GZ33" i="10"/>
  <c r="G76" i="10"/>
  <c r="K58" i="10"/>
  <c r="I58" i="10"/>
  <c r="G58" i="10"/>
  <c r="GX34" i="10" a="1"/>
  <c r="GX34" i="10"/>
  <c r="GY34" i="10"/>
  <c r="GZ34" i="10"/>
  <c r="O69" i="10"/>
  <c r="M69" i="10"/>
  <c r="K69" i="10"/>
  <c r="I69" i="10"/>
  <c r="G69" i="10"/>
  <c r="E69" i="10"/>
  <c r="I86" i="10"/>
  <c r="G86" i="10"/>
  <c r="E86" i="10"/>
  <c r="O65" i="10"/>
  <c r="M65" i="10"/>
  <c r="K65" i="10"/>
  <c r="I65" i="10"/>
  <c r="G65" i="10"/>
  <c r="E65" i="10"/>
  <c r="GX35" i="10" a="1"/>
  <c r="GX35" i="10"/>
  <c r="GY35" i="10"/>
  <c r="GZ35" i="10"/>
  <c r="I56" i="10"/>
  <c r="G56" i="10"/>
  <c r="E56" i="10"/>
  <c r="C56" i="10"/>
  <c r="E77" i="10"/>
  <c r="C77" i="10"/>
  <c r="O52" i="10"/>
  <c r="M52" i="10"/>
  <c r="K52" i="10"/>
  <c r="I52" i="10"/>
  <c r="G52" i="10"/>
  <c r="E52" i="10"/>
  <c r="C52" i="10"/>
  <c r="GX36" i="10" a="1"/>
  <c r="GX36" i="10"/>
  <c r="GY36" i="10"/>
  <c r="GZ36" i="10"/>
  <c r="HB5" i="10" a="1"/>
  <c r="C892" i="11"/>
  <c r="D892" i="11"/>
  <c r="C893" i="11"/>
  <c r="D893" i="11"/>
  <c r="C894" i="11"/>
  <c r="D894" i="11"/>
  <c r="C895" i="11"/>
  <c r="D895" i="11"/>
  <c r="C896" i="11"/>
  <c r="D896" i="11"/>
  <c r="C897" i="11"/>
  <c r="D897" i="11"/>
  <c r="C898" i="11"/>
  <c r="D898" i="11"/>
  <c r="D891" i="11"/>
  <c r="C891" i="11"/>
  <c r="B892" i="11"/>
  <c r="B893" i="11"/>
  <c r="B894" i="11"/>
  <c r="B895" i="11"/>
  <c r="B896" i="11"/>
  <c r="B897" i="11"/>
  <c r="B898" i="11"/>
  <c r="HB5" i="10"/>
  <c r="B891" i="11"/>
  <c r="B880" i="11"/>
  <c r="A879" i="11"/>
  <c r="A877" i="11"/>
  <c r="A876" i="11"/>
  <c r="GP4" i="10"/>
  <c r="GP5" i="10" a="1"/>
  <c r="GP5" i="10"/>
  <c r="GP6" i="10" a="1"/>
  <c r="GP6" i="10"/>
  <c r="GQ5" i="10"/>
  <c r="GR5" i="10"/>
  <c r="GQ6" i="10"/>
  <c r="GR6" i="10"/>
  <c r="GP7" i="10" a="1"/>
  <c r="GP7" i="10"/>
  <c r="GQ7" i="10"/>
  <c r="GR7" i="10"/>
  <c r="GP8" i="10" a="1"/>
  <c r="GP8" i="10"/>
  <c r="GQ8" i="10"/>
  <c r="GR8" i="10"/>
  <c r="GP9" i="10" a="1"/>
  <c r="GP9" i="10"/>
  <c r="GQ9" i="10"/>
  <c r="GR9" i="10"/>
  <c r="GP10" i="10" a="1"/>
  <c r="GP10" i="10"/>
  <c r="GQ10" i="10"/>
  <c r="GR10" i="10"/>
  <c r="GP11" i="10" a="1"/>
  <c r="GP11" i="10"/>
  <c r="GQ11" i="10"/>
  <c r="GR11" i="10"/>
  <c r="GP12" i="10" a="1"/>
  <c r="GP12" i="10"/>
  <c r="GQ12" i="10"/>
  <c r="GR12" i="10"/>
  <c r="GP13" i="10" a="1"/>
  <c r="GP13" i="10"/>
  <c r="GQ13" i="10"/>
  <c r="GR13" i="10"/>
  <c r="GP14" i="10" a="1"/>
  <c r="GP14" i="10"/>
  <c r="GQ14" i="10"/>
  <c r="GR14" i="10"/>
  <c r="GP15" i="10" a="1"/>
  <c r="GP15" i="10"/>
  <c r="GQ15" i="10"/>
  <c r="GR15" i="10"/>
  <c r="GP16" i="10" a="1"/>
  <c r="GP16" i="10"/>
  <c r="GQ16" i="10"/>
  <c r="GR16" i="10"/>
  <c r="GP17" i="10" a="1"/>
  <c r="GP17" i="10"/>
  <c r="GQ17" i="10"/>
  <c r="GR17" i="10"/>
  <c r="GP18" i="10" a="1"/>
  <c r="GP18" i="10"/>
  <c r="GQ18" i="10"/>
  <c r="GR18" i="10"/>
  <c r="GP19" i="10" a="1"/>
  <c r="GP19" i="10"/>
  <c r="GQ19" i="10"/>
  <c r="GR19" i="10"/>
  <c r="GP20" i="10" a="1"/>
  <c r="GP20" i="10"/>
  <c r="GQ20" i="10"/>
  <c r="GR20" i="10"/>
  <c r="GP21" i="10" a="1"/>
  <c r="GP21" i="10"/>
  <c r="GQ21" i="10"/>
  <c r="GR21" i="10"/>
  <c r="GP22" i="10" a="1"/>
  <c r="GP22" i="10"/>
  <c r="GQ22" i="10"/>
  <c r="GR22" i="10"/>
  <c r="GP23" i="10" a="1"/>
  <c r="GP23" i="10"/>
  <c r="GQ23" i="10"/>
  <c r="GR23" i="10"/>
  <c r="GP24" i="10" a="1"/>
  <c r="GP24" i="10"/>
  <c r="GQ24" i="10"/>
  <c r="GR24" i="10"/>
  <c r="GP25" i="10" a="1"/>
  <c r="GP25" i="10"/>
  <c r="GQ25" i="10"/>
  <c r="GR25" i="10"/>
  <c r="GP26" i="10" a="1"/>
  <c r="GP26" i="10"/>
  <c r="GQ26" i="10"/>
  <c r="GR26" i="10"/>
  <c r="GP27" i="10" a="1"/>
  <c r="GP27" i="10"/>
  <c r="GQ27" i="10"/>
  <c r="GR27" i="10"/>
  <c r="GP28" i="10" a="1"/>
  <c r="GP28" i="10"/>
  <c r="GQ28" i="10"/>
  <c r="GR28" i="10"/>
  <c r="GP29" i="10" a="1"/>
  <c r="GP29" i="10"/>
  <c r="GQ29" i="10"/>
  <c r="GR29" i="10"/>
  <c r="O74" i="10"/>
  <c r="GP30" i="10" a="1"/>
  <c r="GP30" i="10"/>
  <c r="GQ30" i="10"/>
  <c r="GR30" i="10"/>
  <c r="O67" i="10"/>
  <c r="M67" i="10"/>
  <c r="O62" i="10"/>
  <c r="M62" i="10"/>
  <c r="GP31" i="10" a="1"/>
  <c r="GP31" i="10"/>
  <c r="GQ31" i="10"/>
  <c r="GR31" i="10"/>
  <c r="O54" i="10"/>
  <c r="M54" i="10"/>
  <c r="K54" i="10"/>
  <c r="M75" i="10"/>
  <c r="K75" i="10"/>
  <c r="GP32" i="10" a="1"/>
  <c r="GP32" i="10"/>
  <c r="GQ32" i="10"/>
  <c r="GR32" i="10"/>
  <c r="O82" i="10"/>
  <c r="M82" i="10"/>
  <c r="K82" i="10"/>
  <c r="I82" i="10"/>
  <c r="I75" i="10"/>
  <c r="K63" i="10"/>
  <c r="I63" i="10"/>
  <c r="GP33" i="10" a="1"/>
  <c r="GP33" i="10"/>
  <c r="GQ33" i="10"/>
  <c r="GR33" i="10"/>
  <c r="G75" i="10"/>
  <c r="GP34" i="10" a="1"/>
  <c r="GP34" i="10"/>
  <c r="GQ34" i="10"/>
  <c r="GR34" i="10"/>
  <c r="K68" i="10"/>
  <c r="I68" i="10"/>
  <c r="G68" i="10"/>
  <c r="E68" i="10"/>
  <c r="I85" i="10"/>
  <c r="G85" i="10"/>
  <c r="E85" i="10"/>
  <c r="G64" i="10"/>
  <c r="E64" i="10"/>
  <c r="GP35" i="10" a="1"/>
  <c r="GP35" i="10"/>
  <c r="GQ35" i="10"/>
  <c r="GR35" i="10"/>
  <c r="I55" i="10"/>
  <c r="G55" i="10"/>
  <c r="E55" i="10"/>
  <c r="C55" i="10"/>
  <c r="E76" i="10"/>
  <c r="C76" i="10"/>
  <c r="GP36" i="10" a="1"/>
  <c r="GP36" i="10"/>
  <c r="GQ36" i="10"/>
  <c r="GR36" i="10"/>
  <c r="GT5" i="10" a="1"/>
  <c r="C857" i="11"/>
  <c r="D857" i="11"/>
  <c r="C858" i="11"/>
  <c r="D858" i="11"/>
  <c r="C859" i="11"/>
  <c r="D859" i="11"/>
  <c r="C860" i="11"/>
  <c r="D860" i="11"/>
  <c r="C861" i="11"/>
  <c r="D861" i="11"/>
  <c r="C862" i="11"/>
  <c r="D862" i="11"/>
  <c r="C863" i="11"/>
  <c r="D863" i="11"/>
  <c r="D856" i="11"/>
  <c r="C856" i="11"/>
  <c r="B857" i="11"/>
  <c r="B858" i="11"/>
  <c r="B859" i="11"/>
  <c r="B860" i="11"/>
  <c r="B861" i="11"/>
  <c r="B862" i="11"/>
  <c r="B863" i="11"/>
  <c r="GT5" i="10"/>
  <c r="B856" i="11"/>
  <c r="B845" i="11"/>
  <c r="A844" i="11"/>
  <c r="A842" i="11"/>
  <c r="A841" i="11"/>
  <c r="GH4" i="10"/>
  <c r="GH5" i="10" a="1"/>
  <c r="GH5" i="10"/>
  <c r="GH6" i="10" a="1"/>
  <c r="GH6" i="10"/>
  <c r="GI5" i="10"/>
  <c r="GJ5" i="10"/>
  <c r="GI6" i="10"/>
  <c r="GJ6" i="10"/>
  <c r="GH7" i="10" a="1"/>
  <c r="GH7" i="10"/>
  <c r="GI7" i="10"/>
  <c r="GJ7" i="10"/>
  <c r="GH8" i="10" a="1"/>
  <c r="GH8" i="10"/>
  <c r="GI8" i="10"/>
  <c r="GJ8" i="10"/>
  <c r="GH9" i="10" a="1"/>
  <c r="GH9" i="10"/>
  <c r="GI9" i="10"/>
  <c r="GJ9" i="10"/>
  <c r="GH10" i="10" a="1"/>
  <c r="GH10" i="10"/>
  <c r="GI10" i="10"/>
  <c r="GJ10" i="10"/>
  <c r="GH11" i="10" a="1"/>
  <c r="GH11" i="10"/>
  <c r="GI11" i="10"/>
  <c r="GJ11" i="10"/>
  <c r="GH12" i="10" a="1"/>
  <c r="GH12" i="10"/>
  <c r="GI12" i="10"/>
  <c r="GJ12" i="10"/>
  <c r="GH13" i="10" a="1"/>
  <c r="GH13" i="10"/>
  <c r="GI13" i="10"/>
  <c r="GJ13" i="10"/>
  <c r="GH14" i="10" a="1"/>
  <c r="GH14" i="10"/>
  <c r="GI14" i="10"/>
  <c r="GJ14" i="10"/>
  <c r="GH15" i="10" a="1"/>
  <c r="GH15" i="10"/>
  <c r="GI15" i="10"/>
  <c r="GJ15" i="10"/>
  <c r="GH16" i="10" a="1"/>
  <c r="GH16" i="10"/>
  <c r="GI16" i="10"/>
  <c r="GJ16" i="10"/>
  <c r="GH17" i="10" a="1"/>
  <c r="GH17" i="10"/>
  <c r="GI17" i="10"/>
  <c r="GJ17" i="10"/>
  <c r="GH18" i="10" a="1"/>
  <c r="GH18" i="10"/>
  <c r="GI18" i="10"/>
  <c r="GJ18" i="10"/>
  <c r="GH19" i="10" a="1"/>
  <c r="GH19" i="10"/>
  <c r="GI19" i="10"/>
  <c r="GJ19" i="10"/>
  <c r="GH20" i="10" a="1"/>
  <c r="GH20" i="10"/>
  <c r="GI20" i="10"/>
  <c r="GJ20" i="10"/>
  <c r="GH21" i="10" a="1"/>
  <c r="GH21" i="10"/>
  <c r="GI21" i="10"/>
  <c r="GJ21" i="10"/>
  <c r="GH22" i="10" a="1"/>
  <c r="GH22" i="10"/>
  <c r="GI22" i="10"/>
  <c r="GJ22" i="10"/>
  <c r="GH23" i="10" a="1"/>
  <c r="GH23" i="10"/>
  <c r="GI23" i="10"/>
  <c r="GJ23" i="10"/>
  <c r="GH24" i="10" a="1"/>
  <c r="GH24" i="10"/>
  <c r="GI24" i="10"/>
  <c r="GJ24" i="10"/>
  <c r="GH25" i="10" a="1"/>
  <c r="GH25" i="10"/>
  <c r="GI25" i="10"/>
  <c r="GJ25" i="10"/>
  <c r="GH26" i="10" a="1"/>
  <c r="GH26" i="10"/>
  <c r="GI26" i="10"/>
  <c r="GJ26" i="10"/>
  <c r="GH27" i="10" a="1"/>
  <c r="GH27" i="10"/>
  <c r="GI27" i="10"/>
  <c r="GJ27" i="10"/>
  <c r="GH28" i="10" a="1"/>
  <c r="GH28" i="10"/>
  <c r="GI28" i="10"/>
  <c r="GJ28" i="10"/>
  <c r="GH29" i="10" a="1"/>
  <c r="GH29" i="10"/>
  <c r="GI29" i="10"/>
  <c r="GJ29" i="10"/>
  <c r="O73" i="10"/>
  <c r="GH30" i="10" a="1"/>
  <c r="GH30" i="10"/>
  <c r="GI30" i="10"/>
  <c r="GJ30" i="10"/>
  <c r="O66" i="10"/>
  <c r="M66" i="10"/>
  <c r="O61" i="10"/>
  <c r="M61" i="10"/>
  <c r="GH31" i="10" a="1"/>
  <c r="GH31" i="10"/>
  <c r="GI31" i="10"/>
  <c r="GJ31" i="10"/>
  <c r="O53" i="10"/>
  <c r="M53" i="10"/>
  <c r="K53" i="10"/>
  <c r="M74" i="10"/>
  <c r="K74" i="10"/>
  <c r="GH32" i="10" a="1"/>
  <c r="GH32" i="10"/>
  <c r="GI32" i="10"/>
  <c r="GJ32" i="10"/>
  <c r="O81" i="10"/>
  <c r="M81" i="10"/>
  <c r="K81" i="10"/>
  <c r="I81" i="10"/>
  <c r="I74" i="10"/>
  <c r="K62" i="10"/>
  <c r="I62" i="10"/>
  <c r="GH33" i="10" a="1"/>
  <c r="GH33" i="10"/>
  <c r="GI33" i="10"/>
  <c r="GJ33" i="10"/>
  <c r="G74" i="10"/>
  <c r="GH34" i="10" a="1"/>
  <c r="GH34" i="10"/>
  <c r="GI34" i="10"/>
  <c r="GJ34" i="10"/>
  <c r="K67" i="10"/>
  <c r="I67" i="10"/>
  <c r="G67" i="10"/>
  <c r="E67" i="10"/>
  <c r="G84" i="10"/>
  <c r="E84" i="10"/>
  <c r="G63" i="10"/>
  <c r="E63" i="10"/>
  <c r="GH35" i="10" a="1"/>
  <c r="GH35" i="10"/>
  <c r="GI35" i="10"/>
  <c r="GJ35" i="10"/>
  <c r="I54" i="10"/>
  <c r="G54" i="10"/>
  <c r="E54" i="10"/>
  <c r="C54" i="10"/>
  <c r="E75" i="10"/>
  <c r="C75" i="10"/>
  <c r="GH36" i="10" a="1"/>
  <c r="GH36" i="10"/>
  <c r="GI36" i="10"/>
  <c r="GJ36" i="10"/>
  <c r="GL5" i="10" a="1"/>
  <c r="C822" i="11"/>
  <c r="D822" i="11"/>
  <c r="C823" i="11"/>
  <c r="D823" i="11"/>
  <c r="C824" i="11"/>
  <c r="D824" i="11"/>
  <c r="C825" i="11"/>
  <c r="D825" i="11"/>
  <c r="C826" i="11"/>
  <c r="D826" i="11"/>
  <c r="C827" i="11"/>
  <c r="D827" i="11"/>
  <c r="C828" i="11"/>
  <c r="D828" i="11"/>
  <c r="D821" i="11"/>
  <c r="C821" i="11"/>
  <c r="B822" i="11"/>
  <c r="B823" i="11"/>
  <c r="B824" i="11"/>
  <c r="B825" i="11"/>
  <c r="B826" i="11"/>
  <c r="B827" i="11"/>
  <c r="B828" i="11"/>
  <c r="GL5" i="10"/>
  <c r="B821" i="11"/>
  <c r="B810" i="11"/>
  <c r="A809" i="11"/>
  <c r="A807" i="11"/>
  <c r="A806" i="11"/>
  <c r="FZ4" i="10"/>
  <c r="FZ5" i="10" a="1"/>
  <c r="FZ5" i="10"/>
  <c r="FZ6" i="10" a="1"/>
  <c r="FZ6" i="10"/>
  <c r="GA5" i="10"/>
  <c r="GB5" i="10"/>
  <c r="GA6" i="10"/>
  <c r="GB6" i="10"/>
  <c r="FZ7" i="10" a="1"/>
  <c r="FZ7" i="10"/>
  <c r="GA7" i="10"/>
  <c r="GB7" i="10"/>
  <c r="FZ8" i="10" a="1"/>
  <c r="FZ8" i="10"/>
  <c r="GA8" i="10"/>
  <c r="GB8" i="10"/>
  <c r="FZ9" i="10" a="1"/>
  <c r="FZ9" i="10"/>
  <c r="GA9" i="10"/>
  <c r="GB9" i="10"/>
  <c r="FZ10" i="10" a="1"/>
  <c r="FZ10" i="10"/>
  <c r="GA10" i="10"/>
  <c r="GB10" i="10"/>
  <c r="FZ11" i="10" a="1"/>
  <c r="FZ11" i="10"/>
  <c r="GA11" i="10"/>
  <c r="GB11" i="10"/>
  <c r="FZ12" i="10" a="1"/>
  <c r="FZ12" i="10"/>
  <c r="GA12" i="10"/>
  <c r="GB12" i="10"/>
  <c r="FZ13" i="10" a="1"/>
  <c r="FZ13" i="10"/>
  <c r="GA13" i="10"/>
  <c r="GB13" i="10"/>
  <c r="FZ14" i="10" a="1"/>
  <c r="FZ14" i="10"/>
  <c r="GA14" i="10"/>
  <c r="GB14" i="10"/>
  <c r="FZ15" i="10" a="1"/>
  <c r="FZ15" i="10"/>
  <c r="GA15" i="10"/>
  <c r="GB15" i="10"/>
  <c r="FZ16" i="10" a="1"/>
  <c r="FZ16" i="10"/>
  <c r="GA16" i="10"/>
  <c r="GB16" i="10"/>
  <c r="FZ17" i="10" a="1"/>
  <c r="FZ17" i="10"/>
  <c r="GA17" i="10"/>
  <c r="GB17" i="10"/>
  <c r="FZ18" i="10" a="1"/>
  <c r="FZ18" i="10"/>
  <c r="GA18" i="10"/>
  <c r="GB18" i="10"/>
  <c r="FZ19" i="10" a="1"/>
  <c r="FZ19" i="10"/>
  <c r="GA19" i="10"/>
  <c r="GB19" i="10"/>
  <c r="FZ20" i="10" a="1"/>
  <c r="FZ20" i="10"/>
  <c r="GA20" i="10"/>
  <c r="GB20" i="10"/>
  <c r="FZ21" i="10" a="1"/>
  <c r="FZ21" i="10"/>
  <c r="GA21" i="10"/>
  <c r="GB21" i="10"/>
  <c r="FZ22" i="10" a="1"/>
  <c r="FZ22" i="10"/>
  <c r="GA22" i="10"/>
  <c r="GB22" i="10"/>
  <c r="FZ23" i="10" a="1"/>
  <c r="FZ23" i="10"/>
  <c r="GA23" i="10"/>
  <c r="GB23" i="10"/>
  <c r="FZ24" i="10" a="1"/>
  <c r="FZ24" i="10"/>
  <c r="GA24" i="10"/>
  <c r="GB24" i="10"/>
  <c r="FZ25" i="10" a="1"/>
  <c r="FZ25" i="10"/>
  <c r="GA25" i="10"/>
  <c r="GB25" i="10"/>
  <c r="FZ26" i="10" a="1"/>
  <c r="FZ26" i="10"/>
  <c r="GA26" i="10"/>
  <c r="GB26" i="10"/>
  <c r="FZ27" i="10" a="1"/>
  <c r="FZ27" i="10"/>
  <c r="GA27" i="10"/>
  <c r="GB27" i="10"/>
  <c r="FZ28" i="10" a="1"/>
  <c r="FZ28" i="10"/>
  <c r="GA28" i="10"/>
  <c r="GB28" i="10"/>
  <c r="FZ29" i="10" a="1"/>
  <c r="FZ29" i="10"/>
  <c r="GA29" i="10"/>
  <c r="GB29" i="10"/>
  <c r="O72" i="10"/>
  <c r="FZ30" i="10" a="1"/>
  <c r="FZ30" i="10"/>
  <c r="GA30" i="10"/>
  <c r="GB30" i="10"/>
  <c r="O60" i="10"/>
  <c r="M60" i="10"/>
  <c r="FZ31" i="10" a="1"/>
  <c r="FZ31" i="10"/>
  <c r="GA31" i="10"/>
  <c r="GB31" i="10"/>
  <c r="M73" i="10"/>
  <c r="K73" i="10"/>
  <c r="FZ32" i="10" a="1"/>
  <c r="FZ32" i="10"/>
  <c r="GA32" i="10"/>
  <c r="GB32" i="10"/>
  <c r="O80" i="10"/>
  <c r="M80" i="10"/>
  <c r="K80" i="10"/>
  <c r="I80" i="10"/>
  <c r="I73" i="10"/>
  <c r="K61" i="10"/>
  <c r="I61" i="10"/>
  <c r="FZ33" i="10" a="1"/>
  <c r="FZ33" i="10"/>
  <c r="GA33" i="10"/>
  <c r="GB33" i="10"/>
  <c r="G73" i="10"/>
  <c r="FZ34" i="10" a="1"/>
  <c r="FZ34" i="10"/>
  <c r="GA34" i="10"/>
  <c r="GB34" i="10"/>
  <c r="K66" i="10"/>
  <c r="I66" i="10"/>
  <c r="G66" i="10"/>
  <c r="E66" i="10"/>
  <c r="G83" i="10"/>
  <c r="E83" i="10"/>
  <c r="G62" i="10"/>
  <c r="E62" i="10"/>
  <c r="FZ35" i="10" a="1"/>
  <c r="FZ35" i="10"/>
  <c r="GA35" i="10"/>
  <c r="GB35" i="10"/>
  <c r="I53" i="10"/>
  <c r="G53" i="10"/>
  <c r="E53" i="10"/>
  <c r="C53" i="10"/>
  <c r="E74" i="10"/>
  <c r="C74" i="10"/>
  <c r="FZ36" i="10" a="1"/>
  <c r="FZ36" i="10"/>
  <c r="GA36" i="10"/>
  <c r="GB36" i="10"/>
  <c r="GD5" i="10" a="1"/>
  <c r="C787" i="11"/>
  <c r="D787" i="11"/>
  <c r="C788" i="11"/>
  <c r="D788" i="11"/>
  <c r="C789" i="11"/>
  <c r="D789" i="11"/>
  <c r="C790" i="11"/>
  <c r="D790" i="11"/>
  <c r="C791" i="11"/>
  <c r="D791" i="11"/>
  <c r="C792" i="11"/>
  <c r="D792" i="11"/>
  <c r="C793" i="11"/>
  <c r="D793" i="11"/>
  <c r="D786" i="11"/>
  <c r="C786" i="11"/>
  <c r="B787" i="11"/>
  <c r="B788" i="11"/>
  <c r="B789" i="11"/>
  <c r="B790" i="11"/>
  <c r="B791" i="11"/>
  <c r="B792" i="11"/>
  <c r="B793" i="11"/>
  <c r="GD5" i="10"/>
  <c r="B786" i="11"/>
  <c r="B775" i="11"/>
  <c r="A774" i="11"/>
  <c r="A772" i="11"/>
  <c r="A771" i="11"/>
  <c r="FR4" i="10"/>
  <c r="FR5" i="10" a="1"/>
  <c r="FR5" i="10"/>
  <c r="FR6" i="10" a="1"/>
  <c r="FR6" i="10"/>
  <c r="FS5" i="10"/>
  <c r="FT5" i="10"/>
  <c r="FS6" i="10"/>
  <c r="FT6" i="10"/>
  <c r="FR7" i="10" a="1"/>
  <c r="FR7" i="10"/>
  <c r="FS7" i="10"/>
  <c r="FT7" i="10"/>
  <c r="FR8" i="10" a="1"/>
  <c r="FR8" i="10"/>
  <c r="FS8" i="10"/>
  <c r="FT8" i="10"/>
  <c r="FR9" i="10" a="1"/>
  <c r="FR9" i="10"/>
  <c r="FS9" i="10"/>
  <c r="FT9" i="10"/>
  <c r="FR10" i="10" a="1"/>
  <c r="FR10" i="10"/>
  <c r="FS10" i="10"/>
  <c r="FT10" i="10"/>
  <c r="FR11" i="10" a="1"/>
  <c r="FR11" i="10"/>
  <c r="FS11" i="10"/>
  <c r="FT11" i="10"/>
  <c r="FR12" i="10" a="1"/>
  <c r="FR12" i="10"/>
  <c r="FS12" i="10"/>
  <c r="FT12" i="10"/>
  <c r="FR13" i="10" a="1"/>
  <c r="FR13" i="10"/>
  <c r="FS13" i="10"/>
  <c r="FT13" i="10"/>
  <c r="FR14" i="10" a="1"/>
  <c r="FR14" i="10"/>
  <c r="FS14" i="10"/>
  <c r="FT14" i="10"/>
  <c r="FR15" i="10" a="1"/>
  <c r="FR15" i="10"/>
  <c r="FS15" i="10"/>
  <c r="FT15" i="10"/>
  <c r="FR16" i="10" a="1"/>
  <c r="FR16" i="10"/>
  <c r="FS16" i="10"/>
  <c r="FT16" i="10"/>
  <c r="FR17" i="10" a="1"/>
  <c r="FR17" i="10"/>
  <c r="FS17" i="10"/>
  <c r="FT17" i="10"/>
  <c r="FR18" i="10" a="1"/>
  <c r="FR18" i="10"/>
  <c r="FS18" i="10"/>
  <c r="FT18" i="10"/>
  <c r="FR19" i="10" a="1"/>
  <c r="FR19" i="10"/>
  <c r="FS19" i="10"/>
  <c r="FT19" i="10"/>
  <c r="FR20" i="10" a="1"/>
  <c r="FR20" i="10"/>
  <c r="FS20" i="10"/>
  <c r="FT20" i="10"/>
  <c r="FR21" i="10" a="1"/>
  <c r="FR21" i="10"/>
  <c r="FS21" i="10"/>
  <c r="FT21" i="10"/>
  <c r="FR22" i="10" a="1"/>
  <c r="FR22" i="10"/>
  <c r="FS22" i="10"/>
  <c r="FT22" i="10"/>
  <c r="FR23" i="10" a="1"/>
  <c r="FR23" i="10"/>
  <c r="FS23" i="10"/>
  <c r="FT23" i="10"/>
  <c r="FR24" i="10" a="1"/>
  <c r="FR24" i="10"/>
  <c r="FS24" i="10"/>
  <c r="FT24" i="10"/>
  <c r="FR25" i="10" a="1"/>
  <c r="FR25" i="10"/>
  <c r="FS25" i="10"/>
  <c r="FT25" i="10"/>
  <c r="FR26" i="10" a="1"/>
  <c r="FR26" i="10"/>
  <c r="FS26" i="10"/>
  <c r="FT26" i="10"/>
  <c r="FR27" i="10" a="1"/>
  <c r="FR27" i="10"/>
  <c r="FS27" i="10"/>
  <c r="FT27" i="10"/>
  <c r="FR28" i="10" a="1"/>
  <c r="FR28" i="10"/>
  <c r="FS28" i="10"/>
  <c r="FT28" i="10"/>
  <c r="FR29" i="10" a="1"/>
  <c r="FR29" i="10"/>
  <c r="FS29" i="10"/>
  <c r="FT29" i="10"/>
  <c r="O71" i="10"/>
  <c r="FR30" i="10" a="1"/>
  <c r="FR30" i="10"/>
  <c r="FS30" i="10"/>
  <c r="FT30" i="10"/>
  <c r="FR31" i="10" a="1"/>
  <c r="FR31" i="10"/>
  <c r="FS31" i="10"/>
  <c r="FT31" i="10"/>
  <c r="M72" i="10"/>
  <c r="K72" i="10"/>
  <c r="FR32" i="10" a="1"/>
  <c r="FR32" i="10"/>
  <c r="FS32" i="10"/>
  <c r="FT32" i="10"/>
  <c r="I72" i="10"/>
  <c r="K60" i="10"/>
  <c r="I60" i="10"/>
  <c r="FR33" i="10" a="1"/>
  <c r="FR33" i="10"/>
  <c r="FS33" i="10"/>
  <c r="FT33" i="10"/>
  <c r="G72" i="10"/>
  <c r="FR34" i="10" a="1"/>
  <c r="FR34" i="10"/>
  <c r="FS34" i="10"/>
  <c r="FT34" i="10"/>
  <c r="G82" i="10"/>
  <c r="E82" i="10"/>
  <c r="G61" i="10"/>
  <c r="E61" i="10"/>
  <c r="FR35" i="10" a="1"/>
  <c r="FR35" i="10"/>
  <c r="FS35" i="10"/>
  <c r="FT35" i="10"/>
  <c r="E73" i="10"/>
  <c r="C73" i="10"/>
  <c r="FR36" i="10" a="1"/>
  <c r="FR36" i="10"/>
  <c r="FS36" i="10"/>
  <c r="FT36" i="10"/>
  <c r="FV5" i="10" a="1"/>
  <c r="B752" i="11"/>
  <c r="B753" i="11"/>
  <c r="B754" i="11"/>
  <c r="B755" i="11"/>
  <c r="B756" i="11"/>
  <c r="B757" i="11"/>
  <c r="B758" i="11"/>
  <c r="C752" i="11"/>
  <c r="D752" i="11"/>
  <c r="C753" i="11"/>
  <c r="D753" i="11"/>
  <c r="C754" i="11"/>
  <c r="D754" i="11"/>
  <c r="C755" i="11"/>
  <c r="D755" i="11"/>
  <c r="C756" i="11"/>
  <c r="D756" i="11"/>
  <c r="C757" i="11"/>
  <c r="D757" i="11"/>
  <c r="C758" i="11"/>
  <c r="D758" i="11"/>
  <c r="D751" i="11"/>
  <c r="C751" i="11"/>
  <c r="FV5" i="10"/>
  <c r="B751" i="11"/>
  <c r="B740" i="11"/>
  <c r="A739" i="11"/>
  <c r="A737" i="11"/>
  <c r="A736" i="11"/>
  <c r="FJ4" i="10"/>
  <c r="FJ5" i="10" a="1"/>
  <c r="FJ5" i="10"/>
  <c r="FJ6" i="10" a="1"/>
  <c r="FJ6" i="10"/>
  <c r="FK5" i="10"/>
  <c r="FL5" i="10"/>
  <c r="FK6" i="10"/>
  <c r="FL6" i="10"/>
  <c r="FJ7" i="10" a="1"/>
  <c r="FJ7" i="10"/>
  <c r="FK7" i="10"/>
  <c r="FL7" i="10"/>
  <c r="FJ8" i="10" a="1"/>
  <c r="FJ8" i="10"/>
  <c r="FK8" i="10"/>
  <c r="FL8" i="10"/>
  <c r="FJ9" i="10" a="1"/>
  <c r="FJ9" i="10"/>
  <c r="FK9" i="10"/>
  <c r="FL9" i="10"/>
  <c r="FJ10" i="10" a="1"/>
  <c r="FJ10" i="10"/>
  <c r="FK10" i="10"/>
  <c r="FL10" i="10"/>
  <c r="FJ11" i="10" a="1"/>
  <c r="FJ11" i="10"/>
  <c r="FK11" i="10"/>
  <c r="FL11" i="10"/>
  <c r="FJ12" i="10" a="1"/>
  <c r="FJ12" i="10"/>
  <c r="FK12" i="10"/>
  <c r="FL12" i="10"/>
  <c r="FJ13" i="10" a="1"/>
  <c r="FJ13" i="10"/>
  <c r="FK13" i="10"/>
  <c r="FL13" i="10"/>
  <c r="FJ14" i="10" a="1"/>
  <c r="FJ14" i="10"/>
  <c r="FK14" i="10"/>
  <c r="FL14" i="10"/>
  <c r="FJ15" i="10" a="1"/>
  <c r="FJ15" i="10"/>
  <c r="FK15" i="10"/>
  <c r="FL15" i="10"/>
  <c r="FJ16" i="10" a="1"/>
  <c r="FJ16" i="10"/>
  <c r="FK16" i="10"/>
  <c r="FL16" i="10"/>
  <c r="FJ17" i="10" a="1"/>
  <c r="FJ17" i="10"/>
  <c r="FK17" i="10"/>
  <c r="FL17" i="10"/>
  <c r="FJ18" i="10" a="1"/>
  <c r="FJ18" i="10"/>
  <c r="FK18" i="10"/>
  <c r="FL18" i="10"/>
  <c r="FJ19" i="10" a="1"/>
  <c r="FJ19" i="10"/>
  <c r="FK19" i="10"/>
  <c r="FL19" i="10"/>
  <c r="FJ20" i="10" a="1"/>
  <c r="FJ20" i="10"/>
  <c r="FK20" i="10"/>
  <c r="FL20" i="10"/>
  <c r="FJ21" i="10" a="1"/>
  <c r="FJ21" i="10"/>
  <c r="FK21" i="10"/>
  <c r="FL21" i="10"/>
  <c r="FJ22" i="10" a="1"/>
  <c r="FJ22" i="10"/>
  <c r="FK22" i="10"/>
  <c r="FL22" i="10"/>
  <c r="FJ23" i="10" a="1"/>
  <c r="FJ23" i="10"/>
  <c r="FK23" i="10"/>
  <c r="FL23" i="10"/>
  <c r="FJ24" i="10" a="1"/>
  <c r="FJ24" i="10"/>
  <c r="FK24" i="10"/>
  <c r="FL24" i="10"/>
  <c r="FJ25" i="10" a="1"/>
  <c r="FJ25" i="10"/>
  <c r="FK25" i="10"/>
  <c r="FL25" i="10"/>
  <c r="FJ26" i="10" a="1"/>
  <c r="FJ26" i="10"/>
  <c r="FK26" i="10"/>
  <c r="FL26" i="10"/>
  <c r="FJ27" i="10" a="1"/>
  <c r="FJ27" i="10"/>
  <c r="FK27" i="10"/>
  <c r="FL27" i="10"/>
  <c r="FJ28" i="10" a="1"/>
  <c r="FJ28" i="10"/>
  <c r="FK28" i="10"/>
  <c r="FL28" i="10"/>
  <c r="FJ29" i="10" a="1"/>
  <c r="FJ29" i="10"/>
  <c r="FK29" i="10"/>
  <c r="FL29" i="10"/>
  <c r="O70" i="10"/>
  <c r="O88" i="10"/>
  <c r="O89" i="10"/>
  <c r="FJ30" i="10" a="1"/>
  <c r="FJ30" i="10"/>
  <c r="FK30" i="10"/>
  <c r="FL30" i="10"/>
  <c r="M70" i="10"/>
  <c r="M71" i="10"/>
  <c r="M88" i="10"/>
  <c r="M89" i="10"/>
  <c r="FJ31" i="10" a="1"/>
  <c r="FJ31" i="10"/>
  <c r="FK31" i="10"/>
  <c r="FL31" i="10"/>
  <c r="K70" i="10"/>
  <c r="K71" i="10"/>
  <c r="K88" i="10"/>
  <c r="K89" i="10"/>
  <c r="K90" i="10"/>
  <c r="FJ32" i="10" a="1"/>
  <c r="FJ32" i="10"/>
  <c r="FK32" i="10"/>
  <c r="FL32" i="10"/>
  <c r="I70" i="10"/>
  <c r="I71" i="10"/>
  <c r="I88" i="10"/>
  <c r="I89" i="10"/>
  <c r="I90" i="10"/>
  <c r="FJ33" i="10" a="1"/>
  <c r="FJ33" i="10"/>
  <c r="FK33" i="10"/>
  <c r="FL33" i="10"/>
  <c r="G60" i="10"/>
  <c r="G70" i="10"/>
  <c r="G71" i="10"/>
  <c r="G80" i="10"/>
  <c r="G81" i="10"/>
  <c r="G88" i="10"/>
  <c r="G89" i="10"/>
  <c r="G90" i="10"/>
  <c r="FJ34" i="10" a="1"/>
  <c r="FJ34" i="10"/>
  <c r="FK34" i="10"/>
  <c r="FL34" i="10"/>
  <c r="E58" i="10"/>
  <c r="E59" i="10"/>
  <c r="E60" i="10"/>
  <c r="E70" i="10"/>
  <c r="E71" i="10"/>
  <c r="E72" i="10"/>
  <c r="E80" i="10"/>
  <c r="E81" i="10"/>
  <c r="E88" i="10"/>
  <c r="E89" i="10"/>
  <c r="E90" i="10"/>
  <c r="FJ35" i="10" a="1"/>
  <c r="FJ35" i="10"/>
  <c r="FK35" i="10"/>
  <c r="FL35" i="10"/>
  <c r="C58" i="10"/>
  <c r="C59" i="10"/>
  <c r="C60" i="10"/>
  <c r="C61" i="10"/>
  <c r="C62" i="10"/>
  <c r="C63" i="10"/>
  <c r="C64" i="10"/>
  <c r="C65" i="10"/>
  <c r="C66" i="10"/>
  <c r="C67" i="10"/>
  <c r="C68" i="10"/>
  <c r="C69" i="10"/>
  <c r="C70" i="10"/>
  <c r="C71" i="10"/>
  <c r="C72" i="10"/>
  <c r="C80" i="10"/>
  <c r="C81" i="10"/>
  <c r="C82" i="10"/>
  <c r="C83" i="10"/>
  <c r="C84" i="10"/>
  <c r="C85" i="10"/>
  <c r="C86" i="10"/>
  <c r="C87" i="10"/>
  <c r="C88" i="10"/>
  <c r="C89" i="10"/>
  <c r="C90" i="10"/>
  <c r="FJ36" i="10" a="1"/>
  <c r="FJ36" i="10"/>
  <c r="FK36" i="10"/>
  <c r="FL36" i="10"/>
  <c r="FN5" i="10" a="1"/>
  <c r="C717" i="11"/>
  <c r="D717" i="11"/>
  <c r="C718" i="11"/>
  <c r="D718" i="11"/>
  <c r="C719" i="11"/>
  <c r="D719" i="11"/>
  <c r="C720" i="11"/>
  <c r="D720" i="11"/>
  <c r="C721" i="11"/>
  <c r="D721" i="11"/>
  <c r="C722" i="11"/>
  <c r="D722" i="11"/>
  <c r="C723" i="11"/>
  <c r="D723" i="11"/>
  <c r="D716" i="11"/>
  <c r="C716" i="11"/>
  <c r="B717" i="11"/>
  <c r="B718" i="11"/>
  <c r="B719" i="11"/>
  <c r="B720" i="11"/>
  <c r="B721" i="11"/>
  <c r="B722" i="11"/>
  <c r="B723" i="11"/>
  <c r="FN5" i="10"/>
  <c r="B716" i="11"/>
  <c r="B705" i="11"/>
  <c r="A704" i="11"/>
  <c r="A702" i="11"/>
  <c r="A701" i="11"/>
  <c r="FB4" i="10"/>
  <c r="FB5" i="10" a="1"/>
  <c r="FB5" i="10"/>
  <c r="FB6" i="10" a="1"/>
  <c r="FB6" i="10"/>
  <c r="FC5" i="10"/>
  <c r="FD5" i="10"/>
  <c r="FC6" i="10"/>
  <c r="FD6" i="10"/>
  <c r="FB7" i="10" a="1"/>
  <c r="FB7" i="10"/>
  <c r="FC7" i="10"/>
  <c r="FD7" i="10"/>
  <c r="FB8" i="10" a="1"/>
  <c r="FB8" i="10"/>
  <c r="FC8" i="10"/>
  <c r="FD8" i="10"/>
  <c r="FB9" i="10" a="1"/>
  <c r="FB9" i="10"/>
  <c r="FC9" i="10"/>
  <c r="FD9" i="10"/>
  <c r="FB10" i="10" a="1"/>
  <c r="FB10" i="10"/>
  <c r="FC10" i="10"/>
  <c r="FD10" i="10"/>
  <c r="FB11" i="10" a="1"/>
  <c r="FB11" i="10"/>
  <c r="FC11" i="10"/>
  <c r="FD11" i="10"/>
  <c r="FB12" i="10" a="1"/>
  <c r="FB12" i="10"/>
  <c r="FC12" i="10"/>
  <c r="FD12" i="10"/>
  <c r="FB13" i="10" a="1"/>
  <c r="FB13" i="10"/>
  <c r="FC13" i="10"/>
  <c r="FD13" i="10"/>
  <c r="FB14" i="10" a="1"/>
  <c r="FB14" i="10"/>
  <c r="FC14" i="10"/>
  <c r="FD14" i="10"/>
  <c r="FB15" i="10" a="1"/>
  <c r="FB15" i="10"/>
  <c r="FC15" i="10"/>
  <c r="FD15" i="10"/>
  <c r="FB16" i="10" a="1"/>
  <c r="FB16" i="10"/>
  <c r="FC16" i="10"/>
  <c r="FD16" i="10"/>
  <c r="FB17" i="10" a="1"/>
  <c r="FB17" i="10"/>
  <c r="FC17" i="10"/>
  <c r="FD17" i="10"/>
  <c r="FB18" i="10" a="1"/>
  <c r="FB18" i="10"/>
  <c r="FC18" i="10"/>
  <c r="FD18" i="10"/>
  <c r="FB19" i="10" a="1"/>
  <c r="FB19" i="10"/>
  <c r="FC19" i="10"/>
  <c r="FD19" i="10"/>
  <c r="FB20" i="10" a="1"/>
  <c r="FB20" i="10"/>
  <c r="FC20" i="10"/>
  <c r="FD20" i="10"/>
  <c r="FB21" i="10" a="1"/>
  <c r="FB21" i="10"/>
  <c r="FC21" i="10"/>
  <c r="FD21" i="10"/>
  <c r="FB22" i="10" a="1"/>
  <c r="FB22" i="10"/>
  <c r="FC22" i="10"/>
  <c r="FD22" i="10"/>
  <c r="FB23" i="10" a="1"/>
  <c r="FB23" i="10"/>
  <c r="FC23" i="10"/>
  <c r="FD23" i="10"/>
  <c r="FB24" i="10" a="1"/>
  <c r="FB24" i="10"/>
  <c r="FC24" i="10"/>
  <c r="FD24" i="10"/>
  <c r="FB25" i="10" a="1"/>
  <c r="FB25" i="10"/>
  <c r="FC25" i="10"/>
  <c r="FD25" i="10"/>
  <c r="FB26" i="10" a="1"/>
  <c r="FB26" i="10"/>
  <c r="FC26" i="10"/>
  <c r="FD26" i="10"/>
  <c r="FB27" i="10" a="1"/>
  <c r="FB27" i="10"/>
  <c r="FC27" i="10"/>
  <c r="FD27" i="10"/>
  <c r="FB28" i="10" a="1"/>
  <c r="FB28" i="10"/>
  <c r="FC28" i="10"/>
  <c r="FD28" i="10"/>
  <c r="FB29" i="10" a="1"/>
  <c r="FB29" i="10"/>
  <c r="FC29" i="10"/>
  <c r="FD29" i="10"/>
  <c r="FB30" i="10" a="1"/>
  <c r="FB30" i="10"/>
  <c r="FC30" i="10"/>
  <c r="FD30" i="10"/>
  <c r="FB31" i="10" a="1"/>
  <c r="FB31" i="10"/>
  <c r="FC31" i="10"/>
  <c r="FD31" i="10"/>
  <c r="FB32" i="10" a="1"/>
  <c r="FB32" i="10"/>
  <c r="FC32" i="10"/>
  <c r="FD32" i="10"/>
  <c r="FB33" i="10" a="1"/>
  <c r="FB33" i="10"/>
  <c r="FC33" i="10"/>
  <c r="FD33" i="10"/>
  <c r="FB34" i="10" a="1"/>
  <c r="FB34" i="10"/>
  <c r="FC34" i="10"/>
  <c r="FD34" i="10"/>
  <c r="FB35" i="10" a="1"/>
  <c r="FB35" i="10"/>
  <c r="FC35" i="10"/>
  <c r="FD35" i="10"/>
  <c r="FB36" i="10" a="1"/>
  <c r="FB36" i="10"/>
  <c r="FC36" i="10"/>
  <c r="FD36" i="10"/>
  <c r="FF5" i="10" a="1"/>
  <c r="C682" i="11"/>
  <c r="D682" i="11"/>
  <c r="C683" i="11"/>
  <c r="D683" i="11"/>
  <c r="C684" i="11"/>
  <c r="D684" i="11"/>
  <c r="C685" i="11"/>
  <c r="D685" i="11"/>
  <c r="C686" i="11"/>
  <c r="D686" i="11"/>
  <c r="C687" i="11"/>
  <c r="D687" i="11"/>
  <c r="C688" i="11"/>
  <c r="D688" i="11"/>
  <c r="D681" i="11"/>
  <c r="C681" i="11"/>
  <c r="B682" i="11"/>
  <c r="B683" i="11"/>
  <c r="B684" i="11"/>
  <c r="B685" i="11"/>
  <c r="B686" i="11"/>
  <c r="B687" i="11"/>
  <c r="B688" i="11"/>
  <c r="FF5" i="10"/>
  <c r="B681" i="11"/>
  <c r="B670" i="11"/>
  <c r="A669" i="11"/>
  <c r="A667" i="11"/>
  <c r="A666" i="11"/>
  <c r="ET4" i="10"/>
  <c r="ET5" i="10" a="1"/>
  <c r="ET5" i="10"/>
  <c r="ET6" i="10" a="1"/>
  <c r="ET6" i="10"/>
  <c r="EU5" i="10"/>
  <c r="EV5" i="10"/>
  <c r="EU6" i="10"/>
  <c r="EV6" i="10"/>
  <c r="ET7" i="10" a="1"/>
  <c r="ET7" i="10"/>
  <c r="EU7" i="10"/>
  <c r="EV7" i="10"/>
  <c r="ET8" i="10" a="1"/>
  <c r="ET8" i="10"/>
  <c r="EU8" i="10"/>
  <c r="EV8" i="10"/>
  <c r="ET9" i="10" a="1"/>
  <c r="ET9" i="10"/>
  <c r="EU9" i="10"/>
  <c r="EV9" i="10"/>
  <c r="ET10" i="10" a="1"/>
  <c r="ET10" i="10"/>
  <c r="EU10" i="10"/>
  <c r="EV10" i="10"/>
  <c r="ET11" i="10" a="1"/>
  <c r="ET11" i="10"/>
  <c r="EU11" i="10"/>
  <c r="EV11" i="10"/>
  <c r="ET12" i="10" a="1"/>
  <c r="ET12" i="10"/>
  <c r="EU12" i="10"/>
  <c r="EV12" i="10"/>
  <c r="ET13" i="10" a="1"/>
  <c r="ET13" i="10"/>
  <c r="EU13" i="10"/>
  <c r="EV13" i="10"/>
  <c r="ET14" i="10" a="1"/>
  <c r="ET14" i="10"/>
  <c r="EU14" i="10"/>
  <c r="EV14" i="10"/>
  <c r="ET15" i="10" a="1"/>
  <c r="ET15" i="10"/>
  <c r="EU15" i="10"/>
  <c r="EV15" i="10"/>
  <c r="ET16" i="10" a="1"/>
  <c r="ET16" i="10"/>
  <c r="EU16" i="10"/>
  <c r="EV16" i="10"/>
  <c r="ET17" i="10" a="1"/>
  <c r="ET17" i="10"/>
  <c r="EU17" i="10"/>
  <c r="EV17" i="10"/>
  <c r="ET18" i="10" a="1"/>
  <c r="ET18" i="10"/>
  <c r="EU18" i="10"/>
  <c r="R10" i="1" a="1"/>
  <c r="R10" i="1"/>
  <c r="AM49" i="10"/>
  <c r="EV18" i="10"/>
  <c r="ET19" i="10" a="1"/>
  <c r="ET19" i="10"/>
  <c r="EU19" i="10"/>
  <c r="EV19" i="10"/>
  <c r="ET20" i="10" a="1"/>
  <c r="ET20" i="10"/>
  <c r="EU20" i="10"/>
  <c r="EV20" i="10"/>
  <c r="ET21" i="10" a="1"/>
  <c r="ET21" i="10"/>
  <c r="EU21" i="10"/>
  <c r="EV21" i="10"/>
  <c r="ET22" i="10" a="1"/>
  <c r="ET22" i="10"/>
  <c r="EU22" i="10"/>
  <c r="EV22" i="10"/>
  <c r="ET23" i="10" a="1"/>
  <c r="ET23" i="10"/>
  <c r="EU23" i="10"/>
  <c r="EV23" i="10"/>
  <c r="ET24" i="10" a="1"/>
  <c r="ET24" i="10"/>
  <c r="EU24" i="10"/>
  <c r="EV24" i="10"/>
  <c r="ET25" i="10" a="1"/>
  <c r="ET25" i="10"/>
  <c r="EU25" i="10"/>
  <c r="EV25" i="10"/>
  <c r="ET26" i="10" a="1"/>
  <c r="ET26" i="10"/>
  <c r="EU26" i="10"/>
  <c r="EV26" i="10"/>
  <c r="ET27" i="10" a="1"/>
  <c r="ET27" i="10"/>
  <c r="EU27" i="10"/>
  <c r="EV27" i="10"/>
  <c r="ET28" i="10" a="1"/>
  <c r="ET28" i="10"/>
  <c r="EU28" i="10"/>
  <c r="EV28" i="10"/>
  <c r="ET29" i="10" a="1"/>
  <c r="ET29" i="10"/>
  <c r="EU29" i="10"/>
  <c r="EV29" i="10"/>
  <c r="ET30" i="10" a="1"/>
  <c r="ET30" i="10"/>
  <c r="EU30" i="10"/>
  <c r="EV30" i="10"/>
  <c r="ET31" i="10" a="1"/>
  <c r="ET31" i="10"/>
  <c r="EU31" i="10"/>
  <c r="EV31" i="10"/>
  <c r="ET32" i="10" a="1"/>
  <c r="ET32" i="10"/>
  <c r="EU32" i="10"/>
  <c r="EV32" i="10"/>
  <c r="ET33" i="10" a="1"/>
  <c r="ET33" i="10"/>
  <c r="EU33" i="10"/>
  <c r="EV33" i="10"/>
  <c r="ET34" i="10" a="1"/>
  <c r="ET34" i="10"/>
  <c r="EU34" i="10"/>
  <c r="EV34" i="10"/>
  <c r="ET35" i="10" a="1"/>
  <c r="ET35" i="10"/>
  <c r="EU35" i="10"/>
  <c r="EV35" i="10"/>
  <c r="ET36" i="10" a="1"/>
  <c r="ET36" i="10"/>
  <c r="EU36" i="10"/>
  <c r="EV36" i="10"/>
  <c r="EX5" i="10" a="1"/>
  <c r="C647" i="11"/>
  <c r="D647" i="11"/>
  <c r="C648" i="11"/>
  <c r="D648" i="11"/>
  <c r="C649" i="11"/>
  <c r="D649" i="11"/>
  <c r="C650" i="11"/>
  <c r="D650" i="11"/>
  <c r="C651" i="11"/>
  <c r="D651" i="11"/>
  <c r="C652" i="11"/>
  <c r="D652" i="11"/>
  <c r="C653" i="11"/>
  <c r="D653" i="11"/>
  <c r="D646" i="11"/>
  <c r="C646" i="11"/>
  <c r="B647" i="11"/>
  <c r="B648" i="11"/>
  <c r="B649" i="11"/>
  <c r="B650" i="11"/>
  <c r="B651" i="11"/>
  <c r="B652" i="11"/>
  <c r="B653" i="11"/>
  <c r="EX5" i="10"/>
  <c r="B646" i="11"/>
  <c r="B635" i="11"/>
  <c r="A634" i="11"/>
  <c r="A632" i="11"/>
  <c r="A631" i="11"/>
  <c r="EL4" i="10"/>
  <c r="EL5" i="10" a="1"/>
  <c r="EL5" i="10"/>
  <c r="EL6" i="10" a="1"/>
  <c r="EL6" i="10"/>
  <c r="EM5" i="10"/>
  <c r="EN5" i="10"/>
  <c r="EM6" i="10"/>
  <c r="EN6" i="10"/>
  <c r="EL7" i="10" a="1"/>
  <c r="EL7" i="10"/>
  <c r="EM7" i="10"/>
  <c r="EN7" i="10"/>
  <c r="EL8" i="10" a="1"/>
  <c r="EL8" i="10"/>
  <c r="EM8" i="10"/>
  <c r="EN8" i="10"/>
  <c r="EL9" i="10" a="1"/>
  <c r="EL9" i="10"/>
  <c r="EM9" i="10"/>
  <c r="EN9" i="10"/>
  <c r="EL10" i="10" a="1"/>
  <c r="EL10" i="10"/>
  <c r="EM10" i="10"/>
  <c r="EN10" i="10"/>
  <c r="EL11" i="10" a="1"/>
  <c r="EL11" i="10"/>
  <c r="EM11" i="10"/>
  <c r="EN11" i="10"/>
  <c r="EL12" i="10" a="1"/>
  <c r="EL12" i="10"/>
  <c r="EM12" i="10"/>
  <c r="EN12" i="10"/>
  <c r="EL13" i="10" a="1"/>
  <c r="EL13" i="10"/>
  <c r="EM13" i="10"/>
  <c r="EN13" i="10"/>
  <c r="EL14" i="10" a="1"/>
  <c r="EL14" i="10"/>
  <c r="EM14" i="10"/>
  <c r="EN14" i="10"/>
  <c r="EL15" i="10" a="1"/>
  <c r="EL15" i="10"/>
  <c r="EM15" i="10"/>
  <c r="EN15" i="10"/>
  <c r="EL16" i="10" a="1"/>
  <c r="EL16" i="10"/>
  <c r="EM16" i="10"/>
  <c r="EN16" i="10"/>
  <c r="EL17" i="10" a="1"/>
  <c r="EL17" i="10"/>
  <c r="EM17" i="10"/>
  <c r="EN17" i="10"/>
  <c r="EL18" i="10" a="1"/>
  <c r="EL18" i="10"/>
  <c r="EM18" i="10"/>
  <c r="EN18" i="10"/>
  <c r="EL19" i="10" a="1"/>
  <c r="EL19" i="10"/>
  <c r="EM19" i="10"/>
  <c r="EN19" i="10"/>
  <c r="EL20" i="10" a="1"/>
  <c r="EL20" i="10"/>
  <c r="EM20" i="10"/>
  <c r="EN20" i="10"/>
  <c r="EL21" i="10" a="1"/>
  <c r="EL21" i="10"/>
  <c r="EM21" i="10"/>
  <c r="U10" i="1" a="1"/>
  <c r="U10" i="1"/>
  <c r="AG49" i="10"/>
  <c r="EN21" i="10"/>
  <c r="EL22" i="10" a="1"/>
  <c r="EL22" i="10"/>
  <c r="EM22" i="10"/>
  <c r="EN22" i="10"/>
  <c r="EL23" i="10" a="1"/>
  <c r="EL23" i="10"/>
  <c r="EM23" i="10"/>
  <c r="EN23" i="10"/>
  <c r="EL24" i="10" a="1"/>
  <c r="EL24" i="10"/>
  <c r="EM24" i="10"/>
  <c r="EN24" i="10"/>
  <c r="EL25" i="10" a="1"/>
  <c r="EL25" i="10"/>
  <c r="EM25" i="10"/>
  <c r="EN25" i="10"/>
  <c r="EL26" i="10" a="1"/>
  <c r="EL26" i="10"/>
  <c r="EM26" i="10"/>
  <c r="EN26" i="10"/>
  <c r="EL27" i="10" a="1"/>
  <c r="EL27" i="10"/>
  <c r="EM27" i="10"/>
  <c r="EN27" i="10"/>
  <c r="EL28" i="10" a="1"/>
  <c r="EL28" i="10"/>
  <c r="EM28" i="10"/>
  <c r="EN28" i="10"/>
  <c r="EL29" i="10" a="1"/>
  <c r="EL29" i="10"/>
  <c r="EM29" i="10"/>
  <c r="EN29" i="10"/>
  <c r="EL30" i="10" a="1"/>
  <c r="EL30" i="10"/>
  <c r="EM30" i="10"/>
  <c r="EN30" i="10"/>
  <c r="EL31" i="10" a="1"/>
  <c r="EL31" i="10"/>
  <c r="EM31" i="10"/>
  <c r="EN31" i="10"/>
  <c r="EL32" i="10" a="1"/>
  <c r="EL32" i="10"/>
  <c r="EM32" i="10"/>
  <c r="EN32" i="10"/>
  <c r="EL33" i="10" a="1"/>
  <c r="EL33" i="10"/>
  <c r="EM33" i="10"/>
  <c r="EN33" i="10"/>
  <c r="EL34" i="10" a="1"/>
  <c r="EL34" i="10"/>
  <c r="EM34" i="10"/>
  <c r="EN34" i="10"/>
  <c r="EL35" i="10" a="1"/>
  <c r="EL35" i="10"/>
  <c r="EM35" i="10"/>
  <c r="EN35" i="10"/>
  <c r="EL36" i="10" a="1"/>
  <c r="EL36" i="10"/>
  <c r="EM36" i="10"/>
  <c r="EN36" i="10"/>
  <c r="EP5" i="10" a="1"/>
  <c r="C612" i="11"/>
  <c r="D612" i="11"/>
  <c r="C613" i="11"/>
  <c r="D613" i="11"/>
  <c r="C614" i="11"/>
  <c r="D614" i="11"/>
  <c r="C615" i="11"/>
  <c r="D615" i="11"/>
  <c r="C616" i="11"/>
  <c r="D616" i="11"/>
  <c r="C617" i="11"/>
  <c r="D617" i="11"/>
  <c r="C618" i="11"/>
  <c r="D618" i="11"/>
  <c r="D611" i="11"/>
  <c r="C611" i="11"/>
  <c r="B612" i="11"/>
  <c r="B613" i="11"/>
  <c r="B614" i="11"/>
  <c r="B615" i="11"/>
  <c r="B616" i="11"/>
  <c r="B617" i="11"/>
  <c r="B618" i="11"/>
  <c r="EP5" i="10"/>
  <c r="B611" i="11"/>
  <c r="B600" i="11"/>
  <c r="A599" i="11"/>
  <c r="A597" i="11"/>
  <c r="A596" i="11"/>
  <c r="ED4" i="10"/>
  <c r="ED5" i="10" a="1"/>
  <c r="ED5" i="10"/>
  <c r="ED6" i="10" a="1"/>
  <c r="ED6" i="10"/>
  <c r="EE5" i="10"/>
  <c r="EF5" i="10"/>
  <c r="EE6" i="10"/>
  <c r="EF6" i="10"/>
  <c r="ED7" i="10" a="1"/>
  <c r="ED7" i="10"/>
  <c r="EE7" i="10"/>
  <c r="EF7" i="10"/>
  <c r="ED8" i="10" a="1"/>
  <c r="ED8" i="10"/>
  <c r="EE8" i="10"/>
  <c r="EF8" i="10"/>
  <c r="ED9" i="10" a="1"/>
  <c r="ED9" i="10"/>
  <c r="EE9" i="10"/>
  <c r="EF9" i="10"/>
  <c r="ED10" i="10" a="1"/>
  <c r="ED10" i="10"/>
  <c r="EE10" i="10"/>
  <c r="EF10" i="10"/>
  <c r="ED11" i="10" a="1"/>
  <c r="ED11" i="10"/>
  <c r="EE11" i="10"/>
  <c r="EF11" i="10"/>
  <c r="ED12" i="10" a="1"/>
  <c r="ED12" i="10"/>
  <c r="EE12" i="10"/>
  <c r="EF12" i="10"/>
  <c r="ED13" i="10" a="1"/>
  <c r="ED13" i="10"/>
  <c r="EE13" i="10"/>
  <c r="EF13" i="10"/>
  <c r="ED14" i="10" a="1"/>
  <c r="ED14" i="10"/>
  <c r="EE14" i="10"/>
  <c r="EF14" i="10"/>
  <c r="ED15" i="10" a="1"/>
  <c r="ED15" i="10"/>
  <c r="EE15" i="10"/>
  <c r="EF15" i="10"/>
  <c r="ED16" i="10" a="1"/>
  <c r="ED16" i="10"/>
  <c r="EE16" i="10"/>
  <c r="EF16" i="10"/>
  <c r="ED17" i="10" a="1"/>
  <c r="ED17" i="10"/>
  <c r="EE17" i="10"/>
  <c r="EF17" i="10"/>
  <c r="ED18" i="10" a="1"/>
  <c r="ED18" i="10"/>
  <c r="EE18" i="10"/>
  <c r="EF18" i="10"/>
  <c r="ED19" i="10" a="1"/>
  <c r="ED19" i="10"/>
  <c r="EE19" i="10"/>
  <c r="EF19" i="10"/>
  <c r="ED20" i="10" a="1"/>
  <c r="ED20" i="10"/>
  <c r="EE20" i="10"/>
  <c r="EF20" i="10"/>
  <c r="ED21" i="10" a="1"/>
  <c r="ED21" i="10"/>
  <c r="EE21" i="10"/>
  <c r="EF21" i="10"/>
  <c r="ED22" i="10" a="1"/>
  <c r="ED22" i="10"/>
  <c r="EE22" i="10"/>
  <c r="EF22" i="10"/>
  <c r="ED23" i="10" a="1"/>
  <c r="ED23" i="10"/>
  <c r="EE23" i="10"/>
  <c r="EF23" i="10"/>
  <c r="ED24" i="10" a="1"/>
  <c r="ED24" i="10"/>
  <c r="EE24" i="10"/>
  <c r="EF24" i="10"/>
  <c r="ED25" i="10" a="1"/>
  <c r="ED25" i="10"/>
  <c r="EE25" i="10"/>
  <c r="EF25" i="10"/>
  <c r="ED26" i="10" a="1"/>
  <c r="ED26" i="10"/>
  <c r="EE26" i="10"/>
  <c r="EF26" i="10"/>
  <c r="ED27" i="10" a="1"/>
  <c r="ED27" i="10"/>
  <c r="EE27" i="10"/>
  <c r="EF27" i="10"/>
  <c r="ED28" i="10" a="1"/>
  <c r="ED28" i="10"/>
  <c r="EE28" i="10"/>
  <c r="EF28" i="10"/>
  <c r="ED29" i="10" a="1"/>
  <c r="ED29" i="10"/>
  <c r="EE29" i="10"/>
  <c r="EF29" i="10"/>
  <c r="ED30" i="10" a="1"/>
  <c r="ED30" i="10"/>
  <c r="EE30" i="10"/>
  <c r="EF30" i="10"/>
  <c r="ED31" i="10" a="1"/>
  <c r="ED31" i="10"/>
  <c r="EE31" i="10"/>
  <c r="EF31" i="10"/>
  <c r="ED32" i="10" a="1"/>
  <c r="ED32" i="10"/>
  <c r="EE32" i="10"/>
  <c r="EF32" i="10"/>
  <c r="ED33" i="10" a="1"/>
  <c r="ED33" i="10"/>
  <c r="EE33" i="10"/>
  <c r="EF33" i="10"/>
  <c r="ED34" i="10" a="1"/>
  <c r="ED34" i="10"/>
  <c r="EE34" i="10"/>
  <c r="EF34" i="10"/>
  <c r="ED35" i="10" a="1"/>
  <c r="ED35" i="10"/>
  <c r="EE35" i="10"/>
  <c r="EF35" i="10"/>
  <c r="ED36" i="10" a="1"/>
  <c r="ED36" i="10"/>
  <c r="EE36" i="10"/>
  <c r="EF36" i="10"/>
  <c r="EH5" i="10" a="1"/>
  <c r="C577" i="11"/>
  <c r="D577" i="11"/>
  <c r="C578" i="11"/>
  <c r="D578" i="11"/>
  <c r="C579" i="11"/>
  <c r="D579" i="11"/>
  <c r="C580" i="11"/>
  <c r="D580" i="11"/>
  <c r="C581" i="11"/>
  <c r="D581" i="11"/>
  <c r="C582" i="11"/>
  <c r="D582" i="11"/>
  <c r="C583" i="11"/>
  <c r="D583" i="11"/>
  <c r="D576" i="11"/>
  <c r="C576" i="11"/>
  <c r="B577" i="11"/>
  <c r="B578" i="11"/>
  <c r="B579" i="11"/>
  <c r="B580" i="11"/>
  <c r="B581" i="11"/>
  <c r="B582" i="11"/>
  <c r="B583" i="11"/>
  <c r="EH5" i="10"/>
  <c r="B576" i="11"/>
  <c r="B565" i="11"/>
  <c r="A564" i="11"/>
  <c r="A562" i="11"/>
  <c r="A561" i="11"/>
  <c r="DV4" i="10"/>
  <c r="DV5" i="10" a="1"/>
  <c r="DV5" i="10"/>
  <c r="DV6" i="10" a="1"/>
  <c r="DV6" i="10"/>
  <c r="DW5" i="10"/>
  <c r="DX5" i="10"/>
  <c r="DW6" i="10"/>
  <c r="DX6" i="10"/>
  <c r="DV7" i="10" a="1"/>
  <c r="DV7" i="10"/>
  <c r="DW7" i="10"/>
  <c r="DX7" i="10"/>
  <c r="DV8" i="10" a="1"/>
  <c r="DV8" i="10"/>
  <c r="DW8" i="10"/>
  <c r="DX8" i="10"/>
  <c r="DV9" i="10" a="1"/>
  <c r="DV9" i="10"/>
  <c r="DW9" i="10"/>
  <c r="DX9" i="10"/>
  <c r="DV10" i="10" a="1"/>
  <c r="DV10" i="10"/>
  <c r="DW10" i="10"/>
  <c r="DX10" i="10"/>
  <c r="DV11" i="10" a="1"/>
  <c r="DV11" i="10"/>
  <c r="DW11" i="10"/>
  <c r="DX11" i="10"/>
  <c r="DV12" i="10" a="1"/>
  <c r="DV12" i="10"/>
  <c r="DW12" i="10"/>
  <c r="DX12" i="10"/>
  <c r="DV13" i="10" a="1"/>
  <c r="DV13" i="10"/>
  <c r="DW13" i="10"/>
  <c r="DX13" i="10"/>
  <c r="DV14" i="10" a="1"/>
  <c r="DV14" i="10"/>
  <c r="DW14" i="10"/>
  <c r="DX14" i="10"/>
  <c r="DV15" i="10" a="1"/>
  <c r="DV15" i="10"/>
  <c r="DW15" i="10"/>
  <c r="DX15" i="10"/>
  <c r="DV16" i="10" a="1"/>
  <c r="DV16" i="10"/>
  <c r="DW16" i="10"/>
  <c r="DX16" i="10"/>
  <c r="DV17" i="10" a="1"/>
  <c r="DV17" i="10"/>
  <c r="DW17" i="10"/>
  <c r="DX17" i="10"/>
  <c r="DV18" i="10" a="1"/>
  <c r="DV18" i="10"/>
  <c r="DW18" i="10"/>
  <c r="DX18" i="10"/>
  <c r="DV19" i="10" a="1"/>
  <c r="DV19" i="10"/>
  <c r="DW19" i="10"/>
  <c r="DX19" i="10"/>
  <c r="DV20" i="10" a="1"/>
  <c r="DV20" i="10"/>
  <c r="DW20" i="10"/>
  <c r="DX20" i="10"/>
  <c r="DV21" i="10" a="1"/>
  <c r="DV21" i="10"/>
  <c r="DW21" i="10"/>
  <c r="DX21" i="10"/>
  <c r="DV22" i="10" a="1"/>
  <c r="DV22" i="10"/>
  <c r="DW22" i="10"/>
  <c r="DX22" i="10"/>
  <c r="DV23" i="10" a="1"/>
  <c r="DV23" i="10"/>
  <c r="DW23" i="10"/>
  <c r="DX23" i="10"/>
  <c r="DV24" i="10" a="1"/>
  <c r="DV24" i="10"/>
  <c r="DW24" i="10"/>
  <c r="DX24" i="10"/>
  <c r="DV25" i="10" a="1"/>
  <c r="DV25" i="10"/>
  <c r="DW25" i="10"/>
  <c r="DX25" i="10"/>
  <c r="DV26" i="10" a="1"/>
  <c r="DV26" i="10"/>
  <c r="DW26" i="10"/>
  <c r="DX26" i="10"/>
  <c r="DV27" i="10" a="1"/>
  <c r="DV27" i="10"/>
  <c r="DW27" i="10"/>
  <c r="DX27" i="10"/>
  <c r="DV28" i="10" a="1"/>
  <c r="DV28" i="10"/>
  <c r="DW28" i="10"/>
  <c r="DX28" i="10"/>
  <c r="DV29" i="10" a="1"/>
  <c r="DV29" i="10"/>
  <c r="DW29" i="10"/>
  <c r="DX29" i="10"/>
  <c r="DV30" i="10" a="1"/>
  <c r="DV30" i="10"/>
  <c r="DW30" i="10"/>
  <c r="DX30" i="10"/>
  <c r="DV31" i="10" a="1"/>
  <c r="DV31" i="10"/>
  <c r="DW31" i="10"/>
  <c r="DX31" i="10"/>
  <c r="DV32" i="10" a="1"/>
  <c r="DV32" i="10"/>
  <c r="DW32" i="10"/>
  <c r="DX32" i="10"/>
  <c r="DV33" i="10" a="1"/>
  <c r="DV33" i="10"/>
  <c r="DW33" i="10"/>
  <c r="DX33" i="10"/>
  <c r="DV34" i="10" a="1"/>
  <c r="DV34" i="10"/>
  <c r="DW34" i="10"/>
  <c r="DX34" i="10"/>
  <c r="DV35" i="10" a="1"/>
  <c r="DV35" i="10"/>
  <c r="DW35" i="10"/>
  <c r="DX35" i="10"/>
  <c r="DV36" i="10" a="1"/>
  <c r="DV36" i="10"/>
  <c r="DW36" i="10"/>
  <c r="DX36" i="10"/>
  <c r="DZ5" i="10" a="1"/>
  <c r="C542" i="11"/>
  <c r="D542" i="11"/>
  <c r="C543" i="11"/>
  <c r="D543" i="11"/>
  <c r="C544" i="11"/>
  <c r="D544" i="11"/>
  <c r="C545" i="11"/>
  <c r="D545" i="11"/>
  <c r="C546" i="11"/>
  <c r="D546" i="11"/>
  <c r="C547" i="11"/>
  <c r="D547" i="11"/>
  <c r="C548" i="11"/>
  <c r="D548" i="11"/>
  <c r="D541" i="11"/>
  <c r="C541" i="11"/>
  <c r="B542" i="11"/>
  <c r="B543" i="11"/>
  <c r="B544" i="11"/>
  <c r="B545" i="11"/>
  <c r="B546" i="11"/>
  <c r="B547" i="11"/>
  <c r="B548" i="11"/>
  <c r="DZ5" i="10"/>
  <c r="B541" i="11"/>
  <c r="B530" i="11"/>
  <c r="A529" i="11"/>
  <c r="A527" i="11"/>
  <c r="A526" i="11"/>
  <c r="DN4" i="10"/>
  <c r="DN5" i="10" a="1"/>
  <c r="DN5" i="10"/>
  <c r="DN6" i="10" a="1"/>
  <c r="DN6" i="10"/>
  <c r="DO5" i="10"/>
  <c r="DP5" i="10"/>
  <c r="DO6" i="10"/>
  <c r="DP6" i="10"/>
  <c r="DN7" i="10" a="1"/>
  <c r="DN7" i="10"/>
  <c r="DO7" i="10"/>
  <c r="DP7" i="10"/>
  <c r="DN8" i="10" a="1"/>
  <c r="DN8" i="10"/>
  <c r="DO8" i="10"/>
  <c r="DP8" i="10"/>
  <c r="DN9" i="10" a="1"/>
  <c r="DN9" i="10"/>
  <c r="DO9" i="10"/>
  <c r="DP9" i="10"/>
  <c r="DN10" i="10" a="1"/>
  <c r="DN10" i="10"/>
  <c r="DO10" i="10"/>
  <c r="DP10" i="10"/>
  <c r="DN11" i="10" a="1"/>
  <c r="DN11" i="10"/>
  <c r="DO11" i="10"/>
  <c r="DP11" i="10"/>
  <c r="DN12" i="10" a="1"/>
  <c r="DN12" i="10"/>
  <c r="DO12" i="10"/>
  <c r="DP12" i="10"/>
  <c r="DN13" i="10" a="1"/>
  <c r="DN13" i="10"/>
  <c r="DO13" i="10"/>
  <c r="DP13" i="10"/>
  <c r="DN14" i="10" a="1"/>
  <c r="DN14" i="10"/>
  <c r="DO14" i="10"/>
  <c r="DP14" i="10"/>
  <c r="DN15" i="10" a="1"/>
  <c r="DN15" i="10"/>
  <c r="DO15" i="10"/>
  <c r="DP15" i="10"/>
  <c r="DN16" i="10" a="1"/>
  <c r="DN16" i="10"/>
  <c r="DO16" i="10"/>
  <c r="DP16" i="10"/>
  <c r="DN17" i="10" a="1"/>
  <c r="DN17" i="10"/>
  <c r="DO17" i="10"/>
  <c r="DP17" i="10"/>
  <c r="DN18" i="10" a="1"/>
  <c r="DN18" i="10"/>
  <c r="DO18" i="10"/>
  <c r="DP18" i="10"/>
  <c r="DN19" i="10" a="1"/>
  <c r="DN19" i="10"/>
  <c r="DO19" i="10"/>
  <c r="DP19" i="10"/>
  <c r="DN20" i="10" a="1"/>
  <c r="DN20" i="10"/>
  <c r="DO20" i="10"/>
  <c r="DP20" i="10"/>
  <c r="DN21" i="10" a="1"/>
  <c r="DN21" i="10"/>
  <c r="DO21" i="10"/>
  <c r="DP21" i="10"/>
  <c r="DN22" i="10" a="1"/>
  <c r="DN22" i="10"/>
  <c r="DO22" i="10"/>
  <c r="DP22" i="10"/>
  <c r="DN23" i="10" a="1"/>
  <c r="DN23" i="10"/>
  <c r="DO23" i="10"/>
  <c r="DP23" i="10"/>
  <c r="DN24" i="10" a="1"/>
  <c r="DN24" i="10"/>
  <c r="DO24" i="10"/>
  <c r="DP24" i="10"/>
  <c r="DN25" i="10" a="1"/>
  <c r="DN25" i="10"/>
  <c r="DO25" i="10"/>
  <c r="DP25" i="10"/>
  <c r="DN26" i="10" a="1"/>
  <c r="DN26" i="10"/>
  <c r="DO26" i="10"/>
  <c r="DP26" i="10"/>
  <c r="DN27" i="10" a="1"/>
  <c r="DN27" i="10"/>
  <c r="DO27" i="10"/>
  <c r="DP27" i="10"/>
  <c r="DN28" i="10" a="1"/>
  <c r="DN28" i="10"/>
  <c r="DO28" i="10"/>
  <c r="DP28" i="10"/>
  <c r="DN29" i="10" a="1"/>
  <c r="DN29" i="10"/>
  <c r="DO29" i="10"/>
  <c r="DP29" i="10"/>
  <c r="DN30" i="10" a="1"/>
  <c r="DN30" i="10"/>
  <c r="DO30" i="10"/>
  <c r="DP30" i="10"/>
  <c r="DN31" i="10" a="1"/>
  <c r="DN31" i="10"/>
  <c r="DO31" i="10"/>
  <c r="DP31" i="10"/>
  <c r="DN32" i="10" a="1"/>
  <c r="DN32" i="10"/>
  <c r="DO32" i="10"/>
  <c r="DP32" i="10"/>
  <c r="DN33" i="10" a="1"/>
  <c r="DN33" i="10"/>
  <c r="DO33" i="10"/>
  <c r="DP33" i="10"/>
  <c r="DN34" i="10" a="1"/>
  <c r="DN34" i="10"/>
  <c r="DO34" i="10"/>
  <c r="DP34" i="10"/>
  <c r="DN35" i="10" a="1"/>
  <c r="DN35" i="10"/>
  <c r="DO35" i="10"/>
  <c r="DP35" i="10"/>
  <c r="DN36" i="10" a="1"/>
  <c r="DN36" i="10"/>
  <c r="DO36" i="10"/>
  <c r="DP36" i="10"/>
  <c r="DR5" i="10" a="1"/>
  <c r="C507" i="11"/>
  <c r="D507" i="11"/>
  <c r="C508" i="11"/>
  <c r="D508" i="11"/>
  <c r="C509" i="11"/>
  <c r="D509" i="11"/>
  <c r="C510" i="11"/>
  <c r="D510" i="11"/>
  <c r="C511" i="11"/>
  <c r="D511" i="11"/>
  <c r="C512" i="11"/>
  <c r="D512" i="11"/>
  <c r="C513" i="11"/>
  <c r="D513" i="11"/>
  <c r="D506" i="11"/>
  <c r="C506" i="11"/>
  <c r="B507" i="11"/>
  <c r="B508" i="11"/>
  <c r="B509" i="11"/>
  <c r="B510" i="11"/>
  <c r="B511" i="11"/>
  <c r="B512" i="11"/>
  <c r="B513" i="11"/>
  <c r="DR5" i="10"/>
  <c r="B506" i="11"/>
  <c r="B495" i="11"/>
  <c r="A494" i="11"/>
  <c r="A492" i="11"/>
  <c r="A491" i="11"/>
  <c r="DF4" i="10"/>
  <c r="DF5" i="10" a="1"/>
  <c r="DF5" i="10"/>
  <c r="DF6" i="10" a="1"/>
  <c r="DF6" i="10"/>
  <c r="DG5" i="10"/>
  <c r="DH5" i="10"/>
  <c r="DG6" i="10"/>
  <c r="DH6" i="10"/>
  <c r="DF7" i="10" a="1"/>
  <c r="DF7" i="10"/>
  <c r="DG7" i="10"/>
  <c r="DH7" i="10"/>
  <c r="DF8" i="10" a="1"/>
  <c r="DF8" i="10"/>
  <c r="DG8" i="10"/>
  <c r="DH8" i="10"/>
  <c r="DF9" i="10" a="1"/>
  <c r="DF9" i="10"/>
  <c r="DG9" i="10"/>
  <c r="DH9" i="10"/>
  <c r="DF10" i="10" a="1"/>
  <c r="DF10" i="10"/>
  <c r="DG10" i="10"/>
  <c r="DH10" i="10"/>
  <c r="DF11" i="10" a="1"/>
  <c r="DF11" i="10"/>
  <c r="DG11" i="10"/>
  <c r="DH11" i="10"/>
  <c r="DF12" i="10" a="1"/>
  <c r="DF12" i="10"/>
  <c r="DG12" i="10"/>
  <c r="DH12" i="10"/>
  <c r="DF13" i="10" a="1"/>
  <c r="DF13" i="10"/>
  <c r="DG13" i="10"/>
  <c r="DH13" i="10"/>
  <c r="DF14" i="10" a="1"/>
  <c r="DF14" i="10"/>
  <c r="DG14" i="10"/>
  <c r="DH14" i="10"/>
  <c r="DF15" i="10" a="1"/>
  <c r="DF15" i="10"/>
  <c r="DG15" i="10"/>
  <c r="DH15" i="10"/>
  <c r="DF16" i="10" a="1"/>
  <c r="DF16" i="10"/>
  <c r="DG16" i="10"/>
  <c r="DH16" i="10"/>
  <c r="DF17" i="10" a="1"/>
  <c r="DF17" i="10"/>
  <c r="DG17" i="10"/>
  <c r="DH17" i="10"/>
  <c r="DF18" i="10" a="1"/>
  <c r="DF18" i="10"/>
  <c r="DG18" i="10"/>
  <c r="DH18" i="10"/>
  <c r="DF19" i="10" a="1"/>
  <c r="DF19" i="10"/>
  <c r="DG19" i="10"/>
  <c r="DH19" i="10"/>
  <c r="DF20" i="10" a="1"/>
  <c r="DF20" i="10"/>
  <c r="DG20" i="10"/>
  <c r="DH20" i="10"/>
  <c r="DF21" i="10" a="1"/>
  <c r="DF21" i="10"/>
  <c r="DG21" i="10"/>
  <c r="DH21" i="10"/>
  <c r="DF22" i="10" a="1"/>
  <c r="DF22" i="10"/>
  <c r="DG22" i="10"/>
  <c r="DH22" i="10"/>
  <c r="DF23" i="10" a="1"/>
  <c r="DF23" i="10"/>
  <c r="DG23" i="10"/>
  <c r="DH23" i="10"/>
  <c r="DF24" i="10" a="1"/>
  <c r="DF24" i="10"/>
  <c r="DG24" i="10"/>
  <c r="DH24" i="10"/>
  <c r="DF25" i="10" a="1"/>
  <c r="DF25" i="10"/>
  <c r="DG25" i="10"/>
  <c r="DH25" i="10"/>
  <c r="DF26" i="10" a="1"/>
  <c r="DF26" i="10"/>
  <c r="DG26" i="10"/>
  <c r="Z10" i="1" a="1"/>
  <c r="Z10" i="1"/>
  <c r="W49" i="10"/>
  <c r="DH26" i="10"/>
  <c r="DF27" i="10" a="1"/>
  <c r="DF27" i="10"/>
  <c r="DG27" i="10"/>
  <c r="DH27" i="10"/>
  <c r="DF28" i="10" a="1"/>
  <c r="DF28" i="10"/>
  <c r="DG28" i="10"/>
  <c r="DH28" i="10"/>
  <c r="DF29" i="10" a="1"/>
  <c r="DF29" i="10"/>
  <c r="DG29" i="10"/>
  <c r="DH29" i="10"/>
  <c r="DF30" i="10" a="1"/>
  <c r="DF30" i="10"/>
  <c r="DG30" i="10"/>
  <c r="AD10" i="1" a="1"/>
  <c r="AD10" i="1"/>
  <c r="O49" i="10"/>
  <c r="DH30" i="10"/>
  <c r="DF31" i="10" a="1"/>
  <c r="DF31" i="10"/>
  <c r="DG31" i="10"/>
  <c r="DH31" i="10"/>
  <c r="DF32" i="10" a="1"/>
  <c r="DF32" i="10"/>
  <c r="DG32" i="10"/>
  <c r="DH32" i="10"/>
  <c r="DF33" i="10" a="1"/>
  <c r="DF33" i="10"/>
  <c r="DG33" i="10"/>
  <c r="DH33" i="10"/>
  <c r="DF34" i="10" a="1"/>
  <c r="DF34" i="10"/>
  <c r="DG34" i="10"/>
  <c r="DH34" i="10"/>
  <c r="DF35" i="10" a="1"/>
  <c r="DF35" i="10"/>
  <c r="DG35" i="10"/>
  <c r="DH35" i="10"/>
  <c r="DF36" i="10" a="1"/>
  <c r="DF36" i="10"/>
  <c r="DG36" i="10"/>
  <c r="DH36" i="10"/>
  <c r="DJ5" i="10" a="1"/>
  <c r="C472" i="11"/>
  <c r="D472" i="11"/>
  <c r="C473" i="11"/>
  <c r="D473" i="11"/>
  <c r="C474" i="11"/>
  <c r="D474" i="11"/>
  <c r="C475" i="11"/>
  <c r="D475" i="11"/>
  <c r="C476" i="11"/>
  <c r="D476" i="11"/>
  <c r="C477" i="11"/>
  <c r="D477" i="11"/>
  <c r="C478" i="11"/>
  <c r="D478" i="11"/>
  <c r="D471" i="11"/>
  <c r="C471" i="11"/>
  <c r="B472" i="11"/>
  <c r="B473" i="11"/>
  <c r="B474" i="11"/>
  <c r="B475" i="11"/>
  <c r="B476" i="11"/>
  <c r="B477" i="11"/>
  <c r="B478" i="11"/>
  <c r="DJ5" i="10"/>
  <c r="B471" i="11"/>
  <c r="B460" i="11"/>
  <c r="A459" i="11"/>
  <c r="A457" i="11"/>
  <c r="A456" i="11"/>
  <c r="CX4" i="10"/>
  <c r="CX5" i="10" a="1"/>
  <c r="CX5" i="10"/>
  <c r="CX6" i="10" a="1"/>
  <c r="CX6" i="10"/>
  <c r="CY5" i="10"/>
  <c r="CZ5" i="10"/>
  <c r="CY6" i="10"/>
  <c r="CZ6" i="10"/>
  <c r="CX7" i="10" a="1"/>
  <c r="CX7" i="10"/>
  <c r="CY7" i="10"/>
  <c r="CZ7" i="10"/>
  <c r="CX8" i="10" a="1"/>
  <c r="CX8" i="10"/>
  <c r="CY8" i="10"/>
  <c r="CZ8" i="10"/>
  <c r="CX9" i="10" a="1"/>
  <c r="CX9" i="10"/>
  <c r="CY9" i="10"/>
  <c r="CZ9" i="10"/>
  <c r="CX10" i="10" a="1"/>
  <c r="CX10" i="10"/>
  <c r="CY10" i="10"/>
  <c r="CZ10" i="10"/>
  <c r="CX11" i="10" a="1"/>
  <c r="CX11" i="10"/>
  <c r="CY11" i="10"/>
  <c r="CZ11" i="10"/>
  <c r="CX12" i="10" a="1"/>
  <c r="CX12" i="10"/>
  <c r="CY12" i="10"/>
  <c r="CZ12" i="10"/>
  <c r="CX13" i="10" a="1"/>
  <c r="CX13" i="10"/>
  <c r="CY13" i="10"/>
  <c r="CZ13" i="10"/>
  <c r="CX14" i="10" a="1"/>
  <c r="CX14" i="10"/>
  <c r="CY14" i="10"/>
  <c r="CZ14" i="10"/>
  <c r="CX15" i="10" a="1"/>
  <c r="CX15" i="10"/>
  <c r="CY15" i="10"/>
  <c r="CZ15" i="10"/>
  <c r="CX16" i="10" a="1"/>
  <c r="CX16" i="10"/>
  <c r="CY16" i="10"/>
  <c r="CZ16" i="10"/>
  <c r="CX17" i="10" a="1"/>
  <c r="CX17" i="10"/>
  <c r="CY17" i="10"/>
  <c r="CZ17" i="10"/>
  <c r="CX18" i="10" a="1"/>
  <c r="CX18" i="10"/>
  <c r="CY18" i="10"/>
  <c r="CZ18" i="10"/>
  <c r="CX19" i="10" a="1"/>
  <c r="CX19" i="10"/>
  <c r="CY19" i="10"/>
  <c r="CZ19" i="10"/>
  <c r="CX20" i="10" a="1"/>
  <c r="CX20" i="10"/>
  <c r="CY20" i="10"/>
  <c r="CZ20" i="10"/>
  <c r="CX21" i="10" a="1"/>
  <c r="CX21" i="10"/>
  <c r="CY21" i="10"/>
  <c r="CZ21" i="10"/>
  <c r="CX22" i="10" a="1"/>
  <c r="CX22" i="10"/>
  <c r="CY22" i="10"/>
  <c r="CZ22" i="10"/>
  <c r="CX23" i="10" a="1"/>
  <c r="CX23" i="10"/>
  <c r="CY23" i="10"/>
  <c r="CZ23" i="10"/>
  <c r="CX24" i="10" a="1"/>
  <c r="CX24" i="10"/>
  <c r="CY24" i="10"/>
  <c r="CZ24" i="10"/>
  <c r="CX25" i="10" a="1"/>
  <c r="CX25" i="10"/>
  <c r="CY25" i="10"/>
  <c r="CZ25" i="10"/>
  <c r="CX26" i="10" a="1"/>
  <c r="CX26" i="10"/>
  <c r="CY26" i="10"/>
  <c r="CZ26" i="10"/>
  <c r="CX27" i="10" a="1"/>
  <c r="CX27" i="10"/>
  <c r="CY27" i="10"/>
  <c r="CZ27" i="10"/>
  <c r="CX28" i="10" a="1"/>
  <c r="CX28" i="10"/>
  <c r="CY28" i="10"/>
  <c r="CZ28" i="10"/>
  <c r="CX29" i="10" a="1"/>
  <c r="CX29" i="10"/>
  <c r="CY29" i="10"/>
  <c r="CZ29" i="10"/>
  <c r="CX30" i="10" a="1"/>
  <c r="CX30" i="10"/>
  <c r="CY30" i="10"/>
  <c r="CZ30" i="10"/>
  <c r="CX31" i="10" a="1"/>
  <c r="CX31" i="10"/>
  <c r="CY31" i="10"/>
  <c r="CZ31" i="10"/>
  <c r="CX32" i="10" a="1"/>
  <c r="CX32" i="10"/>
  <c r="CY32" i="10"/>
  <c r="CZ32" i="10"/>
  <c r="CX33" i="10" a="1"/>
  <c r="CX33" i="10"/>
  <c r="CY33" i="10"/>
  <c r="CZ33" i="10"/>
  <c r="CX34" i="10" a="1"/>
  <c r="CX34" i="10"/>
  <c r="CY34" i="10"/>
  <c r="CZ34" i="10"/>
  <c r="CX35" i="10" a="1"/>
  <c r="CX35" i="10"/>
  <c r="CY35" i="10"/>
  <c r="CZ35" i="10"/>
  <c r="CX36" i="10" a="1"/>
  <c r="CX36" i="10"/>
  <c r="CY36" i="10"/>
  <c r="CZ36" i="10"/>
  <c r="DB5" i="10" a="1"/>
  <c r="C437" i="11"/>
  <c r="D437" i="11"/>
  <c r="C438" i="11"/>
  <c r="D438" i="11"/>
  <c r="C439" i="11"/>
  <c r="D439" i="11"/>
  <c r="C440" i="11"/>
  <c r="D440" i="11"/>
  <c r="C441" i="11"/>
  <c r="D441" i="11"/>
  <c r="C442" i="11"/>
  <c r="D442" i="11"/>
  <c r="C443" i="11"/>
  <c r="D443" i="11"/>
  <c r="D436" i="11"/>
  <c r="C436" i="11"/>
  <c r="B437" i="11"/>
  <c r="B438" i="11"/>
  <c r="B439" i="11"/>
  <c r="B440" i="11"/>
  <c r="B441" i="11"/>
  <c r="B442" i="11"/>
  <c r="B443" i="11"/>
  <c r="DB5" i="10"/>
  <c r="B436" i="11"/>
  <c r="B425" i="11"/>
  <c r="A424" i="11"/>
  <c r="A422" i="11"/>
  <c r="A421" i="11"/>
  <c r="CP4" i="10"/>
  <c r="CP5" i="10" a="1"/>
  <c r="CP5" i="10"/>
  <c r="CP6" i="10" a="1"/>
  <c r="CP6" i="10"/>
  <c r="CQ5" i="10"/>
  <c r="CR5" i="10"/>
  <c r="CQ6" i="10"/>
  <c r="CR6" i="10"/>
  <c r="CP7" i="10" a="1"/>
  <c r="CP7" i="10"/>
  <c r="CQ7" i="10"/>
  <c r="CR7" i="10"/>
  <c r="CP8" i="10" a="1"/>
  <c r="CP8" i="10"/>
  <c r="CQ8" i="10"/>
  <c r="CR8" i="10"/>
  <c r="CP9" i="10" a="1"/>
  <c r="CP9" i="10"/>
  <c r="CQ9" i="10"/>
  <c r="CR9" i="10"/>
  <c r="CP10" i="10" a="1"/>
  <c r="CP10" i="10"/>
  <c r="CQ10" i="10"/>
  <c r="CR10" i="10"/>
  <c r="CP11" i="10" a="1"/>
  <c r="CP11" i="10"/>
  <c r="CQ11" i="10"/>
  <c r="CR11" i="10"/>
  <c r="CP12" i="10" a="1"/>
  <c r="CP12" i="10"/>
  <c r="CQ12" i="10"/>
  <c r="CR12" i="10"/>
  <c r="CP13" i="10" a="1"/>
  <c r="CP13" i="10"/>
  <c r="CQ13" i="10"/>
  <c r="CR13" i="10"/>
  <c r="CP14" i="10" a="1"/>
  <c r="CP14" i="10"/>
  <c r="CQ14" i="10"/>
  <c r="CR14" i="10"/>
  <c r="CP15" i="10" a="1"/>
  <c r="CP15" i="10"/>
  <c r="CQ15" i="10"/>
  <c r="CR15" i="10"/>
  <c r="CP16" i="10" a="1"/>
  <c r="CP16" i="10"/>
  <c r="CQ16" i="10"/>
  <c r="CR16" i="10"/>
  <c r="CP17" i="10" a="1"/>
  <c r="CP17" i="10"/>
  <c r="CQ17" i="10"/>
  <c r="CR17" i="10"/>
  <c r="CP18" i="10" a="1"/>
  <c r="CP18" i="10"/>
  <c r="CQ18" i="10"/>
  <c r="CR18" i="10"/>
  <c r="CP19" i="10" a="1"/>
  <c r="CP19" i="10"/>
  <c r="CQ19" i="10"/>
  <c r="CR19" i="10"/>
  <c r="CP20" i="10" a="1"/>
  <c r="CP20" i="10"/>
  <c r="CQ20" i="10"/>
  <c r="CR20" i="10"/>
  <c r="CP21" i="10" a="1"/>
  <c r="CP21" i="10"/>
  <c r="CQ21" i="10"/>
  <c r="CR21" i="10"/>
  <c r="CP22" i="10" a="1"/>
  <c r="CP22" i="10"/>
  <c r="CQ22" i="10"/>
  <c r="CR22" i="10"/>
  <c r="CP23" i="10" a="1"/>
  <c r="CP23" i="10"/>
  <c r="CQ23" i="10"/>
  <c r="CR23" i="10"/>
  <c r="CP24" i="10" a="1"/>
  <c r="CP24" i="10"/>
  <c r="CQ24" i="10"/>
  <c r="CR24" i="10"/>
  <c r="CP25" i="10" a="1"/>
  <c r="CP25" i="10"/>
  <c r="CQ25" i="10"/>
  <c r="CR25" i="10"/>
  <c r="CP26" i="10" a="1"/>
  <c r="CP26" i="10"/>
  <c r="CQ26" i="10"/>
  <c r="CR26" i="10"/>
  <c r="CP27" i="10" a="1"/>
  <c r="CP27" i="10"/>
  <c r="CQ27" i="10"/>
  <c r="CR27" i="10"/>
  <c r="CP28" i="10" a="1"/>
  <c r="CP28" i="10"/>
  <c r="CQ28" i="10"/>
  <c r="CR28" i="10"/>
  <c r="CP29" i="10" a="1"/>
  <c r="CP29" i="10"/>
  <c r="CQ29" i="10"/>
  <c r="CR29" i="10"/>
  <c r="CP30" i="10" a="1"/>
  <c r="CP30" i="10"/>
  <c r="CQ30" i="10"/>
  <c r="CR30" i="10"/>
  <c r="CP31" i="10" a="1"/>
  <c r="CP31" i="10"/>
  <c r="CQ31" i="10"/>
  <c r="CR31" i="10"/>
  <c r="CP32" i="10" a="1"/>
  <c r="CP32" i="10"/>
  <c r="CQ32" i="10"/>
  <c r="CR32" i="10"/>
  <c r="CP33" i="10" a="1"/>
  <c r="CP33" i="10"/>
  <c r="CQ33" i="10"/>
  <c r="CR33" i="10"/>
  <c r="CP34" i="10" a="1"/>
  <c r="CP34" i="10"/>
  <c r="CQ34" i="10"/>
  <c r="CR34" i="10"/>
  <c r="CP35" i="10" a="1"/>
  <c r="CP35" i="10"/>
  <c r="CQ35" i="10"/>
  <c r="CR35" i="10"/>
  <c r="CP36" i="10" a="1"/>
  <c r="CP36" i="10"/>
  <c r="CQ36" i="10"/>
  <c r="CR36" i="10"/>
  <c r="CT5" i="10" a="1"/>
  <c r="D402" i="11"/>
  <c r="D403" i="11"/>
  <c r="D404" i="11"/>
  <c r="D405" i="11"/>
  <c r="D406" i="11"/>
  <c r="D407" i="11"/>
  <c r="D408" i="11"/>
  <c r="D401" i="11"/>
  <c r="C402" i="11"/>
  <c r="C403" i="11"/>
  <c r="C404" i="11"/>
  <c r="C405" i="11"/>
  <c r="C406" i="11"/>
  <c r="C407" i="11"/>
  <c r="C408" i="11"/>
  <c r="C401" i="11"/>
  <c r="B402" i="11"/>
  <c r="B403" i="11"/>
  <c r="B404" i="11"/>
  <c r="B405" i="11"/>
  <c r="B406" i="11"/>
  <c r="B407" i="11"/>
  <c r="B408" i="11"/>
  <c r="CT5" i="10"/>
  <c r="B401" i="11"/>
  <c r="B390" i="11"/>
  <c r="A389" i="11"/>
  <c r="A387" i="11"/>
  <c r="A386" i="11"/>
  <c r="CH4" i="10"/>
  <c r="CH5" i="10" a="1"/>
  <c r="CH5" i="10"/>
  <c r="CH6" i="10" a="1"/>
  <c r="CH6" i="10"/>
  <c r="CI5" i="10"/>
  <c r="CJ5" i="10"/>
  <c r="CI6" i="10"/>
  <c r="CJ6" i="10"/>
  <c r="CH7" i="10" a="1"/>
  <c r="CH7" i="10"/>
  <c r="CI7" i="10"/>
  <c r="CJ7" i="10"/>
  <c r="CH8" i="10" a="1"/>
  <c r="CH8" i="10"/>
  <c r="CI8" i="10"/>
  <c r="CJ8" i="10"/>
  <c r="CH9" i="10" a="1"/>
  <c r="CH9" i="10"/>
  <c r="CI9" i="10"/>
  <c r="CJ9" i="10"/>
  <c r="CH10" i="10" a="1"/>
  <c r="CH10" i="10"/>
  <c r="CI10" i="10"/>
  <c r="CJ10" i="10"/>
  <c r="CH11" i="10" a="1"/>
  <c r="CH11" i="10"/>
  <c r="CI11" i="10"/>
  <c r="CJ11" i="10"/>
  <c r="CH12" i="10" a="1"/>
  <c r="CH12" i="10"/>
  <c r="CI12" i="10"/>
  <c r="CJ12" i="10"/>
  <c r="CH13" i="10" a="1"/>
  <c r="CH13" i="10"/>
  <c r="CI13" i="10"/>
  <c r="CJ13" i="10"/>
  <c r="CH14" i="10" a="1"/>
  <c r="CH14" i="10"/>
  <c r="CI14" i="10"/>
  <c r="CJ14" i="10"/>
  <c r="CH15" i="10" a="1"/>
  <c r="CH15" i="10"/>
  <c r="CI15" i="10"/>
  <c r="CJ15" i="10"/>
  <c r="CH16" i="10" a="1"/>
  <c r="CH16" i="10"/>
  <c r="CI16" i="10"/>
  <c r="CJ16" i="10"/>
  <c r="CH17" i="10" a="1"/>
  <c r="CH17" i="10"/>
  <c r="CI17" i="10"/>
  <c r="CJ17" i="10"/>
  <c r="CH18" i="10" a="1"/>
  <c r="CH18" i="10"/>
  <c r="CI18" i="10"/>
  <c r="CJ18" i="10"/>
  <c r="CH19" i="10" a="1"/>
  <c r="CH19" i="10"/>
  <c r="CI19" i="10"/>
  <c r="CJ19" i="10"/>
  <c r="CH20" i="10" a="1"/>
  <c r="CH20" i="10"/>
  <c r="CI20" i="10"/>
  <c r="CJ20" i="10"/>
  <c r="CH21" i="10" a="1"/>
  <c r="CH21" i="10"/>
  <c r="CI21" i="10"/>
  <c r="CJ21" i="10"/>
  <c r="CH22" i="10" a="1"/>
  <c r="CH22" i="10"/>
  <c r="CI22" i="10"/>
  <c r="CJ22" i="10"/>
  <c r="CH23" i="10" a="1"/>
  <c r="CH23" i="10"/>
  <c r="CI23" i="10"/>
  <c r="CJ23" i="10"/>
  <c r="CH24" i="10" a="1"/>
  <c r="CH24" i="10"/>
  <c r="CI24" i="10"/>
  <c r="CJ24" i="10"/>
  <c r="CH25" i="10" a="1"/>
  <c r="CH25" i="10"/>
  <c r="CI25" i="10"/>
  <c r="CJ25" i="10"/>
  <c r="CH26" i="10" a="1"/>
  <c r="CH26" i="10"/>
  <c r="CI26" i="10"/>
  <c r="CJ26" i="10"/>
  <c r="CH27" i="10" a="1"/>
  <c r="CH27" i="10"/>
  <c r="CI27" i="10"/>
  <c r="CJ27" i="10"/>
  <c r="CH28" i="10" a="1"/>
  <c r="CH28" i="10"/>
  <c r="CI28" i="10"/>
  <c r="CJ28" i="10"/>
  <c r="CH29" i="10" a="1"/>
  <c r="CH29" i="10"/>
  <c r="CI29" i="10"/>
  <c r="CJ29" i="10"/>
  <c r="CH30" i="10" a="1"/>
  <c r="CH30" i="10"/>
  <c r="CI30" i="10"/>
  <c r="CJ30" i="10"/>
  <c r="CH31" i="10" a="1"/>
  <c r="CH31" i="10"/>
  <c r="CI31" i="10"/>
  <c r="CJ31" i="10"/>
  <c r="CH32" i="10" a="1"/>
  <c r="CH32" i="10"/>
  <c r="CI32" i="10"/>
  <c r="CJ32" i="10"/>
  <c r="CH33" i="10" a="1"/>
  <c r="CH33" i="10"/>
  <c r="CI33" i="10"/>
  <c r="CJ33" i="10"/>
  <c r="CH34" i="10" a="1"/>
  <c r="CH34" i="10"/>
  <c r="CI34" i="10"/>
  <c r="CJ34" i="10"/>
  <c r="CH35" i="10" a="1"/>
  <c r="CH35" i="10"/>
  <c r="CI35" i="10"/>
  <c r="CJ35" i="10"/>
  <c r="CH36" i="10" a="1"/>
  <c r="CH36" i="10"/>
  <c r="CI36" i="10"/>
  <c r="CJ36" i="10"/>
  <c r="CL5" i="10" a="1"/>
  <c r="C367" i="11"/>
  <c r="D367" i="11"/>
  <c r="C368" i="11"/>
  <c r="D368" i="11"/>
  <c r="C369" i="11"/>
  <c r="D369" i="11"/>
  <c r="C370" i="11"/>
  <c r="D370" i="11"/>
  <c r="C371" i="11"/>
  <c r="D371" i="11"/>
  <c r="C372" i="11"/>
  <c r="D372" i="11"/>
  <c r="C373" i="11"/>
  <c r="D373" i="11"/>
  <c r="D366" i="11"/>
  <c r="C366" i="11"/>
  <c r="B367" i="11"/>
  <c r="B368" i="11"/>
  <c r="B369" i="11"/>
  <c r="B370" i="11"/>
  <c r="B371" i="11"/>
  <c r="B372" i="11"/>
  <c r="B373" i="11"/>
  <c r="CL5" i="10"/>
  <c r="B366" i="11"/>
  <c r="B355" i="11"/>
  <c r="A354" i="11"/>
  <c r="A352" i="11"/>
  <c r="A351" i="11"/>
  <c r="BZ4" i="10"/>
  <c r="BZ5" i="10" a="1"/>
  <c r="BZ5" i="10"/>
  <c r="BZ6" i="10" a="1"/>
  <c r="BZ6" i="10"/>
  <c r="CA5" i="10"/>
  <c r="CB5" i="10"/>
  <c r="CA6" i="10"/>
  <c r="CB6" i="10"/>
  <c r="BZ7" i="10" a="1"/>
  <c r="BZ7" i="10"/>
  <c r="CA7" i="10"/>
  <c r="CB7" i="10"/>
  <c r="BZ8" i="10" a="1"/>
  <c r="BZ8" i="10"/>
  <c r="CA8" i="10"/>
  <c r="CB8" i="10"/>
  <c r="BZ9" i="10" a="1"/>
  <c r="BZ9" i="10"/>
  <c r="CA9" i="10"/>
  <c r="CB9" i="10"/>
  <c r="BZ10" i="10" a="1"/>
  <c r="BZ10" i="10"/>
  <c r="CA10" i="10"/>
  <c r="CB10" i="10"/>
  <c r="BZ11" i="10" a="1"/>
  <c r="BZ11" i="10"/>
  <c r="CA11" i="10"/>
  <c r="CB11" i="10"/>
  <c r="BZ12" i="10" a="1"/>
  <c r="BZ12" i="10"/>
  <c r="CA12" i="10"/>
  <c r="CB12" i="10"/>
  <c r="BZ13" i="10" a="1"/>
  <c r="BZ13" i="10"/>
  <c r="CA13" i="10"/>
  <c r="CB13" i="10"/>
  <c r="BZ14" i="10" a="1"/>
  <c r="BZ14" i="10"/>
  <c r="CA14" i="10"/>
  <c r="CB14" i="10"/>
  <c r="BZ15" i="10" a="1"/>
  <c r="BZ15" i="10"/>
  <c r="CA15" i="10"/>
  <c r="CB15" i="10"/>
  <c r="BZ16" i="10" a="1"/>
  <c r="BZ16" i="10"/>
  <c r="CA16" i="10"/>
  <c r="CB16" i="10"/>
  <c r="BZ17" i="10" a="1"/>
  <c r="BZ17" i="10"/>
  <c r="CA17" i="10"/>
  <c r="Q10" i="1" a="1"/>
  <c r="Q10" i="1"/>
  <c r="AO49" i="10"/>
  <c r="CB17" i="10"/>
  <c r="BZ18" i="10" a="1"/>
  <c r="BZ18" i="10"/>
  <c r="CA18" i="10"/>
  <c r="CB18" i="10"/>
  <c r="BZ19" i="10" a="1"/>
  <c r="BZ19" i="10"/>
  <c r="CA19" i="10"/>
  <c r="CB19" i="10"/>
  <c r="BZ20" i="10" a="1"/>
  <c r="BZ20" i="10"/>
  <c r="CA20" i="10"/>
  <c r="CB20" i="10"/>
  <c r="BZ21" i="10" a="1"/>
  <c r="BZ21" i="10"/>
  <c r="CA21" i="10"/>
  <c r="CB21" i="10"/>
  <c r="BZ22" i="10" a="1"/>
  <c r="BZ22" i="10"/>
  <c r="CA22" i="10"/>
  <c r="CB22" i="10"/>
  <c r="BZ23" i="10" a="1"/>
  <c r="BZ23" i="10"/>
  <c r="CA23" i="10"/>
  <c r="CB23" i="10"/>
  <c r="BZ24" i="10" a="1"/>
  <c r="BZ24" i="10"/>
  <c r="CA24" i="10"/>
  <c r="CB24" i="10"/>
  <c r="BZ25" i="10" a="1"/>
  <c r="BZ25" i="10"/>
  <c r="CA25" i="10"/>
  <c r="CB25" i="10"/>
  <c r="BZ26" i="10" a="1"/>
  <c r="BZ26" i="10"/>
  <c r="CA26" i="10"/>
  <c r="CB26" i="10"/>
  <c r="BZ27" i="10" a="1"/>
  <c r="BZ27" i="10"/>
  <c r="CA27" i="10"/>
  <c r="CB27" i="10"/>
  <c r="BZ28" i="10" a="1"/>
  <c r="BZ28" i="10"/>
  <c r="CA28" i="10"/>
  <c r="CB28" i="10"/>
  <c r="BZ29" i="10" a="1"/>
  <c r="BZ29" i="10"/>
  <c r="CA29" i="10"/>
  <c r="CB29" i="10"/>
  <c r="BZ30" i="10" a="1"/>
  <c r="BZ30" i="10"/>
  <c r="CA30" i="10"/>
  <c r="CB30" i="10"/>
  <c r="BZ31" i="10" a="1"/>
  <c r="BZ31" i="10"/>
  <c r="CA31" i="10"/>
  <c r="CB31" i="10"/>
  <c r="BZ32" i="10" a="1"/>
  <c r="BZ32" i="10"/>
  <c r="CA32" i="10"/>
  <c r="CB32" i="10"/>
  <c r="BZ33" i="10" a="1"/>
  <c r="BZ33" i="10"/>
  <c r="CA33" i="10"/>
  <c r="CB33" i="10"/>
  <c r="BZ34" i="10" a="1"/>
  <c r="BZ34" i="10"/>
  <c r="CA34" i="10"/>
  <c r="CB34" i="10"/>
  <c r="BZ35" i="10" a="1"/>
  <c r="BZ35" i="10"/>
  <c r="CA35" i="10"/>
  <c r="CB35" i="10"/>
  <c r="BZ36" i="10" a="1"/>
  <c r="BZ36" i="10"/>
  <c r="CA36" i="10"/>
  <c r="CB36" i="10"/>
  <c r="CD5" i="10" a="1"/>
  <c r="C332" i="11"/>
  <c r="D332" i="11"/>
  <c r="C333" i="11"/>
  <c r="D333" i="11"/>
  <c r="C334" i="11"/>
  <c r="D334" i="11"/>
  <c r="C335" i="11"/>
  <c r="D335" i="11"/>
  <c r="C336" i="11"/>
  <c r="D336" i="11"/>
  <c r="C337" i="11"/>
  <c r="D337" i="11"/>
  <c r="C338" i="11"/>
  <c r="D338" i="11"/>
  <c r="D331" i="11"/>
  <c r="C331" i="11"/>
  <c r="B332" i="11"/>
  <c r="B333" i="11"/>
  <c r="B334" i="11"/>
  <c r="B335" i="11"/>
  <c r="B336" i="11"/>
  <c r="B337" i="11"/>
  <c r="B338" i="11"/>
  <c r="CD5" i="10"/>
  <c r="B331" i="11"/>
  <c r="B320" i="11"/>
  <c r="A319" i="11"/>
  <c r="A317" i="11"/>
  <c r="A316" i="11"/>
  <c r="BR4" i="10"/>
  <c r="BR5" i="10" a="1"/>
  <c r="BR5" i="10"/>
  <c r="BR6" i="10" a="1"/>
  <c r="BR6" i="10"/>
  <c r="BS5" i="10"/>
  <c r="BT5" i="10"/>
  <c r="BS6" i="10"/>
  <c r="BT6" i="10"/>
  <c r="BR7" i="10" a="1"/>
  <c r="BR7" i="10"/>
  <c r="BS7" i="10"/>
  <c r="BT7" i="10"/>
  <c r="BR8" i="10" a="1"/>
  <c r="BR8" i="10"/>
  <c r="BS8" i="10"/>
  <c r="BT8" i="10"/>
  <c r="BR9" i="10" a="1"/>
  <c r="BR9" i="10"/>
  <c r="BS9" i="10"/>
  <c r="BT9" i="10"/>
  <c r="BR10" i="10" a="1"/>
  <c r="BR10" i="10"/>
  <c r="BS10" i="10"/>
  <c r="BT10" i="10"/>
  <c r="BR11" i="10" a="1"/>
  <c r="BR11" i="10"/>
  <c r="BS11" i="10"/>
  <c r="BT11" i="10"/>
  <c r="BR12" i="10" a="1"/>
  <c r="BR12" i="10"/>
  <c r="BS12" i="10"/>
  <c r="BT12" i="10"/>
  <c r="BR13" i="10" a="1"/>
  <c r="BR13" i="10"/>
  <c r="BS13" i="10"/>
  <c r="BT13" i="10"/>
  <c r="BR14" i="10" a="1"/>
  <c r="BR14" i="10"/>
  <c r="BS14" i="10"/>
  <c r="BT14" i="10"/>
  <c r="BR15" i="10" a="1"/>
  <c r="BR15" i="10"/>
  <c r="BS15" i="10"/>
  <c r="BT15" i="10"/>
  <c r="BR16" i="10" a="1"/>
  <c r="BR16" i="10"/>
  <c r="BS16" i="10"/>
  <c r="BT16" i="10"/>
  <c r="BR17" i="10" a="1"/>
  <c r="BR17" i="10"/>
  <c r="BS17" i="10"/>
  <c r="BT17" i="10"/>
  <c r="BR18" i="10" a="1"/>
  <c r="BR18" i="10"/>
  <c r="BS18" i="10"/>
  <c r="BT18" i="10"/>
  <c r="BR19" i="10" a="1"/>
  <c r="BR19" i="10"/>
  <c r="BS19" i="10"/>
  <c r="BT19" i="10"/>
  <c r="BR20" i="10" a="1"/>
  <c r="BR20" i="10"/>
  <c r="BS20" i="10"/>
  <c r="BT20" i="10"/>
  <c r="BR21" i="10" a="1"/>
  <c r="BR21" i="10"/>
  <c r="BS21" i="10"/>
  <c r="BT21" i="10"/>
  <c r="BR22" i="10" a="1"/>
  <c r="BR22" i="10"/>
  <c r="BS22" i="10"/>
  <c r="BT22" i="10"/>
  <c r="BR23" i="10" a="1"/>
  <c r="BR23" i="10"/>
  <c r="BS23" i="10"/>
  <c r="BT23" i="10"/>
  <c r="BR24" i="10" a="1"/>
  <c r="BR24" i="10"/>
  <c r="BS24" i="10"/>
  <c r="BT24" i="10"/>
  <c r="BR25" i="10" a="1"/>
  <c r="BR25" i="10"/>
  <c r="BS25" i="10"/>
  <c r="BT25" i="10"/>
  <c r="BR26" i="10" a="1"/>
  <c r="BR26" i="10"/>
  <c r="BS26" i="10"/>
  <c r="BT26" i="10"/>
  <c r="BR27" i="10" a="1"/>
  <c r="BR27" i="10"/>
  <c r="BS27" i="10"/>
  <c r="BT27" i="10"/>
  <c r="BR28" i="10" a="1"/>
  <c r="BR28" i="10"/>
  <c r="BS28" i="10"/>
  <c r="BT28" i="10"/>
  <c r="BR29" i="10" a="1"/>
  <c r="BR29" i="10"/>
  <c r="BS29" i="10"/>
  <c r="BT29" i="10"/>
  <c r="BR30" i="10" a="1"/>
  <c r="BR30" i="10"/>
  <c r="BS30" i="10"/>
  <c r="BT30" i="10"/>
  <c r="BR31" i="10" a="1"/>
  <c r="BR31" i="10"/>
  <c r="BS31" i="10"/>
  <c r="BT31" i="10"/>
  <c r="BR32" i="10" a="1"/>
  <c r="BR32" i="10"/>
  <c r="BS32" i="10"/>
  <c r="BT32" i="10"/>
  <c r="BR33" i="10" a="1"/>
  <c r="BR33" i="10"/>
  <c r="BS33" i="10"/>
  <c r="BT33" i="10"/>
  <c r="BR34" i="10" a="1"/>
  <c r="BR34" i="10"/>
  <c r="BS34" i="10"/>
  <c r="BT34" i="10"/>
  <c r="BR35" i="10" a="1"/>
  <c r="BR35" i="10"/>
  <c r="BS35" i="10"/>
  <c r="BT35" i="10"/>
  <c r="BR36" i="10" a="1"/>
  <c r="BR36" i="10"/>
  <c r="BS36" i="10"/>
  <c r="BT36" i="10"/>
  <c r="BV5" i="10" a="1"/>
  <c r="C297" i="11"/>
  <c r="D297" i="11"/>
  <c r="C298" i="11"/>
  <c r="D298" i="11"/>
  <c r="C299" i="11"/>
  <c r="D299" i="11"/>
  <c r="C300" i="11"/>
  <c r="D300" i="11"/>
  <c r="C301" i="11"/>
  <c r="D301" i="11"/>
  <c r="C302" i="11"/>
  <c r="D302" i="11"/>
  <c r="C303" i="11"/>
  <c r="D303" i="11"/>
  <c r="D296" i="11"/>
  <c r="C296" i="11"/>
  <c r="B297" i="11"/>
  <c r="B298" i="11"/>
  <c r="B299" i="11"/>
  <c r="B300" i="11"/>
  <c r="B301" i="11"/>
  <c r="B302" i="11"/>
  <c r="B303" i="11"/>
  <c r="BV5" i="10"/>
  <c r="B296" i="11"/>
  <c r="B285" i="11"/>
  <c r="A284" i="11"/>
  <c r="A282" i="11"/>
  <c r="A281" i="11"/>
  <c r="BJ4" i="10"/>
  <c r="BJ5" i="10" a="1"/>
  <c r="BJ5" i="10"/>
  <c r="BJ6" i="10" a="1"/>
  <c r="BJ6" i="10"/>
  <c r="BK5" i="10"/>
  <c r="BL5" i="10"/>
  <c r="BK6" i="10"/>
  <c r="BL6" i="10"/>
  <c r="BJ7" i="10" a="1"/>
  <c r="BJ7" i="10"/>
  <c r="BK7" i="10"/>
  <c r="BL7" i="10"/>
  <c r="BJ8" i="10" a="1"/>
  <c r="BJ8" i="10"/>
  <c r="BK8" i="10"/>
  <c r="BL8" i="10"/>
  <c r="BJ9" i="10" a="1"/>
  <c r="BJ9" i="10"/>
  <c r="BK9" i="10"/>
  <c r="BL9" i="10"/>
  <c r="BJ10" i="10" a="1"/>
  <c r="BJ10" i="10"/>
  <c r="BK10" i="10"/>
  <c r="BL10" i="10"/>
  <c r="BJ11" i="10" a="1"/>
  <c r="BJ11" i="10"/>
  <c r="BK11" i="10"/>
  <c r="BL11" i="10"/>
  <c r="BJ12" i="10" a="1"/>
  <c r="BJ12" i="10"/>
  <c r="BK12" i="10"/>
  <c r="BL12" i="10"/>
  <c r="BJ13" i="10" a="1"/>
  <c r="BJ13" i="10"/>
  <c r="BK13" i="10"/>
  <c r="BL13" i="10"/>
  <c r="BJ14" i="10" a="1"/>
  <c r="BJ14" i="10"/>
  <c r="BK14" i="10"/>
  <c r="BL14" i="10"/>
  <c r="BJ15" i="10" a="1"/>
  <c r="BJ15" i="10"/>
  <c r="BK15" i="10"/>
  <c r="BL15" i="10"/>
  <c r="BJ16" i="10" a="1"/>
  <c r="BJ16" i="10"/>
  <c r="BK16" i="10"/>
  <c r="BL16" i="10"/>
  <c r="BJ17" i="10" a="1"/>
  <c r="BJ17" i="10"/>
  <c r="BK17" i="10"/>
  <c r="BL17" i="10"/>
  <c r="BJ18" i="10" a="1"/>
  <c r="BJ18" i="10"/>
  <c r="BK18" i="10"/>
  <c r="BL18" i="10"/>
  <c r="BJ19" i="10" a="1"/>
  <c r="BJ19" i="10"/>
  <c r="BK19" i="10"/>
  <c r="BL19" i="10"/>
  <c r="BJ20" i="10" a="1"/>
  <c r="BJ20" i="10"/>
  <c r="BK20" i="10"/>
  <c r="BL20" i="10"/>
  <c r="BJ21" i="10" a="1"/>
  <c r="BJ21" i="10"/>
  <c r="BK21" i="10"/>
  <c r="BL21" i="10"/>
  <c r="BJ22" i="10" a="1"/>
  <c r="BJ22" i="10"/>
  <c r="BK22" i="10"/>
  <c r="BL22" i="10"/>
  <c r="BJ23" i="10" a="1"/>
  <c r="BJ23" i="10"/>
  <c r="BK23" i="10"/>
  <c r="BL23" i="10"/>
  <c r="BJ24" i="10" a="1"/>
  <c r="BJ24" i="10"/>
  <c r="BK24" i="10"/>
  <c r="BL24" i="10"/>
  <c r="BJ25" i="10" a="1"/>
  <c r="BJ25" i="10"/>
  <c r="BK25" i="10"/>
  <c r="BL25" i="10"/>
  <c r="BJ26" i="10" a="1"/>
  <c r="BJ26" i="10"/>
  <c r="BK26" i="10"/>
  <c r="BL26" i="10"/>
  <c r="BJ27" i="10" a="1"/>
  <c r="BJ27" i="10"/>
  <c r="BK27" i="10"/>
  <c r="BL27" i="10"/>
  <c r="BJ28" i="10" a="1"/>
  <c r="BJ28" i="10"/>
  <c r="BK28" i="10"/>
  <c r="BL28" i="10"/>
  <c r="BJ29" i="10" a="1"/>
  <c r="BJ29" i="10"/>
  <c r="BK29" i="10"/>
  <c r="BL29" i="10"/>
  <c r="BJ30" i="10" a="1"/>
  <c r="BJ30" i="10"/>
  <c r="BK30" i="10"/>
  <c r="BL30" i="10"/>
  <c r="BJ31" i="10" a="1"/>
  <c r="BJ31" i="10"/>
  <c r="BK31" i="10"/>
  <c r="BL31" i="10"/>
  <c r="BJ32" i="10" a="1"/>
  <c r="BJ32" i="10"/>
  <c r="BK32" i="10"/>
  <c r="BL32" i="10"/>
  <c r="BJ33" i="10" a="1"/>
  <c r="BJ33" i="10"/>
  <c r="BK33" i="10"/>
  <c r="BL33" i="10"/>
  <c r="BJ34" i="10" a="1"/>
  <c r="BJ34" i="10"/>
  <c r="BK34" i="10"/>
  <c r="BL34" i="10"/>
  <c r="BJ35" i="10" a="1"/>
  <c r="BJ35" i="10"/>
  <c r="BK35" i="10"/>
  <c r="BL35" i="10"/>
  <c r="BJ36" i="10" a="1"/>
  <c r="BJ36" i="10"/>
  <c r="BK36" i="10"/>
  <c r="BL36" i="10"/>
  <c r="BN5" i="10" a="1"/>
  <c r="C262" i="11"/>
  <c r="D262" i="11"/>
  <c r="C263" i="11"/>
  <c r="D263" i="11"/>
  <c r="C264" i="11"/>
  <c r="D264" i="11"/>
  <c r="C265" i="11"/>
  <c r="D265" i="11"/>
  <c r="C266" i="11"/>
  <c r="D266" i="11"/>
  <c r="C267" i="11"/>
  <c r="D267" i="11"/>
  <c r="C268" i="11"/>
  <c r="D268" i="11"/>
  <c r="D261" i="11"/>
  <c r="C261" i="11"/>
  <c r="B262" i="11"/>
  <c r="B263" i="11"/>
  <c r="B264" i="11"/>
  <c r="B265" i="11"/>
  <c r="B266" i="11"/>
  <c r="B267" i="11"/>
  <c r="B268" i="11"/>
  <c r="BN5" i="10"/>
  <c r="B261" i="11"/>
  <c r="B250" i="11"/>
  <c r="A249" i="11"/>
  <c r="A247" i="11"/>
  <c r="A246" i="11"/>
  <c r="BB4" i="10"/>
  <c r="BB5" i="10" a="1"/>
  <c r="BB5" i="10"/>
  <c r="BB6" i="10" a="1"/>
  <c r="BB6" i="10"/>
  <c r="BC5" i="10"/>
  <c r="BD5" i="10"/>
  <c r="BC6" i="10"/>
  <c r="BD6" i="10"/>
  <c r="BB7" i="10" a="1"/>
  <c r="BB7" i="10"/>
  <c r="BC7" i="10"/>
  <c r="BD7" i="10"/>
  <c r="BB8" i="10" a="1"/>
  <c r="BB8" i="10"/>
  <c r="BC8" i="10"/>
  <c r="BD8" i="10"/>
  <c r="BB9" i="10" a="1"/>
  <c r="BB9" i="10"/>
  <c r="BC9" i="10"/>
  <c r="BD9" i="10"/>
  <c r="BB10" i="10" a="1"/>
  <c r="BB10" i="10"/>
  <c r="BC10" i="10"/>
  <c r="BD10" i="10"/>
  <c r="BB11" i="10" a="1"/>
  <c r="BB11" i="10"/>
  <c r="BC11" i="10"/>
  <c r="BD11" i="10"/>
  <c r="BB12" i="10" a="1"/>
  <c r="BB12" i="10"/>
  <c r="BC12" i="10"/>
  <c r="BD12" i="10"/>
  <c r="BB13" i="10" a="1"/>
  <c r="BB13" i="10"/>
  <c r="BC13" i="10"/>
  <c r="BD13" i="10"/>
  <c r="BB14" i="10" a="1"/>
  <c r="BB14" i="10"/>
  <c r="BC14" i="10"/>
  <c r="BD14" i="10"/>
  <c r="BB15" i="10" a="1"/>
  <c r="BB15" i="10"/>
  <c r="BC15" i="10"/>
  <c r="BD15" i="10"/>
  <c r="BB16" i="10" a="1"/>
  <c r="BB16" i="10"/>
  <c r="BC16" i="10"/>
  <c r="BD16" i="10"/>
  <c r="BB17" i="10" a="1"/>
  <c r="BB17" i="10"/>
  <c r="BC17" i="10"/>
  <c r="BD17" i="10"/>
  <c r="BB18" i="10" a="1"/>
  <c r="BB18" i="10"/>
  <c r="BC18" i="10"/>
  <c r="BD18" i="10"/>
  <c r="BB19" i="10" a="1"/>
  <c r="BB19" i="10"/>
  <c r="BC19" i="10"/>
  <c r="BD19" i="10"/>
  <c r="BB20" i="10" a="1"/>
  <c r="BB20" i="10"/>
  <c r="BC20" i="10"/>
  <c r="BD20" i="10"/>
  <c r="BB21" i="10" a="1"/>
  <c r="BB21" i="10"/>
  <c r="BC21" i="10"/>
  <c r="BD21" i="10"/>
  <c r="BB22" i="10" a="1"/>
  <c r="BB22" i="10"/>
  <c r="BC22" i="10"/>
  <c r="BD22" i="10"/>
  <c r="BB23" i="10" a="1"/>
  <c r="BB23" i="10"/>
  <c r="BC23" i="10"/>
  <c r="BD23" i="10"/>
  <c r="BB24" i="10" a="1"/>
  <c r="BB24" i="10"/>
  <c r="BC24" i="10"/>
  <c r="BD24" i="10"/>
  <c r="BB25" i="10" a="1"/>
  <c r="BB25" i="10"/>
  <c r="BC25" i="10"/>
  <c r="Y10" i="1" a="1"/>
  <c r="Y10" i="1"/>
  <c r="Y49" i="10"/>
  <c r="BD25" i="10"/>
  <c r="BB26" i="10" a="1"/>
  <c r="BB26" i="10"/>
  <c r="BC26" i="10"/>
  <c r="BD26" i="10"/>
  <c r="BB27" i="10" a="1"/>
  <c r="BB27" i="10"/>
  <c r="BC27" i="10"/>
  <c r="BD27" i="10"/>
  <c r="BB28" i="10" a="1"/>
  <c r="BB28" i="10"/>
  <c r="BC28" i="10"/>
  <c r="BD28" i="10"/>
  <c r="BB29" i="10" a="1"/>
  <c r="BB29" i="10"/>
  <c r="BC29" i="10"/>
  <c r="AC10" i="1" a="1"/>
  <c r="AC10" i="1"/>
  <c r="Q49" i="10"/>
  <c r="BD29" i="10"/>
  <c r="BB30" i="10" a="1"/>
  <c r="BB30" i="10"/>
  <c r="BC30" i="10"/>
  <c r="BD30" i="10"/>
  <c r="BB31" i="10" a="1"/>
  <c r="BB31" i="10"/>
  <c r="BC31" i="10"/>
  <c r="BD31" i="10"/>
  <c r="BB32" i="10" a="1"/>
  <c r="BB32" i="10"/>
  <c r="BC32" i="10"/>
  <c r="BD32" i="10"/>
  <c r="BB33" i="10" a="1"/>
  <c r="BB33" i="10"/>
  <c r="BC33" i="10"/>
  <c r="BD33" i="10"/>
  <c r="BB34" i="10" a="1"/>
  <c r="BB34" i="10"/>
  <c r="BC34" i="10"/>
  <c r="BD34" i="10"/>
  <c r="BB35" i="10" a="1"/>
  <c r="BB35" i="10"/>
  <c r="BC35" i="10"/>
  <c r="BD35" i="10"/>
  <c r="BB36" i="10" a="1"/>
  <c r="BB36" i="10"/>
  <c r="BC36" i="10"/>
  <c r="BD36" i="10"/>
  <c r="BF5" i="10" a="1"/>
  <c r="D227" i="11"/>
  <c r="D228" i="11"/>
  <c r="D229" i="11"/>
  <c r="D230" i="11"/>
  <c r="D231" i="11"/>
  <c r="D232" i="11"/>
  <c r="D233" i="11"/>
  <c r="D226" i="11"/>
  <c r="C227" i="11"/>
  <c r="C228" i="11"/>
  <c r="C229" i="11"/>
  <c r="C230" i="11"/>
  <c r="C231" i="11"/>
  <c r="C232" i="11"/>
  <c r="C233" i="11"/>
  <c r="C226" i="11"/>
  <c r="B227" i="11"/>
  <c r="B228" i="11"/>
  <c r="B229" i="11"/>
  <c r="B230" i="11"/>
  <c r="B231" i="11"/>
  <c r="B232" i="11"/>
  <c r="B233" i="11"/>
  <c r="BF5" i="10"/>
  <c r="B226" i="11"/>
  <c r="B215" i="11"/>
  <c r="A214" i="11"/>
  <c r="A212" i="11"/>
  <c r="A211" i="11"/>
  <c r="AT4" i="10"/>
  <c r="AT5" i="10" a="1"/>
  <c r="AT5" i="10"/>
  <c r="AT6" i="10" a="1"/>
  <c r="AT6" i="10"/>
  <c r="AU5" i="10"/>
  <c r="AV5" i="10"/>
  <c r="AU6" i="10"/>
  <c r="AV6" i="10"/>
  <c r="AT7" i="10" a="1"/>
  <c r="AT7" i="10"/>
  <c r="AU7" i="10"/>
  <c r="AV7" i="10"/>
  <c r="AT8" i="10" a="1"/>
  <c r="AT8" i="10"/>
  <c r="AU8" i="10"/>
  <c r="AV8" i="10"/>
  <c r="AT9" i="10" a="1"/>
  <c r="AT9" i="10"/>
  <c r="AU9" i="10"/>
  <c r="AV9" i="10"/>
  <c r="AT10" i="10" a="1"/>
  <c r="AT10" i="10"/>
  <c r="AU10" i="10"/>
  <c r="AV10" i="10"/>
  <c r="AT11" i="10" a="1"/>
  <c r="AT11" i="10"/>
  <c r="AU11" i="10"/>
  <c r="AV11" i="10"/>
  <c r="AT12" i="10" a="1"/>
  <c r="AT12" i="10"/>
  <c r="AU12" i="10"/>
  <c r="AV12" i="10"/>
  <c r="AT13" i="10" a="1"/>
  <c r="AT13" i="10"/>
  <c r="AU13" i="10"/>
  <c r="AV13" i="10"/>
  <c r="AT14" i="10" a="1"/>
  <c r="AT14" i="10"/>
  <c r="AU14" i="10"/>
  <c r="AV14" i="10"/>
  <c r="AT15" i="10" a="1"/>
  <c r="AT15" i="10"/>
  <c r="AU15" i="10"/>
  <c r="AV15" i="10"/>
  <c r="AT16" i="10" a="1"/>
  <c r="AT16" i="10"/>
  <c r="AU16" i="10"/>
  <c r="AV16" i="10"/>
  <c r="AT17" i="10" a="1"/>
  <c r="AT17" i="10"/>
  <c r="AU17" i="10"/>
  <c r="AV17" i="10"/>
  <c r="AT18" i="10" a="1"/>
  <c r="AT18" i="10"/>
  <c r="AU18" i="10"/>
  <c r="AV18" i="10"/>
  <c r="AT19" i="10" a="1"/>
  <c r="AT19" i="10"/>
  <c r="AU19" i="10"/>
  <c r="AV19" i="10"/>
  <c r="AT20" i="10" a="1"/>
  <c r="AT20" i="10"/>
  <c r="AU20" i="10"/>
  <c r="AV20" i="10"/>
  <c r="AT21" i="10" a="1"/>
  <c r="AT21" i="10"/>
  <c r="AU21" i="10"/>
  <c r="AV21" i="10"/>
  <c r="AT22" i="10" a="1"/>
  <c r="AT22" i="10"/>
  <c r="AU22" i="10"/>
  <c r="AV22" i="10"/>
  <c r="AT23" i="10" a="1"/>
  <c r="AT23" i="10"/>
  <c r="AU23" i="10"/>
  <c r="AV23" i="10"/>
  <c r="AT24" i="10" a="1"/>
  <c r="AT24" i="10"/>
  <c r="AU24" i="10"/>
  <c r="AV24" i="10"/>
  <c r="AT25" i="10" a="1"/>
  <c r="AT25" i="10"/>
  <c r="AU25" i="10"/>
  <c r="AV25" i="10"/>
  <c r="AT26" i="10" a="1"/>
  <c r="AT26" i="10"/>
  <c r="AU26" i="10"/>
  <c r="AV26" i="10"/>
  <c r="AT27" i="10" a="1"/>
  <c r="AT27" i="10"/>
  <c r="AU27" i="10"/>
  <c r="AV27" i="10"/>
  <c r="AT28" i="10" a="1"/>
  <c r="AT28" i="10"/>
  <c r="AU28" i="10"/>
  <c r="AV28" i="10"/>
  <c r="AT29" i="10" a="1"/>
  <c r="AT29" i="10"/>
  <c r="AU29" i="10"/>
  <c r="AV29" i="10"/>
  <c r="AT30" i="10" a="1"/>
  <c r="AT30" i="10"/>
  <c r="AU30" i="10"/>
  <c r="AV30" i="10"/>
  <c r="AT31" i="10" a="1"/>
  <c r="AT31" i="10"/>
  <c r="AU31" i="10"/>
  <c r="AV31" i="10"/>
  <c r="AT32" i="10" a="1"/>
  <c r="AT32" i="10"/>
  <c r="AU32" i="10"/>
  <c r="AV32" i="10"/>
  <c r="AT33" i="10" a="1"/>
  <c r="AT33" i="10"/>
  <c r="AU33" i="10"/>
  <c r="AV33" i="10"/>
  <c r="AT34" i="10" a="1"/>
  <c r="AT34" i="10"/>
  <c r="AU34" i="10"/>
  <c r="AV34" i="10"/>
  <c r="AT35" i="10" a="1"/>
  <c r="AT35" i="10"/>
  <c r="AU35" i="10"/>
  <c r="AV35" i="10"/>
  <c r="AT36" i="10" a="1"/>
  <c r="AT36" i="10"/>
  <c r="AU36" i="10"/>
  <c r="AV36" i="10"/>
  <c r="AX5" i="10" a="1"/>
  <c r="C192" i="11"/>
  <c r="D192" i="11"/>
  <c r="C193" i="11"/>
  <c r="D193" i="11"/>
  <c r="C194" i="11"/>
  <c r="D194" i="11"/>
  <c r="C195" i="11"/>
  <c r="D195" i="11"/>
  <c r="C196" i="11"/>
  <c r="D196" i="11"/>
  <c r="C197" i="11"/>
  <c r="D197" i="11"/>
  <c r="C198" i="11"/>
  <c r="D198" i="11"/>
  <c r="D191" i="11"/>
  <c r="C191" i="11"/>
  <c r="B192" i="11"/>
  <c r="B193" i="11"/>
  <c r="B194" i="11"/>
  <c r="B195" i="11"/>
  <c r="B196" i="11"/>
  <c r="B197" i="11"/>
  <c r="B198" i="11"/>
  <c r="AX5" i="10"/>
  <c r="B191" i="11"/>
  <c r="B180" i="11"/>
  <c r="A179" i="11"/>
  <c r="A177" i="11"/>
  <c r="A176" i="11"/>
  <c r="AL4" i="10"/>
  <c r="AL5" i="10" a="1"/>
  <c r="AL5" i="10"/>
  <c r="AL6" i="10" a="1"/>
  <c r="AL6" i="10"/>
  <c r="AM5" i="10"/>
  <c r="AN5" i="10"/>
  <c r="AM6" i="10"/>
  <c r="AN6" i="10"/>
  <c r="AL7" i="10" a="1"/>
  <c r="AL7" i="10"/>
  <c r="AM7" i="10"/>
  <c r="AN7" i="10"/>
  <c r="AL8" i="10" a="1"/>
  <c r="AL8" i="10"/>
  <c r="AM8" i="10"/>
  <c r="AN8" i="10"/>
  <c r="AL9" i="10" a="1"/>
  <c r="AL9" i="10"/>
  <c r="AM9" i="10"/>
  <c r="AN9" i="10"/>
  <c r="AL10" i="10" a="1"/>
  <c r="AL10" i="10"/>
  <c r="AM10" i="10"/>
  <c r="AN10" i="10"/>
  <c r="AL11" i="10" a="1"/>
  <c r="AL11" i="10"/>
  <c r="AM11" i="10"/>
  <c r="AN11" i="10"/>
  <c r="AL12" i="10" a="1"/>
  <c r="AL12" i="10"/>
  <c r="AM12" i="10"/>
  <c r="AN12" i="10"/>
  <c r="AL13" i="10" a="1"/>
  <c r="AL13" i="10"/>
  <c r="AM13" i="10"/>
  <c r="AN13" i="10"/>
  <c r="AL14" i="10" a="1"/>
  <c r="AL14" i="10"/>
  <c r="AM14" i="10"/>
  <c r="AN14" i="10"/>
  <c r="AL15" i="10" a="1"/>
  <c r="AL15" i="10"/>
  <c r="AM15" i="10"/>
  <c r="AN15" i="10"/>
  <c r="AL16" i="10" a="1"/>
  <c r="AL16" i="10"/>
  <c r="AM16" i="10"/>
  <c r="AN16" i="10"/>
  <c r="AL17" i="10" a="1"/>
  <c r="AL17" i="10"/>
  <c r="AM17" i="10"/>
  <c r="AN17" i="10"/>
  <c r="AL18" i="10" a="1"/>
  <c r="AL18" i="10"/>
  <c r="AM18" i="10"/>
  <c r="AN18" i="10"/>
  <c r="AL19" i="10" a="1"/>
  <c r="AL19" i="10"/>
  <c r="AM19" i="10"/>
  <c r="AN19" i="10"/>
  <c r="AL20" i="10" a="1"/>
  <c r="AL20" i="10"/>
  <c r="AM20" i="10"/>
  <c r="AN20" i="10"/>
  <c r="AL21" i="10" a="1"/>
  <c r="AL21" i="10"/>
  <c r="AM21" i="10"/>
  <c r="AN21" i="10"/>
  <c r="AL22" i="10" a="1"/>
  <c r="AL22" i="10"/>
  <c r="AM22" i="10"/>
  <c r="AN22" i="10"/>
  <c r="AL23" i="10" a="1"/>
  <c r="AL23" i="10"/>
  <c r="AM23" i="10"/>
  <c r="AN23" i="10"/>
  <c r="AL24" i="10" a="1"/>
  <c r="AL24" i="10"/>
  <c r="AM24" i="10"/>
  <c r="AN24" i="10"/>
  <c r="AL25" i="10" a="1"/>
  <c r="AL25" i="10"/>
  <c r="AM25" i="10"/>
  <c r="AN25" i="10"/>
  <c r="AL26" i="10" a="1"/>
  <c r="AL26" i="10"/>
  <c r="AM26" i="10"/>
  <c r="AN26" i="10"/>
  <c r="AL27" i="10" a="1"/>
  <c r="AL27" i="10"/>
  <c r="AM27" i="10"/>
  <c r="AN27" i="10"/>
  <c r="AL28" i="10" a="1"/>
  <c r="AL28" i="10"/>
  <c r="AM28" i="10"/>
  <c r="AN28" i="10"/>
  <c r="AL29" i="10" a="1"/>
  <c r="AL29" i="10"/>
  <c r="AM29" i="10"/>
  <c r="AN29" i="10"/>
  <c r="AL30" i="10" a="1"/>
  <c r="AL30" i="10"/>
  <c r="AM30" i="10"/>
  <c r="AN30" i="10"/>
  <c r="AL31" i="10" a="1"/>
  <c r="AL31" i="10"/>
  <c r="AM31" i="10"/>
  <c r="AN31" i="10"/>
  <c r="AL32" i="10" a="1"/>
  <c r="AL32" i="10"/>
  <c r="AM32" i="10"/>
  <c r="AN32" i="10"/>
  <c r="AL33" i="10" a="1"/>
  <c r="AL33" i="10"/>
  <c r="AM33" i="10"/>
  <c r="AN33" i="10"/>
  <c r="AL34" i="10" a="1"/>
  <c r="AL34" i="10"/>
  <c r="AM34" i="10"/>
  <c r="AN34" i="10"/>
  <c r="AL35" i="10" a="1"/>
  <c r="AL35" i="10"/>
  <c r="AM35" i="10"/>
  <c r="AN35" i="10"/>
  <c r="AL36" i="10" a="1"/>
  <c r="AL36" i="10"/>
  <c r="AM36" i="10"/>
  <c r="AN36" i="10"/>
  <c r="AP5" i="10" a="1"/>
  <c r="D156" i="11"/>
  <c r="D157" i="11"/>
  <c r="D158" i="11"/>
  <c r="D159" i="11"/>
  <c r="D160" i="11"/>
  <c r="D161" i="11"/>
  <c r="D162" i="11"/>
  <c r="D163" i="11"/>
  <c r="C157" i="11"/>
  <c r="C158" i="11"/>
  <c r="C159" i="11"/>
  <c r="C160" i="11"/>
  <c r="C161" i="11"/>
  <c r="C162" i="11"/>
  <c r="C163" i="11"/>
  <c r="C156" i="11"/>
  <c r="B157" i="11"/>
  <c r="B158" i="11"/>
  <c r="B159" i="11"/>
  <c r="B160" i="11"/>
  <c r="B161" i="11"/>
  <c r="B162" i="11"/>
  <c r="B163" i="11"/>
  <c r="AP5" i="10"/>
  <c r="B156" i="11"/>
  <c r="B145" i="11"/>
  <c r="A144" i="11"/>
  <c r="A142" i="11"/>
  <c r="A141" i="11"/>
  <c r="AD4" i="10"/>
  <c r="AD5" i="10" a="1"/>
  <c r="AD5" i="10"/>
  <c r="AD6" i="10" a="1"/>
  <c r="AD6" i="10"/>
  <c r="AE5" i="10"/>
  <c r="AF5" i="10"/>
  <c r="AE6" i="10"/>
  <c r="AF6" i="10"/>
  <c r="AD7" i="10" a="1"/>
  <c r="AD7" i="10"/>
  <c r="AE7" i="10"/>
  <c r="AF7" i="10"/>
  <c r="AD8" i="10" a="1"/>
  <c r="AD8" i="10"/>
  <c r="AE8" i="10"/>
  <c r="AF8" i="10"/>
  <c r="AD9" i="10" a="1"/>
  <c r="AD9" i="10"/>
  <c r="AE9" i="10"/>
  <c r="AF9" i="10"/>
  <c r="AD10" i="10" a="1"/>
  <c r="AD10" i="10"/>
  <c r="AE10" i="10"/>
  <c r="AF10" i="10"/>
  <c r="AD11" i="10" a="1"/>
  <c r="AD11" i="10"/>
  <c r="AE11" i="10"/>
  <c r="AF11" i="10"/>
  <c r="AD12" i="10" a="1"/>
  <c r="AD12" i="10"/>
  <c r="AE12" i="10"/>
  <c r="AF12" i="10"/>
  <c r="AD13" i="10" a="1"/>
  <c r="AD13" i="10"/>
  <c r="AE13" i="10"/>
  <c r="AF13" i="10"/>
  <c r="AD14" i="10" a="1"/>
  <c r="AD14" i="10"/>
  <c r="AE14" i="10"/>
  <c r="AF14" i="10"/>
  <c r="AD15" i="10" a="1"/>
  <c r="AD15" i="10"/>
  <c r="AE15" i="10"/>
  <c r="AF15" i="10"/>
  <c r="AD16" i="10" a="1"/>
  <c r="AD16" i="10"/>
  <c r="AE16" i="10"/>
  <c r="AF16" i="10"/>
  <c r="AD17" i="10" a="1"/>
  <c r="AD17" i="10"/>
  <c r="AE17" i="10"/>
  <c r="AF17" i="10"/>
  <c r="AD18" i="10" a="1"/>
  <c r="AD18" i="10"/>
  <c r="AE18" i="10"/>
  <c r="AF18" i="10"/>
  <c r="AD19" i="10" a="1"/>
  <c r="AD19" i="10"/>
  <c r="AE19" i="10"/>
  <c r="AF19" i="10"/>
  <c r="AD20" i="10" a="1"/>
  <c r="AD20" i="10"/>
  <c r="AE20" i="10"/>
  <c r="AF20" i="10"/>
  <c r="AD21" i="10" a="1"/>
  <c r="AD21" i="10"/>
  <c r="AE21" i="10"/>
  <c r="AF21" i="10"/>
  <c r="AD22" i="10" a="1"/>
  <c r="AD22" i="10"/>
  <c r="AE22" i="10"/>
  <c r="AF22" i="10"/>
  <c r="AD23" i="10" a="1"/>
  <c r="AD23" i="10"/>
  <c r="AE23" i="10"/>
  <c r="AF23" i="10"/>
  <c r="AD24" i="10" a="1"/>
  <c r="AD24" i="10"/>
  <c r="AE24" i="10"/>
  <c r="AF24" i="10"/>
  <c r="AD25" i="10" a="1"/>
  <c r="AD25" i="10"/>
  <c r="AE25" i="10"/>
  <c r="AF25" i="10"/>
  <c r="AD26" i="10" a="1"/>
  <c r="AD26" i="10"/>
  <c r="AE26" i="10"/>
  <c r="AF26" i="10"/>
  <c r="AD27" i="10" a="1"/>
  <c r="AD27" i="10"/>
  <c r="AE27" i="10"/>
  <c r="AF27" i="10"/>
  <c r="AD28" i="10" a="1"/>
  <c r="AD28" i="10"/>
  <c r="AE28" i="10"/>
  <c r="AF28" i="10"/>
  <c r="AD29" i="10" a="1"/>
  <c r="AD29" i="10"/>
  <c r="AE29" i="10"/>
  <c r="AF29" i="10"/>
  <c r="AD30" i="10" a="1"/>
  <c r="AD30" i="10"/>
  <c r="AE30" i="10"/>
  <c r="AF30" i="10"/>
  <c r="AD31" i="10" a="1"/>
  <c r="AD31" i="10"/>
  <c r="AE31" i="10"/>
  <c r="AF31" i="10"/>
  <c r="AD32" i="10" a="1"/>
  <c r="AD32" i="10"/>
  <c r="AE32" i="10"/>
  <c r="AF32" i="10"/>
  <c r="AD33" i="10" a="1"/>
  <c r="AD33" i="10"/>
  <c r="AE33" i="10"/>
  <c r="AF33" i="10"/>
  <c r="AD34" i="10" a="1"/>
  <c r="AD34" i="10"/>
  <c r="AE34" i="10"/>
  <c r="AF34" i="10"/>
  <c r="AD35" i="10" a="1"/>
  <c r="AD35" i="10"/>
  <c r="AE35" i="10"/>
  <c r="AF35" i="10"/>
  <c r="AD36" i="10" a="1"/>
  <c r="AD36" i="10"/>
  <c r="AE36" i="10"/>
  <c r="AF36" i="10"/>
  <c r="AH5" i="10" a="1"/>
  <c r="B122" i="11"/>
  <c r="B123" i="11"/>
  <c r="B124" i="11"/>
  <c r="B125" i="11"/>
  <c r="B126" i="11"/>
  <c r="B127" i="11"/>
  <c r="B128" i="11"/>
  <c r="D121" i="11"/>
  <c r="D122" i="11"/>
  <c r="D123" i="11"/>
  <c r="D124" i="11"/>
  <c r="D125" i="11"/>
  <c r="D126" i="11"/>
  <c r="D127" i="11"/>
  <c r="D128" i="11"/>
  <c r="C122" i="11"/>
  <c r="C123" i="11"/>
  <c r="C124" i="11"/>
  <c r="C125" i="11"/>
  <c r="C126" i="11"/>
  <c r="C127" i="11"/>
  <c r="C128" i="11"/>
  <c r="C121" i="11"/>
  <c r="AH5" i="10"/>
  <c r="B121" i="11"/>
  <c r="B110" i="11"/>
  <c r="A109" i="11"/>
  <c r="A107" i="11"/>
  <c r="D92" i="10" a="1"/>
  <c r="A106" i="11"/>
  <c r="B92" i="10" a="1"/>
  <c r="V4" i="10"/>
  <c r="V5" i="10" a="1"/>
  <c r="V5" i="10"/>
  <c r="V6" i="10" a="1"/>
  <c r="V6" i="10"/>
  <c r="W5" i="10"/>
  <c r="X5" i="10"/>
  <c r="W6" i="10"/>
  <c r="X6" i="10"/>
  <c r="V7" i="10" a="1"/>
  <c r="V7" i="10"/>
  <c r="W7" i="10"/>
  <c r="X7" i="10"/>
  <c r="V8" i="10" a="1"/>
  <c r="V8" i="10"/>
  <c r="W8" i="10"/>
  <c r="X8" i="10"/>
  <c r="V9" i="10" a="1"/>
  <c r="V9" i="10"/>
  <c r="W9" i="10"/>
  <c r="X9" i="10"/>
  <c r="V10" i="10" a="1"/>
  <c r="V10" i="10"/>
  <c r="W10" i="10"/>
  <c r="X10" i="10"/>
  <c r="V11" i="10" a="1"/>
  <c r="V11" i="10"/>
  <c r="W11" i="10"/>
  <c r="X11" i="10"/>
  <c r="V12" i="10" a="1"/>
  <c r="V12" i="10"/>
  <c r="W12" i="10"/>
  <c r="X12" i="10"/>
  <c r="V13" i="10" a="1"/>
  <c r="V13" i="10"/>
  <c r="W13" i="10"/>
  <c r="X13" i="10"/>
  <c r="V14" i="10" a="1"/>
  <c r="V14" i="10"/>
  <c r="W14" i="10"/>
  <c r="X14" i="10"/>
  <c r="V15" i="10" a="1"/>
  <c r="V15" i="10"/>
  <c r="W15" i="10"/>
  <c r="X15" i="10"/>
  <c r="V16" i="10" a="1"/>
  <c r="V16" i="10"/>
  <c r="W16" i="10"/>
  <c r="X16" i="10"/>
  <c r="V17" i="10" a="1"/>
  <c r="V17" i="10"/>
  <c r="W17" i="10"/>
  <c r="X17" i="10"/>
  <c r="V18" i="10" a="1"/>
  <c r="V18" i="10"/>
  <c r="W18" i="10"/>
  <c r="X18" i="10"/>
  <c r="V19" i="10" a="1"/>
  <c r="V19" i="10"/>
  <c r="W19" i="10"/>
  <c r="X19" i="10"/>
  <c r="V20" i="10" a="1"/>
  <c r="V20" i="10"/>
  <c r="W20" i="10"/>
  <c r="X20" i="10"/>
  <c r="V21" i="10" a="1"/>
  <c r="V21" i="10"/>
  <c r="W21" i="10"/>
  <c r="X21" i="10"/>
  <c r="V22" i="10" a="1"/>
  <c r="V22" i="10"/>
  <c r="W22" i="10"/>
  <c r="X22" i="10"/>
  <c r="V23" i="10" a="1"/>
  <c r="V23" i="10"/>
  <c r="W23" i="10"/>
  <c r="X23" i="10"/>
  <c r="V24" i="10" a="1"/>
  <c r="V24" i="10"/>
  <c r="W24" i="10"/>
  <c r="X24" i="10"/>
  <c r="V25" i="10" a="1"/>
  <c r="V25" i="10"/>
  <c r="W25" i="10"/>
  <c r="X25" i="10"/>
  <c r="V26" i="10" a="1"/>
  <c r="V26" i="10"/>
  <c r="W26" i="10"/>
  <c r="X26" i="10"/>
  <c r="V27" i="10" a="1"/>
  <c r="V27" i="10"/>
  <c r="W27" i="10"/>
  <c r="X27" i="10"/>
  <c r="V28" i="10" a="1"/>
  <c r="V28" i="10"/>
  <c r="W28" i="10"/>
  <c r="X28" i="10"/>
  <c r="V29" i="10" a="1"/>
  <c r="V29" i="10"/>
  <c r="W29" i="10"/>
  <c r="X29" i="10"/>
  <c r="V30" i="10" a="1"/>
  <c r="V30" i="10"/>
  <c r="W30" i="10"/>
  <c r="X30" i="10"/>
  <c r="V31" i="10" a="1"/>
  <c r="V31" i="10"/>
  <c r="W31" i="10"/>
  <c r="X31" i="10"/>
  <c r="V32" i="10" a="1"/>
  <c r="V32" i="10"/>
  <c r="W32" i="10"/>
  <c r="X32" i="10"/>
  <c r="V33" i="10" a="1"/>
  <c r="V33" i="10"/>
  <c r="W33" i="10"/>
  <c r="X33" i="10"/>
  <c r="V34" i="10" a="1"/>
  <c r="V34" i="10"/>
  <c r="W34" i="10"/>
  <c r="X34" i="10"/>
  <c r="V35" i="10" a="1"/>
  <c r="V35" i="10"/>
  <c r="W35" i="10"/>
  <c r="X35" i="10"/>
  <c r="V36" i="10" a="1"/>
  <c r="V36" i="10"/>
  <c r="W36" i="10"/>
  <c r="X36" i="10"/>
  <c r="Z5" i="10" a="1"/>
  <c r="C87" i="11"/>
  <c r="D87" i="11"/>
  <c r="C88" i="11"/>
  <c r="D88" i="11"/>
  <c r="C89" i="11"/>
  <c r="D89" i="11"/>
  <c r="C90" i="11"/>
  <c r="D90" i="11"/>
  <c r="C91" i="11"/>
  <c r="D91" i="11"/>
  <c r="C92" i="11"/>
  <c r="D92" i="11"/>
  <c r="C93" i="11"/>
  <c r="D93" i="11"/>
  <c r="D86" i="11"/>
  <c r="C86" i="11"/>
  <c r="B87" i="11"/>
  <c r="B88" i="11"/>
  <c r="B89" i="11"/>
  <c r="B90" i="11"/>
  <c r="B91" i="11"/>
  <c r="B92" i="11"/>
  <c r="B93" i="11"/>
  <c r="Z5" i="10"/>
  <c r="B86" i="11"/>
  <c r="B75" i="11"/>
  <c r="A74" i="11"/>
  <c r="A72" i="11"/>
  <c r="A71" i="11"/>
  <c r="N4" i="10"/>
  <c r="N5" i="10" a="1"/>
  <c r="N5" i="10"/>
  <c r="N6" i="10" a="1"/>
  <c r="N6" i="10"/>
  <c r="O5" i="10"/>
  <c r="P5" i="10"/>
  <c r="O6" i="10"/>
  <c r="P6" i="10"/>
  <c r="N7" i="10" a="1"/>
  <c r="N7" i="10"/>
  <c r="O7" i="10"/>
  <c r="P7" i="10"/>
  <c r="N8" i="10" a="1"/>
  <c r="N8" i="10"/>
  <c r="O8" i="10"/>
  <c r="P8" i="10"/>
  <c r="N9" i="10" a="1"/>
  <c r="N9" i="10"/>
  <c r="O9" i="10"/>
  <c r="P9" i="10"/>
  <c r="N10" i="10" a="1"/>
  <c r="N10" i="10"/>
  <c r="O10" i="10"/>
  <c r="P10" i="10"/>
  <c r="N11" i="10" a="1"/>
  <c r="N11" i="10"/>
  <c r="O11" i="10"/>
  <c r="P11" i="10"/>
  <c r="N12" i="10" a="1"/>
  <c r="N12" i="10"/>
  <c r="O12" i="10"/>
  <c r="P12" i="10"/>
  <c r="N13" i="10" a="1"/>
  <c r="N13" i="10"/>
  <c r="O13" i="10"/>
  <c r="P13" i="10"/>
  <c r="N14" i="10" a="1"/>
  <c r="N14" i="10"/>
  <c r="O14" i="10"/>
  <c r="P14" i="10"/>
  <c r="N15" i="10" a="1"/>
  <c r="N15" i="10"/>
  <c r="O15" i="10"/>
  <c r="P15" i="10"/>
  <c r="N16" i="10" a="1"/>
  <c r="N16" i="10"/>
  <c r="O16" i="10"/>
  <c r="P16" i="10"/>
  <c r="N17" i="10" a="1"/>
  <c r="N17" i="10"/>
  <c r="O17" i="10"/>
  <c r="P17" i="10"/>
  <c r="N18" i="10" a="1"/>
  <c r="N18" i="10"/>
  <c r="O18" i="10"/>
  <c r="P18" i="10"/>
  <c r="N19" i="10" a="1"/>
  <c r="N19" i="10"/>
  <c r="O19" i="10"/>
  <c r="P19" i="10"/>
  <c r="N20" i="10" a="1"/>
  <c r="N20" i="10"/>
  <c r="O20" i="10"/>
  <c r="P20" i="10"/>
  <c r="N21" i="10" a="1"/>
  <c r="N21" i="10"/>
  <c r="O21" i="10"/>
  <c r="P21" i="10"/>
  <c r="N22" i="10" a="1"/>
  <c r="N22" i="10"/>
  <c r="O22" i="10"/>
  <c r="P22" i="10"/>
  <c r="N23" i="10" a="1"/>
  <c r="N23" i="10"/>
  <c r="O23" i="10"/>
  <c r="P23" i="10"/>
  <c r="N24" i="10" a="1"/>
  <c r="N24" i="10"/>
  <c r="O24" i="10"/>
  <c r="P24" i="10"/>
  <c r="N25" i="10" a="1"/>
  <c r="N25" i="10"/>
  <c r="O25" i="10"/>
  <c r="P25" i="10"/>
  <c r="N26" i="10" a="1"/>
  <c r="N26" i="10"/>
  <c r="O26" i="10"/>
  <c r="P26" i="10"/>
  <c r="N27" i="10" a="1"/>
  <c r="N27" i="10"/>
  <c r="O27" i="10"/>
  <c r="P27" i="10"/>
  <c r="N28" i="10" a="1"/>
  <c r="N28" i="10"/>
  <c r="O28" i="10"/>
  <c r="P28" i="10"/>
  <c r="N29" i="10" a="1"/>
  <c r="N29" i="10"/>
  <c r="O29" i="10"/>
  <c r="P29" i="10"/>
  <c r="N30" i="10" a="1"/>
  <c r="N30" i="10"/>
  <c r="O30" i="10"/>
  <c r="P30" i="10"/>
  <c r="N31" i="10" a="1"/>
  <c r="N31" i="10"/>
  <c r="O31" i="10"/>
  <c r="P31" i="10"/>
  <c r="N32" i="10" a="1"/>
  <c r="N32" i="10"/>
  <c r="O32" i="10"/>
  <c r="P32" i="10"/>
  <c r="N33" i="10" a="1"/>
  <c r="N33" i="10"/>
  <c r="O33" i="10"/>
  <c r="P33" i="10"/>
  <c r="N34" i="10" a="1"/>
  <c r="N34" i="10"/>
  <c r="O34" i="10"/>
  <c r="P34" i="10"/>
  <c r="N35" i="10" a="1"/>
  <c r="N35" i="10"/>
  <c r="O35" i="10"/>
  <c r="P35" i="10"/>
  <c r="N36" i="10" a="1"/>
  <c r="N36" i="10"/>
  <c r="O36" i="10"/>
  <c r="P36" i="10"/>
  <c r="R5" i="10" a="1"/>
  <c r="C53" i="11"/>
  <c r="D53" i="11"/>
  <c r="C54" i="11"/>
  <c r="D54" i="11"/>
  <c r="C55" i="11"/>
  <c r="D55" i="11"/>
  <c r="C56" i="11"/>
  <c r="D56" i="11"/>
  <c r="C57" i="11"/>
  <c r="D57" i="11"/>
  <c r="C58" i="11"/>
  <c r="D58" i="11"/>
  <c r="C59" i="11"/>
  <c r="D59" i="11"/>
  <c r="D52" i="11"/>
  <c r="C52" i="11"/>
  <c r="B53" i="11"/>
  <c r="B54" i="11"/>
  <c r="B55" i="11"/>
  <c r="B56" i="11"/>
  <c r="B57" i="11"/>
  <c r="B58" i="11"/>
  <c r="B59" i="11"/>
  <c r="R5" i="10"/>
  <c r="B52" i="11"/>
  <c r="B41" i="11"/>
  <c r="A40" i="11"/>
  <c r="A38" i="11"/>
  <c r="A37" i="11"/>
  <c r="C1" i="51"/>
  <c r="R76" i="51"/>
  <c r="R77" i="51"/>
  <c r="R78" i="51"/>
  <c r="R79" i="51"/>
  <c r="R80" i="51"/>
  <c r="R81" i="51"/>
  <c r="R82" i="51"/>
  <c r="R75" i="51"/>
  <c r="N76" i="51"/>
  <c r="N77" i="51"/>
  <c r="N78" i="51"/>
  <c r="N79" i="51"/>
  <c r="N80" i="51"/>
  <c r="N81" i="51"/>
  <c r="N82" i="51"/>
  <c r="N75" i="51"/>
  <c r="J76" i="51"/>
  <c r="J77" i="51"/>
  <c r="J78" i="51"/>
  <c r="J79" i="51"/>
  <c r="J80" i="51"/>
  <c r="J81" i="51"/>
  <c r="J82" i="51"/>
  <c r="J75" i="51"/>
  <c r="F76" i="51"/>
  <c r="F77" i="51"/>
  <c r="F78" i="51"/>
  <c r="F79" i="51"/>
  <c r="F80" i="51"/>
  <c r="F81" i="51"/>
  <c r="F82" i="51"/>
  <c r="F75" i="51"/>
  <c r="B77" i="51"/>
  <c r="B78" i="51"/>
  <c r="B79" i="51"/>
  <c r="B80" i="51"/>
  <c r="B81" i="51"/>
  <c r="B82" i="51"/>
  <c r="B76" i="51"/>
  <c r="B75" i="51"/>
  <c r="R66" i="51"/>
  <c r="R67" i="51"/>
  <c r="R68" i="51"/>
  <c r="R69" i="51"/>
  <c r="R70" i="51"/>
  <c r="R71" i="51"/>
  <c r="R72" i="51"/>
  <c r="R65" i="51"/>
  <c r="N66" i="51"/>
  <c r="N67" i="51"/>
  <c r="N68" i="51"/>
  <c r="N69" i="51"/>
  <c r="N70" i="51"/>
  <c r="N71" i="51"/>
  <c r="N72" i="51"/>
  <c r="N65" i="51"/>
  <c r="J66" i="51"/>
  <c r="J67" i="51"/>
  <c r="J68" i="51"/>
  <c r="J69" i="51"/>
  <c r="J70" i="51"/>
  <c r="J71" i="51"/>
  <c r="J72" i="51"/>
  <c r="J65" i="51"/>
  <c r="F66" i="51"/>
  <c r="F67" i="51"/>
  <c r="F68" i="51"/>
  <c r="F69" i="51"/>
  <c r="F70" i="51"/>
  <c r="F71" i="51"/>
  <c r="F72" i="51"/>
  <c r="F65" i="51"/>
  <c r="B66" i="51"/>
  <c r="B67" i="51"/>
  <c r="B68" i="51"/>
  <c r="B69" i="51"/>
  <c r="B70" i="51"/>
  <c r="B71" i="51"/>
  <c r="B72" i="51"/>
  <c r="B65" i="51"/>
  <c r="R56" i="51"/>
  <c r="R57" i="51"/>
  <c r="R58" i="51"/>
  <c r="R59" i="51"/>
  <c r="R60" i="51"/>
  <c r="R61" i="51"/>
  <c r="R62" i="51"/>
  <c r="R55" i="51"/>
  <c r="N56" i="51"/>
  <c r="N57" i="51"/>
  <c r="N58" i="51"/>
  <c r="N59" i="51"/>
  <c r="N60" i="51"/>
  <c r="N61" i="51"/>
  <c r="N62" i="51"/>
  <c r="N55" i="51"/>
  <c r="J56" i="51"/>
  <c r="J57" i="51"/>
  <c r="J58" i="51"/>
  <c r="J59" i="51"/>
  <c r="J60" i="51"/>
  <c r="J61" i="51"/>
  <c r="J62" i="51"/>
  <c r="J55" i="51"/>
  <c r="F56" i="51"/>
  <c r="F57" i="51"/>
  <c r="F58" i="51"/>
  <c r="F59" i="51"/>
  <c r="F60" i="51"/>
  <c r="F61" i="51"/>
  <c r="F62" i="51"/>
  <c r="F55" i="51"/>
  <c r="B56" i="51"/>
  <c r="B57" i="51"/>
  <c r="B58" i="51"/>
  <c r="B59" i="51"/>
  <c r="B60" i="51"/>
  <c r="B61" i="51"/>
  <c r="B62" i="51"/>
  <c r="B55" i="51"/>
  <c r="R46" i="51"/>
  <c r="R47" i="51"/>
  <c r="R48" i="51"/>
  <c r="R49" i="51"/>
  <c r="R50" i="51"/>
  <c r="R51" i="51"/>
  <c r="R52" i="51"/>
  <c r="R45" i="51"/>
  <c r="N46" i="51"/>
  <c r="N47" i="51"/>
  <c r="N48" i="51"/>
  <c r="N49" i="51"/>
  <c r="N50" i="51"/>
  <c r="N51" i="51"/>
  <c r="N52" i="51"/>
  <c r="N45" i="51"/>
  <c r="J46" i="51"/>
  <c r="J47" i="51"/>
  <c r="J48" i="51"/>
  <c r="J49" i="51"/>
  <c r="J50" i="51"/>
  <c r="J51" i="51"/>
  <c r="J52" i="51"/>
  <c r="J45" i="51"/>
  <c r="F46" i="51"/>
  <c r="F47" i="51"/>
  <c r="F48" i="51"/>
  <c r="F49" i="51"/>
  <c r="F50" i="51"/>
  <c r="F51" i="51"/>
  <c r="F52" i="51"/>
  <c r="F45" i="51"/>
  <c r="B46" i="51"/>
  <c r="B47" i="51"/>
  <c r="B48" i="51"/>
  <c r="B49" i="51"/>
  <c r="B50" i="51"/>
  <c r="B51" i="51"/>
  <c r="B52" i="51"/>
  <c r="B45" i="51"/>
  <c r="R36" i="51"/>
  <c r="R37" i="51"/>
  <c r="R38" i="51"/>
  <c r="R39" i="51"/>
  <c r="R40" i="51"/>
  <c r="R41" i="51"/>
  <c r="R42" i="51"/>
  <c r="R35" i="51"/>
  <c r="N36" i="51"/>
  <c r="N37" i="51"/>
  <c r="N38" i="51"/>
  <c r="N39" i="51"/>
  <c r="N40" i="51"/>
  <c r="N41" i="51"/>
  <c r="N42" i="51"/>
  <c r="N35" i="51"/>
  <c r="J36" i="51"/>
  <c r="J37" i="51"/>
  <c r="J38" i="51"/>
  <c r="J39" i="51"/>
  <c r="J40" i="51"/>
  <c r="J41" i="51"/>
  <c r="J42" i="51"/>
  <c r="J35" i="51"/>
  <c r="F36" i="51"/>
  <c r="F37" i="51"/>
  <c r="F38" i="51"/>
  <c r="F39" i="51"/>
  <c r="F40" i="51"/>
  <c r="F41" i="51"/>
  <c r="F42" i="51"/>
  <c r="F35" i="51"/>
  <c r="B36" i="51"/>
  <c r="B37" i="51"/>
  <c r="B38" i="51"/>
  <c r="B39" i="51"/>
  <c r="B40" i="51"/>
  <c r="B41" i="51"/>
  <c r="B42" i="51"/>
  <c r="B35" i="51"/>
  <c r="R26" i="51"/>
  <c r="R27" i="51"/>
  <c r="R28" i="51"/>
  <c r="R29" i="51"/>
  <c r="R30" i="51"/>
  <c r="R31" i="51"/>
  <c r="R32" i="51"/>
  <c r="R25" i="51"/>
  <c r="N26" i="51"/>
  <c r="N27" i="51"/>
  <c r="N28" i="51"/>
  <c r="N29" i="51"/>
  <c r="N30" i="51"/>
  <c r="N31" i="51"/>
  <c r="N32" i="51"/>
  <c r="N25" i="51"/>
  <c r="J26" i="51"/>
  <c r="J27" i="51"/>
  <c r="J28" i="51"/>
  <c r="J29" i="51"/>
  <c r="J30" i="51"/>
  <c r="J31" i="51"/>
  <c r="J32" i="51"/>
  <c r="J25" i="51"/>
  <c r="F26" i="51"/>
  <c r="F27" i="51"/>
  <c r="F28" i="51"/>
  <c r="F29" i="51"/>
  <c r="F30" i="51"/>
  <c r="F31" i="51"/>
  <c r="F32" i="51"/>
  <c r="F25" i="51"/>
  <c r="B26" i="51"/>
  <c r="B27" i="51"/>
  <c r="B28" i="51"/>
  <c r="B29" i="51"/>
  <c r="B30" i="51"/>
  <c r="B31" i="51"/>
  <c r="B32" i="51"/>
  <c r="B25" i="51"/>
  <c r="R16" i="51"/>
  <c r="R17" i="51"/>
  <c r="R18" i="51"/>
  <c r="R19" i="51"/>
  <c r="R20" i="51"/>
  <c r="R21" i="51"/>
  <c r="R22" i="51"/>
  <c r="R15" i="51"/>
  <c r="N16" i="51"/>
  <c r="N17" i="51"/>
  <c r="N18" i="51"/>
  <c r="N19" i="51"/>
  <c r="N20" i="51"/>
  <c r="N21" i="51"/>
  <c r="N22" i="51"/>
  <c r="N15" i="51"/>
  <c r="J16" i="51"/>
  <c r="J17" i="51"/>
  <c r="J18" i="51"/>
  <c r="J19" i="51"/>
  <c r="J20" i="51"/>
  <c r="J21" i="51"/>
  <c r="J22" i="51"/>
  <c r="J15" i="51"/>
  <c r="F16" i="51"/>
  <c r="F17" i="51"/>
  <c r="F18" i="51"/>
  <c r="F19" i="51"/>
  <c r="F20" i="51"/>
  <c r="F21" i="51"/>
  <c r="F22" i="51"/>
  <c r="F15" i="51"/>
  <c r="B16" i="51"/>
  <c r="B17" i="51"/>
  <c r="B18" i="51"/>
  <c r="B19" i="51"/>
  <c r="B20" i="51"/>
  <c r="B21" i="51"/>
  <c r="B22" i="51"/>
  <c r="B15" i="51"/>
  <c r="R6" i="51"/>
  <c r="R7" i="51"/>
  <c r="R8" i="51"/>
  <c r="R9" i="51"/>
  <c r="R10" i="51"/>
  <c r="R11" i="51"/>
  <c r="R12" i="51"/>
  <c r="R5" i="51"/>
  <c r="N6" i="51"/>
  <c r="N7" i="51"/>
  <c r="N8" i="51"/>
  <c r="N9" i="51"/>
  <c r="N10" i="51"/>
  <c r="N11" i="51"/>
  <c r="N12" i="51"/>
  <c r="N5" i="51"/>
  <c r="J6" i="51"/>
  <c r="J7" i="51"/>
  <c r="J8" i="51"/>
  <c r="J9" i="51"/>
  <c r="J10" i="51"/>
  <c r="J11" i="51"/>
  <c r="J12" i="51"/>
  <c r="J5" i="51"/>
  <c r="F6" i="51"/>
  <c r="F7" i="51"/>
  <c r="F8" i="51"/>
  <c r="F9" i="51"/>
  <c r="F10" i="51"/>
  <c r="F11" i="51"/>
  <c r="F12" i="51"/>
  <c r="F5" i="51"/>
  <c r="F4" i="10"/>
  <c r="F5" i="10" a="1"/>
  <c r="F5" i="10"/>
  <c r="F6" i="10" a="1"/>
  <c r="F6" i="10"/>
  <c r="G5" i="10"/>
  <c r="H5" i="10"/>
  <c r="G6" i="10"/>
  <c r="H6" i="10"/>
  <c r="F7" i="10" a="1"/>
  <c r="F7" i="10"/>
  <c r="G7" i="10"/>
  <c r="H7" i="10"/>
  <c r="F8" i="10" a="1"/>
  <c r="F8" i="10"/>
  <c r="G8" i="10"/>
  <c r="H8" i="10"/>
  <c r="F9" i="10" a="1"/>
  <c r="F9" i="10"/>
  <c r="G9" i="10"/>
  <c r="H9" i="10"/>
  <c r="F10" i="10" a="1"/>
  <c r="F10" i="10"/>
  <c r="G10" i="10"/>
  <c r="H10" i="10"/>
  <c r="F11" i="10" a="1"/>
  <c r="F11" i="10"/>
  <c r="G11" i="10"/>
  <c r="H11" i="10"/>
  <c r="F12" i="10" a="1"/>
  <c r="F12" i="10"/>
  <c r="G12" i="10"/>
  <c r="H12" i="10"/>
  <c r="F13" i="10" a="1"/>
  <c r="F13" i="10"/>
  <c r="G13" i="10"/>
  <c r="H13" i="10"/>
  <c r="F14" i="10" a="1"/>
  <c r="F14" i="10"/>
  <c r="G14" i="10"/>
  <c r="H14" i="10"/>
  <c r="F15" i="10" a="1"/>
  <c r="F15" i="10"/>
  <c r="G15" i="10"/>
  <c r="H15" i="10"/>
  <c r="F16" i="10" a="1"/>
  <c r="F16" i="10"/>
  <c r="G16" i="10"/>
  <c r="H16" i="10"/>
  <c r="F17" i="10" a="1"/>
  <c r="F17" i="10"/>
  <c r="G17" i="10"/>
  <c r="H17" i="10"/>
  <c r="F18" i="10" a="1"/>
  <c r="F18" i="10"/>
  <c r="G18" i="10"/>
  <c r="H18" i="10"/>
  <c r="F19" i="10" a="1"/>
  <c r="F19" i="10"/>
  <c r="G19" i="10"/>
  <c r="H19" i="10"/>
  <c r="F20" i="10" a="1"/>
  <c r="F20" i="10"/>
  <c r="G20" i="10"/>
  <c r="H20" i="10"/>
  <c r="F21" i="10" a="1"/>
  <c r="F21" i="10"/>
  <c r="G21" i="10"/>
  <c r="H21" i="10"/>
  <c r="F22" i="10" a="1"/>
  <c r="F22" i="10"/>
  <c r="G22" i="10"/>
  <c r="H22" i="10"/>
  <c r="F23" i="10" a="1"/>
  <c r="F23" i="10"/>
  <c r="G23" i="10"/>
  <c r="H23" i="10"/>
  <c r="F24" i="10" a="1"/>
  <c r="F24" i="10"/>
  <c r="G24" i="10"/>
  <c r="H24" i="10"/>
  <c r="F25" i="10" a="1"/>
  <c r="F25" i="10"/>
  <c r="G25" i="10"/>
  <c r="H25" i="10"/>
  <c r="F26" i="10" a="1"/>
  <c r="F26" i="10"/>
  <c r="G26" i="10"/>
  <c r="H26" i="10"/>
  <c r="F27" i="10" a="1"/>
  <c r="F27" i="10"/>
  <c r="G27" i="10"/>
  <c r="H27" i="10"/>
  <c r="F28" i="10" a="1"/>
  <c r="F28" i="10"/>
  <c r="G28" i="10"/>
  <c r="H28" i="10"/>
  <c r="F29" i="10" a="1"/>
  <c r="F29" i="10"/>
  <c r="G29" i="10"/>
  <c r="H29" i="10"/>
  <c r="F30" i="10" a="1"/>
  <c r="F30" i="10"/>
  <c r="G30" i="10"/>
  <c r="H30" i="10"/>
  <c r="F31" i="10" a="1"/>
  <c r="F31" i="10"/>
  <c r="G31" i="10"/>
  <c r="H31" i="10"/>
  <c r="F32" i="10" a="1"/>
  <c r="F32" i="10"/>
  <c r="G32" i="10"/>
  <c r="H32" i="10"/>
  <c r="F33" i="10" a="1"/>
  <c r="F33" i="10"/>
  <c r="G33" i="10"/>
  <c r="H33" i="10"/>
  <c r="F34" i="10" a="1"/>
  <c r="F34" i="10"/>
  <c r="G34" i="10"/>
  <c r="H34" i="10"/>
  <c r="F35" i="10" a="1"/>
  <c r="F35" i="10"/>
  <c r="G35" i="10"/>
  <c r="H35" i="10"/>
  <c r="F36" i="10" a="1"/>
  <c r="F36" i="10"/>
  <c r="G36" i="10"/>
  <c r="H36" i="10"/>
  <c r="J5" i="10" a="1"/>
  <c r="J5" i="10"/>
  <c r="B5" i="51"/>
  <c r="B6" i="51"/>
  <c r="B7" i="51"/>
  <c r="B8" i="51"/>
  <c r="B9" i="51"/>
  <c r="B10" i="51"/>
  <c r="B11" i="51"/>
  <c r="B12" i="51"/>
  <c r="S76" i="51"/>
  <c r="T76" i="51"/>
  <c r="S77" i="51"/>
  <c r="T77" i="51"/>
  <c r="S78" i="51"/>
  <c r="T78" i="51"/>
  <c r="S79" i="51"/>
  <c r="T79" i="51"/>
  <c r="S80" i="51"/>
  <c r="T80" i="51"/>
  <c r="S81" i="51"/>
  <c r="T81" i="51"/>
  <c r="S82" i="51"/>
  <c r="T82" i="51"/>
  <c r="S75" i="51"/>
  <c r="T75" i="51"/>
  <c r="O76" i="51"/>
  <c r="P76" i="51"/>
  <c r="O77" i="51"/>
  <c r="P77" i="51"/>
  <c r="O78" i="51"/>
  <c r="P78" i="51"/>
  <c r="O79" i="51"/>
  <c r="P79" i="51"/>
  <c r="O80" i="51"/>
  <c r="P80" i="51"/>
  <c r="O81" i="51"/>
  <c r="P81" i="51"/>
  <c r="O82" i="51"/>
  <c r="P82" i="51"/>
  <c r="O75" i="51"/>
  <c r="P75" i="51"/>
  <c r="K76" i="51"/>
  <c r="L76" i="51"/>
  <c r="K77" i="51"/>
  <c r="L77" i="51"/>
  <c r="K78" i="51"/>
  <c r="L78" i="51"/>
  <c r="K79" i="51"/>
  <c r="L79" i="51"/>
  <c r="K80" i="51"/>
  <c r="L80" i="51"/>
  <c r="K81" i="51"/>
  <c r="L81" i="51"/>
  <c r="K82" i="51"/>
  <c r="L82" i="51"/>
  <c r="K75" i="51"/>
  <c r="L75" i="51"/>
  <c r="G76" i="51"/>
  <c r="H76" i="51"/>
  <c r="G77" i="51"/>
  <c r="H77" i="51"/>
  <c r="G78" i="51"/>
  <c r="H78" i="51"/>
  <c r="G79" i="51"/>
  <c r="H79" i="51"/>
  <c r="G80" i="51"/>
  <c r="H80" i="51"/>
  <c r="G81" i="51"/>
  <c r="H81" i="51"/>
  <c r="G82" i="51"/>
  <c r="H82" i="51"/>
  <c r="G75" i="51"/>
  <c r="H75" i="51"/>
  <c r="C76" i="51"/>
  <c r="D76" i="51"/>
  <c r="C77" i="51"/>
  <c r="D77" i="51"/>
  <c r="C78" i="51"/>
  <c r="D78" i="51"/>
  <c r="C79" i="51"/>
  <c r="D79" i="51"/>
  <c r="C80" i="51"/>
  <c r="D80" i="51"/>
  <c r="C81" i="51"/>
  <c r="D81" i="51"/>
  <c r="C82" i="51"/>
  <c r="D82" i="51"/>
  <c r="C75" i="51"/>
  <c r="D75" i="51"/>
  <c r="A1" i="51"/>
  <c r="B1" i="51"/>
  <c r="R74" i="51"/>
  <c r="N74" i="51"/>
  <c r="J74" i="51"/>
  <c r="F74" i="51"/>
  <c r="B74" i="51"/>
  <c r="S66" i="51"/>
  <c r="T66" i="51"/>
  <c r="S67" i="51"/>
  <c r="T67" i="51"/>
  <c r="S68" i="51"/>
  <c r="T68" i="51"/>
  <c r="S69" i="51"/>
  <c r="T69" i="51"/>
  <c r="S70" i="51"/>
  <c r="T70" i="51"/>
  <c r="S71" i="51"/>
  <c r="T71" i="51"/>
  <c r="S72" i="51"/>
  <c r="T72" i="51"/>
  <c r="S65" i="51"/>
  <c r="T65" i="51"/>
  <c r="O66" i="51"/>
  <c r="P66" i="51"/>
  <c r="O67" i="51"/>
  <c r="P67" i="51"/>
  <c r="O68" i="51"/>
  <c r="P68" i="51"/>
  <c r="O69" i="51"/>
  <c r="P69" i="51"/>
  <c r="O70" i="51"/>
  <c r="P70" i="51"/>
  <c r="O71" i="51"/>
  <c r="P71" i="51"/>
  <c r="O72" i="51"/>
  <c r="P72" i="51"/>
  <c r="O65" i="51"/>
  <c r="P65" i="51"/>
  <c r="K66" i="51"/>
  <c r="L66" i="51"/>
  <c r="K67" i="51"/>
  <c r="L67" i="51"/>
  <c r="K68" i="51"/>
  <c r="L68" i="51"/>
  <c r="K69" i="51"/>
  <c r="L69" i="51"/>
  <c r="K70" i="51"/>
  <c r="L70" i="51"/>
  <c r="K71" i="51"/>
  <c r="L71" i="51"/>
  <c r="K72" i="51"/>
  <c r="L72" i="51"/>
  <c r="K65" i="51"/>
  <c r="L65" i="51"/>
  <c r="G66" i="51"/>
  <c r="H66" i="51"/>
  <c r="G67" i="51"/>
  <c r="H67" i="51"/>
  <c r="G68" i="51"/>
  <c r="H68" i="51"/>
  <c r="G69" i="51"/>
  <c r="H69" i="51"/>
  <c r="G70" i="51"/>
  <c r="H70" i="51"/>
  <c r="G71" i="51"/>
  <c r="H71" i="51"/>
  <c r="G72" i="51"/>
  <c r="H72" i="51"/>
  <c r="G65" i="51"/>
  <c r="H65" i="51"/>
  <c r="C66" i="51"/>
  <c r="D66" i="51"/>
  <c r="C67" i="51"/>
  <c r="D67" i="51"/>
  <c r="C68" i="51"/>
  <c r="D68" i="51"/>
  <c r="C69" i="51"/>
  <c r="D69" i="51"/>
  <c r="C70" i="51"/>
  <c r="D70" i="51"/>
  <c r="C71" i="51"/>
  <c r="D71" i="51"/>
  <c r="C72" i="51"/>
  <c r="D72" i="51"/>
  <c r="C65" i="51"/>
  <c r="D65" i="51"/>
  <c r="R64" i="51"/>
  <c r="N64" i="51"/>
  <c r="J64" i="51"/>
  <c r="F64" i="51"/>
  <c r="B64" i="51"/>
  <c r="S56" i="51"/>
  <c r="T56" i="51"/>
  <c r="S57" i="51"/>
  <c r="T57" i="51"/>
  <c r="S58" i="51"/>
  <c r="T58" i="51"/>
  <c r="S59" i="51"/>
  <c r="T59" i="51"/>
  <c r="S60" i="51"/>
  <c r="T60" i="51"/>
  <c r="S61" i="51"/>
  <c r="T61" i="51"/>
  <c r="S62" i="51"/>
  <c r="T62" i="51"/>
  <c r="S55" i="51"/>
  <c r="T55" i="51"/>
  <c r="O56" i="51"/>
  <c r="P56" i="51"/>
  <c r="O57" i="51"/>
  <c r="P57" i="51"/>
  <c r="O58" i="51"/>
  <c r="P58" i="51"/>
  <c r="O59" i="51"/>
  <c r="P59" i="51"/>
  <c r="O60" i="51"/>
  <c r="P60" i="51"/>
  <c r="O61" i="51"/>
  <c r="P61" i="51"/>
  <c r="O62" i="51"/>
  <c r="P62" i="51"/>
  <c r="O55" i="51"/>
  <c r="P55" i="51"/>
  <c r="K56" i="51"/>
  <c r="L56" i="51"/>
  <c r="K57" i="51"/>
  <c r="L57" i="51"/>
  <c r="K58" i="51"/>
  <c r="L58" i="51"/>
  <c r="K59" i="51"/>
  <c r="L59" i="51"/>
  <c r="K60" i="51"/>
  <c r="L60" i="51"/>
  <c r="K61" i="51"/>
  <c r="L61" i="51"/>
  <c r="K62" i="51"/>
  <c r="L62" i="51"/>
  <c r="K55" i="51"/>
  <c r="L55" i="51"/>
  <c r="G56" i="51"/>
  <c r="H56" i="51"/>
  <c r="G57" i="51"/>
  <c r="H57" i="51"/>
  <c r="G58" i="51"/>
  <c r="H58" i="51"/>
  <c r="G59" i="51"/>
  <c r="H59" i="51"/>
  <c r="G60" i="51"/>
  <c r="H60" i="51"/>
  <c r="G61" i="51"/>
  <c r="H61" i="51"/>
  <c r="G62" i="51"/>
  <c r="H62" i="51"/>
  <c r="G55" i="51"/>
  <c r="H55" i="51"/>
  <c r="C56" i="51"/>
  <c r="D56" i="51"/>
  <c r="C57" i="51"/>
  <c r="D57" i="51"/>
  <c r="C58" i="51"/>
  <c r="D58" i="51"/>
  <c r="C59" i="51"/>
  <c r="D59" i="51"/>
  <c r="C60" i="51"/>
  <c r="D60" i="51"/>
  <c r="C61" i="51"/>
  <c r="D61" i="51"/>
  <c r="C62" i="51"/>
  <c r="D62" i="51"/>
  <c r="C55" i="51"/>
  <c r="D55" i="51"/>
  <c r="R54" i="51"/>
  <c r="N54" i="51"/>
  <c r="J54" i="51"/>
  <c r="F54" i="51"/>
  <c r="B54" i="51"/>
  <c r="S46" i="51"/>
  <c r="T46" i="51"/>
  <c r="S47" i="51"/>
  <c r="T47" i="51"/>
  <c r="S48" i="51"/>
  <c r="T48" i="51"/>
  <c r="S49" i="51"/>
  <c r="T49" i="51"/>
  <c r="S50" i="51"/>
  <c r="T50" i="51"/>
  <c r="S51" i="51"/>
  <c r="T51" i="51"/>
  <c r="S52" i="51"/>
  <c r="T52" i="51"/>
  <c r="S45" i="51"/>
  <c r="T45" i="51"/>
  <c r="O46" i="51"/>
  <c r="P46" i="51"/>
  <c r="O47" i="51"/>
  <c r="P47" i="51"/>
  <c r="O48" i="51"/>
  <c r="P48" i="51"/>
  <c r="O49" i="51"/>
  <c r="P49" i="51"/>
  <c r="O50" i="51"/>
  <c r="P50" i="51"/>
  <c r="O51" i="51"/>
  <c r="P51" i="51"/>
  <c r="O52" i="51"/>
  <c r="P52" i="51"/>
  <c r="O45" i="51"/>
  <c r="P45" i="51"/>
  <c r="K46" i="51"/>
  <c r="L46" i="51"/>
  <c r="K47" i="51"/>
  <c r="L47" i="51"/>
  <c r="K48" i="51"/>
  <c r="L48" i="51"/>
  <c r="K49" i="51"/>
  <c r="L49" i="51"/>
  <c r="K50" i="51"/>
  <c r="L50" i="51"/>
  <c r="K51" i="51"/>
  <c r="L51" i="51"/>
  <c r="K52" i="51"/>
  <c r="L52" i="51"/>
  <c r="K45" i="51"/>
  <c r="L45" i="51"/>
  <c r="G46" i="51"/>
  <c r="H46" i="51"/>
  <c r="G47" i="51"/>
  <c r="H47" i="51"/>
  <c r="G48" i="51"/>
  <c r="H48" i="51"/>
  <c r="G49" i="51"/>
  <c r="H49" i="51"/>
  <c r="G50" i="51"/>
  <c r="H50" i="51"/>
  <c r="G51" i="51"/>
  <c r="H51" i="51"/>
  <c r="G52" i="51"/>
  <c r="H52" i="51"/>
  <c r="G45" i="51"/>
  <c r="H45" i="51"/>
  <c r="C46" i="51"/>
  <c r="D46" i="51"/>
  <c r="C47" i="51"/>
  <c r="D47" i="51"/>
  <c r="C48" i="51"/>
  <c r="D48" i="51"/>
  <c r="C49" i="51"/>
  <c r="D49" i="51"/>
  <c r="C50" i="51"/>
  <c r="D50" i="51"/>
  <c r="C51" i="51"/>
  <c r="D51" i="51"/>
  <c r="C52" i="51"/>
  <c r="D52" i="51"/>
  <c r="C45" i="51"/>
  <c r="D45" i="51"/>
  <c r="R44" i="51"/>
  <c r="N44" i="51"/>
  <c r="J44" i="51"/>
  <c r="F44" i="51"/>
  <c r="B44" i="51"/>
  <c r="S36" i="51"/>
  <c r="T36" i="51"/>
  <c r="S37" i="51"/>
  <c r="T37" i="51"/>
  <c r="S38" i="51"/>
  <c r="T38" i="51"/>
  <c r="S39" i="51"/>
  <c r="T39" i="51"/>
  <c r="S40" i="51"/>
  <c r="T40" i="51"/>
  <c r="S41" i="51"/>
  <c r="T41" i="51"/>
  <c r="S42" i="51"/>
  <c r="T42" i="51"/>
  <c r="S35" i="51"/>
  <c r="T35" i="51"/>
  <c r="O36" i="51"/>
  <c r="P36" i="51"/>
  <c r="O37" i="51"/>
  <c r="P37" i="51"/>
  <c r="O38" i="51"/>
  <c r="P38" i="51"/>
  <c r="O39" i="51"/>
  <c r="P39" i="51"/>
  <c r="O40" i="51"/>
  <c r="P40" i="51"/>
  <c r="O41" i="51"/>
  <c r="P41" i="51"/>
  <c r="O42" i="51"/>
  <c r="P42" i="51"/>
  <c r="O35" i="51"/>
  <c r="P35" i="51"/>
  <c r="K36" i="51"/>
  <c r="L36" i="51"/>
  <c r="K37" i="51"/>
  <c r="L37" i="51"/>
  <c r="K38" i="51"/>
  <c r="L38" i="51"/>
  <c r="K39" i="51"/>
  <c r="L39" i="51"/>
  <c r="K40" i="51"/>
  <c r="L40" i="51"/>
  <c r="K41" i="51"/>
  <c r="L41" i="51"/>
  <c r="K42" i="51"/>
  <c r="L42" i="51"/>
  <c r="K35" i="51"/>
  <c r="L35" i="51"/>
  <c r="G36" i="51"/>
  <c r="H36" i="51"/>
  <c r="G37" i="51"/>
  <c r="H37" i="51"/>
  <c r="G38" i="51"/>
  <c r="H38" i="51"/>
  <c r="G39" i="51"/>
  <c r="H39" i="51"/>
  <c r="G40" i="51"/>
  <c r="H40" i="51"/>
  <c r="G41" i="51"/>
  <c r="H41" i="51"/>
  <c r="G42" i="51"/>
  <c r="H42" i="51"/>
  <c r="G35" i="51"/>
  <c r="H35" i="51"/>
  <c r="C36" i="51"/>
  <c r="D36" i="51"/>
  <c r="C37" i="51"/>
  <c r="D37" i="51"/>
  <c r="C38" i="51"/>
  <c r="D38" i="51"/>
  <c r="C39" i="51"/>
  <c r="D39" i="51"/>
  <c r="C40" i="51"/>
  <c r="D40" i="51"/>
  <c r="C41" i="51"/>
  <c r="D41" i="51"/>
  <c r="C42" i="51"/>
  <c r="D42" i="51"/>
  <c r="C35" i="51"/>
  <c r="D35" i="51"/>
  <c r="R34" i="51"/>
  <c r="N34" i="51"/>
  <c r="J34" i="51"/>
  <c r="F34" i="51"/>
  <c r="B34" i="51"/>
  <c r="S26" i="51"/>
  <c r="T26" i="51"/>
  <c r="S27" i="51"/>
  <c r="T27" i="51"/>
  <c r="S28" i="51"/>
  <c r="T28" i="51"/>
  <c r="S29" i="51"/>
  <c r="T29" i="51"/>
  <c r="S30" i="51"/>
  <c r="T30" i="51"/>
  <c r="S31" i="51"/>
  <c r="T31" i="51"/>
  <c r="S32" i="51"/>
  <c r="T32" i="51"/>
  <c r="S25" i="51"/>
  <c r="T25" i="51"/>
  <c r="O26" i="51"/>
  <c r="P26" i="51"/>
  <c r="O27" i="51"/>
  <c r="P27" i="51"/>
  <c r="O28" i="51"/>
  <c r="P28" i="51"/>
  <c r="O29" i="51"/>
  <c r="P29" i="51"/>
  <c r="O30" i="51"/>
  <c r="P30" i="51"/>
  <c r="O31" i="51"/>
  <c r="P31" i="51"/>
  <c r="O32" i="51"/>
  <c r="P32" i="51"/>
  <c r="O25" i="51"/>
  <c r="P25" i="51"/>
  <c r="K26" i="51"/>
  <c r="L26" i="51"/>
  <c r="K27" i="51"/>
  <c r="L27" i="51"/>
  <c r="K28" i="51"/>
  <c r="L28" i="51"/>
  <c r="K29" i="51"/>
  <c r="L29" i="51"/>
  <c r="K30" i="51"/>
  <c r="L30" i="51"/>
  <c r="K31" i="51"/>
  <c r="L31" i="51"/>
  <c r="K32" i="51"/>
  <c r="L32" i="51"/>
  <c r="K25" i="51"/>
  <c r="L25" i="51"/>
  <c r="G26" i="51"/>
  <c r="H26" i="51"/>
  <c r="G27" i="51"/>
  <c r="H27" i="51"/>
  <c r="G28" i="51"/>
  <c r="H28" i="51"/>
  <c r="G29" i="51"/>
  <c r="H29" i="51"/>
  <c r="G30" i="51"/>
  <c r="H30" i="51"/>
  <c r="G31" i="51"/>
  <c r="H31" i="51"/>
  <c r="G32" i="51"/>
  <c r="H32" i="51"/>
  <c r="G25" i="51"/>
  <c r="H25" i="51"/>
  <c r="AH10" i="1" a="1"/>
  <c r="AH10" i="1"/>
  <c r="G49" i="10"/>
  <c r="C26" i="51"/>
  <c r="D26" i="51"/>
  <c r="C27" i="51"/>
  <c r="D27" i="51"/>
  <c r="C28" i="51"/>
  <c r="D28" i="51"/>
  <c r="C29" i="51"/>
  <c r="D29" i="51"/>
  <c r="C30" i="51"/>
  <c r="D30" i="51"/>
  <c r="C31" i="51"/>
  <c r="D31" i="51"/>
  <c r="C32" i="51"/>
  <c r="D32" i="51"/>
  <c r="C25" i="51"/>
  <c r="D25" i="51"/>
  <c r="E45" i="4"/>
  <c r="E47" i="4"/>
  <c r="E46" i="4"/>
  <c r="H7" i="4"/>
  <c r="H8" i="4"/>
  <c r="H9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L9" i="4"/>
  <c r="L10" i="4"/>
  <c r="L11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Z28" i="4"/>
  <c r="Z29" i="4"/>
  <c r="Z30" i="4"/>
  <c r="Z31" i="4"/>
  <c r="Z32" i="4"/>
  <c r="Z33" i="4"/>
  <c r="Z34" i="4"/>
  <c r="Z35" i="4"/>
  <c r="Z36" i="4"/>
  <c r="Z37" i="4"/>
  <c r="Z38" i="4"/>
  <c r="Z39" i="4"/>
  <c r="Z40" i="4"/>
  <c r="AB29" i="4"/>
  <c r="AB30" i="4"/>
  <c r="AB31" i="4"/>
  <c r="AB32" i="4"/>
  <c r="AB33" i="4"/>
  <c r="AB34" i="4"/>
  <c r="AB35" i="4"/>
  <c r="AB36" i="4"/>
  <c r="AB37" i="4"/>
  <c r="AB38" i="4"/>
  <c r="AB39" i="4"/>
  <c r="AB40" i="4"/>
  <c r="AB41" i="4"/>
  <c r="AD30" i="4"/>
  <c r="AD31" i="4"/>
  <c r="AD32" i="4"/>
  <c r="AD33" i="4"/>
  <c r="AD34" i="4"/>
  <c r="AD35" i="4"/>
  <c r="AD36" i="4"/>
  <c r="AD37" i="4"/>
  <c r="AD38" i="4"/>
  <c r="AD39" i="4"/>
  <c r="AD40" i="4"/>
  <c r="AD41" i="4"/>
  <c r="AD42" i="4"/>
  <c r="AF31" i="4"/>
  <c r="AF32" i="4"/>
  <c r="AF33" i="4"/>
  <c r="AF34" i="4"/>
  <c r="AF35" i="4"/>
  <c r="AF36" i="4"/>
  <c r="AF37" i="4"/>
  <c r="AF38" i="4"/>
  <c r="AF39" i="4"/>
  <c r="AF40" i="4"/>
  <c r="AF41" i="4"/>
  <c r="AF42" i="4"/>
  <c r="AF43" i="4"/>
  <c r="AG10" i="1" a="1"/>
  <c r="AG10" i="1"/>
  <c r="I49" i="10"/>
  <c r="AH32" i="4"/>
  <c r="AH33" i="4"/>
  <c r="AH34" i="4"/>
  <c r="AH35" i="4"/>
  <c r="AH36" i="4"/>
  <c r="AH37" i="4"/>
  <c r="AH38" i="4"/>
  <c r="AH39" i="4"/>
  <c r="AH40" i="4"/>
  <c r="AH41" i="4"/>
  <c r="AH42" i="4"/>
  <c r="AH43" i="4"/>
  <c r="C6" i="51"/>
  <c r="D6" i="51"/>
  <c r="C7" i="51"/>
  <c r="D7" i="51"/>
  <c r="C8" i="51"/>
  <c r="D8" i="51"/>
  <c r="C9" i="51"/>
  <c r="D9" i="51"/>
  <c r="C10" i="51"/>
  <c r="D10" i="51"/>
  <c r="C11" i="51"/>
  <c r="D11" i="51"/>
  <c r="C12" i="51"/>
  <c r="D12" i="51"/>
  <c r="C5" i="51"/>
  <c r="D5" i="51"/>
  <c r="R24" i="51"/>
  <c r="N24" i="51"/>
  <c r="J24" i="51"/>
  <c r="F24" i="51"/>
  <c r="B24" i="51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R22" i="4"/>
  <c r="R23" i="4"/>
  <c r="T23" i="4"/>
  <c r="T24" i="4"/>
  <c r="V24" i="4"/>
  <c r="V25" i="4"/>
  <c r="X25" i="4"/>
  <c r="X26" i="4"/>
  <c r="Z26" i="4"/>
  <c r="Z27" i="4"/>
  <c r="AD28" i="4"/>
  <c r="AD29" i="4"/>
  <c r="AF29" i="4"/>
  <c r="AF30" i="4"/>
  <c r="AH30" i="4"/>
  <c r="AH31" i="4"/>
  <c r="S16" i="51"/>
  <c r="T16" i="51"/>
  <c r="S17" i="51"/>
  <c r="T17" i="51"/>
  <c r="S18" i="51"/>
  <c r="T18" i="51"/>
  <c r="S19" i="51"/>
  <c r="T19" i="51"/>
  <c r="S20" i="51"/>
  <c r="T20" i="51"/>
  <c r="S21" i="51"/>
  <c r="T21" i="51"/>
  <c r="S22" i="51"/>
  <c r="T22" i="51"/>
  <c r="S15" i="51"/>
  <c r="T15" i="51"/>
  <c r="O16" i="51"/>
  <c r="P16" i="51"/>
  <c r="O17" i="51"/>
  <c r="P17" i="51"/>
  <c r="O18" i="51"/>
  <c r="P18" i="51"/>
  <c r="O19" i="51"/>
  <c r="P19" i="51"/>
  <c r="O20" i="51"/>
  <c r="P20" i="51"/>
  <c r="O21" i="51"/>
  <c r="P21" i="51"/>
  <c r="O22" i="51"/>
  <c r="P22" i="51"/>
  <c r="O15" i="51"/>
  <c r="P15" i="51"/>
  <c r="K16" i="51"/>
  <c r="L16" i="51"/>
  <c r="K17" i="51"/>
  <c r="L17" i="51"/>
  <c r="K18" i="51"/>
  <c r="L18" i="51"/>
  <c r="K19" i="51"/>
  <c r="L19" i="51"/>
  <c r="K20" i="51"/>
  <c r="L20" i="51"/>
  <c r="K21" i="51"/>
  <c r="L21" i="51"/>
  <c r="K22" i="51"/>
  <c r="L22" i="51"/>
  <c r="K15" i="51"/>
  <c r="L15" i="51"/>
  <c r="G16" i="51"/>
  <c r="H16" i="51"/>
  <c r="G17" i="51"/>
  <c r="H17" i="51"/>
  <c r="G18" i="51"/>
  <c r="H18" i="51"/>
  <c r="G19" i="51"/>
  <c r="H19" i="51"/>
  <c r="G20" i="51"/>
  <c r="H20" i="51"/>
  <c r="G21" i="51"/>
  <c r="H21" i="51"/>
  <c r="G22" i="51"/>
  <c r="H22" i="51"/>
  <c r="G15" i="51"/>
  <c r="H15" i="51"/>
  <c r="S6" i="51"/>
  <c r="T6" i="51"/>
  <c r="S7" i="51"/>
  <c r="T7" i="51"/>
  <c r="S8" i="51"/>
  <c r="T8" i="51"/>
  <c r="S9" i="51"/>
  <c r="T9" i="51"/>
  <c r="S10" i="51"/>
  <c r="T10" i="51"/>
  <c r="S11" i="51"/>
  <c r="T11" i="51"/>
  <c r="S12" i="51"/>
  <c r="T12" i="51"/>
  <c r="S5" i="51"/>
  <c r="T5" i="51"/>
  <c r="O6" i="51"/>
  <c r="P6" i="51"/>
  <c r="O7" i="51"/>
  <c r="P7" i="51"/>
  <c r="O8" i="51"/>
  <c r="P8" i="51"/>
  <c r="O9" i="51"/>
  <c r="P9" i="51"/>
  <c r="O10" i="51"/>
  <c r="P10" i="51"/>
  <c r="O11" i="51"/>
  <c r="P11" i="51"/>
  <c r="O12" i="51"/>
  <c r="P12" i="51"/>
  <c r="O5" i="51"/>
  <c r="P5" i="51"/>
  <c r="K6" i="51"/>
  <c r="L6" i="51"/>
  <c r="K7" i="51"/>
  <c r="L7" i="51"/>
  <c r="K8" i="51"/>
  <c r="L8" i="51"/>
  <c r="K9" i="51"/>
  <c r="L9" i="51"/>
  <c r="K10" i="51"/>
  <c r="L10" i="51"/>
  <c r="K11" i="51"/>
  <c r="L11" i="51"/>
  <c r="K12" i="51"/>
  <c r="L12" i="51"/>
  <c r="K5" i="51"/>
  <c r="L5" i="51"/>
  <c r="C16" i="51"/>
  <c r="D16" i="51"/>
  <c r="C17" i="51"/>
  <c r="D17" i="51"/>
  <c r="C18" i="51"/>
  <c r="D18" i="51"/>
  <c r="C19" i="51"/>
  <c r="D19" i="51"/>
  <c r="C20" i="51"/>
  <c r="D20" i="51"/>
  <c r="C21" i="51"/>
  <c r="D21" i="51"/>
  <c r="C22" i="51"/>
  <c r="D22" i="51"/>
  <c r="C15" i="51"/>
  <c r="D15" i="51"/>
  <c r="R14" i="51"/>
  <c r="N14" i="51"/>
  <c r="J14" i="51"/>
  <c r="F14" i="51"/>
  <c r="B14" i="51"/>
  <c r="R4" i="51"/>
  <c r="N4" i="51"/>
  <c r="J4" i="51"/>
  <c r="G6" i="51"/>
  <c r="H6" i="51"/>
  <c r="G7" i="51"/>
  <c r="H7" i="51"/>
  <c r="G8" i="51"/>
  <c r="H8" i="51"/>
  <c r="G9" i="51"/>
  <c r="H9" i="51"/>
  <c r="G10" i="51"/>
  <c r="H10" i="51"/>
  <c r="G11" i="51"/>
  <c r="H11" i="51"/>
  <c r="G12" i="51"/>
  <c r="H12" i="51"/>
  <c r="G5" i="51"/>
  <c r="H5" i="51"/>
  <c r="F4" i="51"/>
  <c r="B4" i="51"/>
  <c r="AJ10" i="1" a="1"/>
  <c r="AJ10" i="1"/>
  <c r="C49" i="10"/>
  <c r="P21" i="4"/>
  <c r="P22" i="4"/>
  <c r="AB27" i="4"/>
  <c r="AB28" i="4"/>
  <c r="AI10" i="1" a="1"/>
  <c r="AI10" i="1"/>
  <c r="E49" i="10"/>
  <c r="A5" i="11"/>
  <c r="A3" i="11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111" i="2"/>
  <c r="D31" i="7"/>
  <c r="D112" i="2"/>
  <c r="D32" i="7"/>
  <c r="D113" i="2"/>
  <c r="D33" i="7"/>
  <c r="D114" i="2"/>
  <c r="D34" i="7"/>
  <c r="D115" i="2"/>
  <c r="D35" i="7"/>
  <c r="D36" i="7"/>
  <c r="D37" i="7"/>
  <c r="D38" i="7"/>
  <c r="D39" i="7"/>
  <c r="D40" i="7"/>
  <c r="D41" i="7"/>
  <c r="D42" i="7"/>
  <c r="D43" i="7"/>
  <c r="A7" i="7"/>
  <c r="AI4" i="7" a="1"/>
  <c r="AI4" i="7"/>
  <c r="AI5" i="7" a="1"/>
  <c r="AI5" i="7"/>
  <c r="AI6" i="7" a="1"/>
  <c r="AI6" i="7"/>
  <c r="AI7" i="7" a="1"/>
  <c r="AI7" i="7"/>
  <c r="AI8" i="7" a="1"/>
  <c r="AI8" i="7"/>
  <c r="AI9" i="7" a="1"/>
  <c r="AI9" i="7"/>
  <c r="AI10" i="7" a="1"/>
  <c r="AI10" i="7"/>
  <c r="AI11" i="7" a="1"/>
  <c r="AI11" i="7"/>
  <c r="AI12" i="7" a="1"/>
  <c r="AI12" i="7"/>
  <c r="AI13" i="7" a="1"/>
  <c r="AI13" i="7"/>
  <c r="E4" i="7" a="1"/>
  <c r="E4" i="7"/>
  <c r="H5" i="7"/>
  <c r="AI14" i="7"/>
  <c r="E5" i="7" a="1"/>
  <c r="E5" i="7"/>
  <c r="H6" i="7"/>
  <c r="AI15" i="7"/>
  <c r="E6" i="7" a="1"/>
  <c r="E6" i="7"/>
  <c r="H7" i="7"/>
  <c r="AI16" i="7"/>
  <c r="E7" i="7" a="1"/>
  <c r="E7" i="7"/>
  <c r="H8" i="7"/>
  <c r="AI17" i="7"/>
  <c r="E8" i="7" a="1"/>
  <c r="E8" i="7"/>
  <c r="H9" i="7"/>
  <c r="AI18" i="7"/>
  <c r="E9" i="7" a="1"/>
  <c r="E9" i="7"/>
  <c r="H10" i="7"/>
  <c r="AI19" i="7"/>
  <c r="E10" i="7" a="1"/>
  <c r="E10" i="7"/>
  <c r="H11" i="7"/>
  <c r="AI20" i="7"/>
  <c r="E11" i="7" a="1"/>
  <c r="E11" i="7"/>
  <c r="H12" i="7"/>
  <c r="AI21" i="7"/>
  <c r="E12" i="7" a="1"/>
  <c r="E12" i="7"/>
  <c r="H13" i="7"/>
  <c r="AI22" i="7"/>
  <c r="E13" i="7" a="1"/>
  <c r="E13" i="7"/>
  <c r="H14" i="7"/>
  <c r="AI23" i="7"/>
  <c r="E14" i="7" a="1"/>
  <c r="E14" i="7"/>
  <c r="H15" i="7"/>
  <c r="AI24" i="7"/>
  <c r="E15" i="7" a="1"/>
  <c r="E15" i="7"/>
  <c r="H16" i="7"/>
  <c r="AI25" i="7"/>
  <c r="E16" i="7" a="1"/>
  <c r="E16" i="7"/>
  <c r="H17" i="7"/>
  <c r="AI26" i="7"/>
  <c r="E17" i="7" a="1"/>
  <c r="E17" i="7"/>
  <c r="H18" i="7"/>
  <c r="AI27" i="7"/>
  <c r="E18" i="7" a="1"/>
  <c r="E18" i="7"/>
  <c r="H19" i="7"/>
  <c r="AI28" i="7"/>
  <c r="E19" i="7" a="1"/>
  <c r="E19" i="7"/>
  <c r="H20" i="7"/>
  <c r="AI29" i="7"/>
  <c r="E20" i="7" a="1"/>
  <c r="E20" i="7"/>
  <c r="H21" i="7"/>
  <c r="AI30" i="7"/>
  <c r="E21" i="7" a="1"/>
  <c r="E21" i="7"/>
  <c r="H22" i="7"/>
  <c r="AI31" i="7"/>
  <c r="E22" i="7" a="1"/>
  <c r="E22" i="7"/>
  <c r="H23" i="7"/>
  <c r="AI32" i="7"/>
  <c r="E23" i="7" a="1"/>
  <c r="E23" i="7"/>
  <c r="H24" i="7"/>
  <c r="AI33" i="7"/>
  <c r="E24" i="7" a="1"/>
  <c r="E24" i="7"/>
  <c r="H25" i="7"/>
  <c r="AI34" i="7"/>
  <c r="E25" i="7" a="1"/>
  <c r="E25" i="7"/>
  <c r="H26" i="7"/>
  <c r="AI35" i="7"/>
  <c r="E26" i="7" a="1"/>
  <c r="E26" i="7"/>
  <c r="H27" i="7"/>
  <c r="AI36" i="7"/>
  <c r="E27" i="7" a="1"/>
  <c r="E27" i="7"/>
  <c r="H28" i="7"/>
  <c r="AI37" i="7"/>
  <c r="E28" i="7" a="1"/>
  <c r="E28" i="7"/>
  <c r="H29" i="7"/>
  <c r="AI38" i="7"/>
  <c r="E29" i="7" a="1"/>
  <c r="E29" i="7"/>
  <c r="H30" i="7"/>
  <c r="AI39" i="7"/>
  <c r="E30" i="7" a="1"/>
  <c r="E30" i="7"/>
  <c r="H31" i="7"/>
  <c r="AI40" i="7"/>
  <c r="E31" i="7" a="1"/>
  <c r="E31" i="7"/>
  <c r="H32" i="7"/>
  <c r="AI41" i="7"/>
  <c r="E32" i="7" a="1"/>
  <c r="E32" i="7"/>
  <c r="H33" i="7"/>
  <c r="AI42" i="7"/>
  <c r="E33" i="7" a="1"/>
  <c r="E33" i="7"/>
  <c r="H34" i="7"/>
  <c r="AI43" i="7"/>
  <c r="AH4" i="7" a="1"/>
  <c r="AH4" i="7"/>
  <c r="D4" i="7"/>
  <c r="AH5" i="7" a="1"/>
  <c r="AH5" i="7"/>
  <c r="D5" i="7"/>
  <c r="AH6" i="7" a="1"/>
  <c r="AH6" i="7"/>
  <c r="D6" i="7"/>
  <c r="AH7" i="7" a="1"/>
  <c r="AH7" i="7"/>
  <c r="AH8" i="7" a="1"/>
  <c r="AH8" i="7"/>
  <c r="AH9" i="7" a="1"/>
  <c r="AH9" i="7"/>
  <c r="AH10" i="7" a="1"/>
  <c r="AH10" i="7"/>
  <c r="AH11" i="7" a="1"/>
  <c r="AH11" i="7"/>
  <c r="AH12" i="7" a="1"/>
  <c r="AH12" i="7"/>
  <c r="AH13" i="7" a="1"/>
  <c r="AH13" i="7"/>
  <c r="G8" i="7"/>
  <c r="AH17" i="7"/>
  <c r="G9" i="7"/>
  <c r="AH18" i="7"/>
  <c r="G10" i="7"/>
  <c r="AH19" i="7"/>
  <c r="AH19" i="4"/>
  <c r="G11" i="7"/>
  <c r="AH20" i="7"/>
  <c r="G12" i="7"/>
  <c r="AH21" i="7"/>
  <c r="G13" i="7"/>
  <c r="AH22" i="7"/>
  <c r="AH23" i="4"/>
  <c r="G14" i="7"/>
  <c r="AH23" i="7"/>
  <c r="AH24" i="4"/>
  <c r="G15" i="7"/>
  <c r="AH24" i="7"/>
  <c r="AH25" i="4"/>
  <c r="G16" i="7"/>
  <c r="AH25" i="7"/>
  <c r="AH26" i="4"/>
  <c r="G17" i="7"/>
  <c r="AH26" i="7"/>
  <c r="AH27" i="4"/>
  <c r="G18" i="7"/>
  <c r="AH27" i="7"/>
  <c r="AH28" i="4"/>
  <c r="G19" i="7"/>
  <c r="AH28" i="7"/>
  <c r="G20" i="7"/>
  <c r="AH29" i="7"/>
  <c r="AH29" i="4"/>
  <c r="G21" i="7"/>
  <c r="AH30" i="7"/>
  <c r="G22" i="7"/>
  <c r="AH31" i="7"/>
  <c r="G23" i="7"/>
  <c r="AH32" i="7"/>
  <c r="G24" i="7"/>
  <c r="AH33" i="7"/>
  <c r="G25" i="7"/>
  <c r="AH34" i="7"/>
  <c r="G26" i="7"/>
  <c r="AH35" i="7"/>
  <c r="G27" i="7"/>
  <c r="AH36" i="7"/>
  <c r="G28" i="7"/>
  <c r="AH37" i="7"/>
  <c r="G29" i="7"/>
  <c r="AH38" i="7"/>
  <c r="G30" i="7"/>
  <c r="AH39" i="7"/>
  <c r="G31" i="7"/>
  <c r="AH40" i="7"/>
  <c r="G32" i="7"/>
  <c r="AH41" i="7"/>
  <c r="G33" i="7"/>
  <c r="AH42" i="7"/>
  <c r="G34" i="7"/>
  <c r="AH43" i="7"/>
  <c r="AG4" i="7" a="1"/>
  <c r="AG4" i="7"/>
  <c r="AG5" i="7" a="1"/>
  <c r="AG5" i="7"/>
  <c r="AG6" i="7" a="1"/>
  <c r="AG6" i="7"/>
  <c r="AG7" i="7" a="1"/>
  <c r="AG7" i="7"/>
  <c r="AG8" i="7" a="1"/>
  <c r="AG8" i="7"/>
  <c r="AG9" i="7" a="1"/>
  <c r="AG9" i="7"/>
  <c r="AG10" i="7" a="1"/>
  <c r="AG10" i="7"/>
  <c r="AG11" i="7" a="1"/>
  <c r="AG11" i="7"/>
  <c r="AG12" i="7" a="1"/>
  <c r="AG12" i="7"/>
  <c r="F4" i="7" a="1"/>
  <c r="F4" i="7"/>
  <c r="AG13" i="7"/>
  <c r="F5" i="7" a="1"/>
  <c r="F5" i="7"/>
  <c r="AG14" i="7"/>
  <c r="F6" i="7" a="1"/>
  <c r="F6" i="7"/>
  <c r="AG15" i="7"/>
  <c r="F7" i="7" a="1"/>
  <c r="F7" i="7"/>
  <c r="AG16" i="7"/>
  <c r="F8" i="7" a="1"/>
  <c r="F8" i="7"/>
  <c r="AG17" i="7"/>
  <c r="F9" i="7" a="1"/>
  <c r="F9" i="7"/>
  <c r="AG18" i="7"/>
  <c r="F10" i="7" a="1"/>
  <c r="F10" i="7"/>
  <c r="AG19" i="7"/>
  <c r="F11" i="7" a="1"/>
  <c r="F11" i="7"/>
  <c r="AG20" i="7"/>
  <c r="F12" i="7" a="1"/>
  <c r="F12" i="7"/>
  <c r="AG21" i="7"/>
  <c r="F13" i="7" a="1"/>
  <c r="F13" i="7"/>
  <c r="AG22" i="7"/>
  <c r="F14" i="7" a="1"/>
  <c r="F14" i="7"/>
  <c r="AG23" i="7"/>
  <c r="F15" i="7" a="1"/>
  <c r="F15" i="7"/>
  <c r="AG24" i="7"/>
  <c r="F16" i="7" a="1"/>
  <c r="F16" i="7"/>
  <c r="AG25" i="7"/>
  <c r="F17" i="7" a="1"/>
  <c r="F17" i="7"/>
  <c r="AG26" i="7"/>
  <c r="F18" i="7" a="1"/>
  <c r="F18" i="7"/>
  <c r="AG27" i="7"/>
  <c r="F19" i="7" a="1"/>
  <c r="F19" i="7"/>
  <c r="AG28" i="7"/>
  <c r="F20" i="7" a="1"/>
  <c r="F20" i="7"/>
  <c r="AG29" i="7"/>
  <c r="F21" i="7" a="1"/>
  <c r="F21" i="7"/>
  <c r="AG30" i="7"/>
  <c r="F22" i="7" a="1"/>
  <c r="F22" i="7"/>
  <c r="AG31" i="7"/>
  <c r="F23" i="7" a="1"/>
  <c r="F23" i="7"/>
  <c r="AG32" i="7"/>
  <c r="F24" i="7" a="1"/>
  <c r="F24" i="7"/>
  <c r="AG33" i="7"/>
  <c r="F25" i="7" a="1"/>
  <c r="F25" i="7"/>
  <c r="AG34" i="7"/>
  <c r="F26" i="7" a="1"/>
  <c r="F26" i="7"/>
  <c r="AG35" i="7"/>
  <c r="F27" i="7" a="1"/>
  <c r="F27" i="7"/>
  <c r="AG36" i="7"/>
  <c r="F28" i="7" a="1"/>
  <c r="F28" i="7"/>
  <c r="AG37" i="7"/>
  <c r="F29" i="7" a="1"/>
  <c r="F29" i="7"/>
  <c r="AG38" i="7"/>
  <c r="F30" i="7" a="1"/>
  <c r="F30" i="7"/>
  <c r="AG39" i="7"/>
  <c r="F31" i="7" a="1"/>
  <c r="F31" i="7"/>
  <c r="AG40" i="7"/>
  <c r="F32" i="7" a="1"/>
  <c r="F32" i="7"/>
  <c r="AG41" i="7"/>
  <c r="F33" i="7" a="1"/>
  <c r="F33" i="7"/>
  <c r="AG42" i="7"/>
  <c r="F34" i="7" a="1"/>
  <c r="F34" i="7"/>
  <c r="AG43" i="7"/>
  <c r="AF4" i="7" a="1"/>
  <c r="AF4" i="7"/>
  <c r="AF5" i="7" a="1"/>
  <c r="AF5" i="7"/>
  <c r="AF6" i="7" a="1"/>
  <c r="AF6" i="7"/>
  <c r="AF7" i="7" a="1"/>
  <c r="AF7" i="7"/>
  <c r="AF8" i="7" a="1"/>
  <c r="AF8" i="7"/>
  <c r="AF9" i="7" a="1"/>
  <c r="AF9" i="7"/>
  <c r="AF10" i="7" a="1"/>
  <c r="AF10" i="7"/>
  <c r="AF11" i="7" a="1"/>
  <c r="AF11" i="7"/>
  <c r="AF12" i="7" a="1"/>
  <c r="AF12" i="7"/>
  <c r="AF13" i="7"/>
  <c r="AF14" i="7"/>
  <c r="AF15" i="7"/>
  <c r="AF16" i="7"/>
  <c r="AF17" i="7"/>
  <c r="AF18" i="7"/>
  <c r="AF18" i="4"/>
  <c r="AF19" i="7"/>
  <c r="AF20" i="7"/>
  <c r="AF21" i="7"/>
  <c r="AF22" i="7"/>
  <c r="AF22" i="4"/>
  <c r="AF23" i="7"/>
  <c r="AF23" i="4"/>
  <c r="AF24" i="7"/>
  <c r="AF24" i="4"/>
  <c r="AF25" i="7"/>
  <c r="AF25" i="4"/>
  <c r="AF26" i="7"/>
  <c r="AF26" i="4"/>
  <c r="AF27" i="7"/>
  <c r="AF27" i="4"/>
  <c r="AF28" i="7"/>
  <c r="AF28" i="4"/>
  <c r="AF29" i="7"/>
  <c r="AF30" i="7"/>
  <c r="AF31" i="7"/>
  <c r="AF32" i="7"/>
  <c r="AF33" i="7"/>
  <c r="AF34" i="7"/>
  <c r="AF35" i="7"/>
  <c r="AF36" i="7"/>
  <c r="AF37" i="7"/>
  <c r="AF38" i="7"/>
  <c r="AF39" i="7"/>
  <c r="AF40" i="7"/>
  <c r="AF41" i="7"/>
  <c r="AF42" i="7"/>
  <c r="E34" i="7" a="1"/>
  <c r="E34" i="7"/>
  <c r="AF43" i="7"/>
  <c r="AE4" i="7" a="1"/>
  <c r="AE4" i="7"/>
  <c r="AE5" i="7" a="1"/>
  <c r="AE5" i="7"/>
  <c r="AE6" i="7" a="1"/>
  <c r="AE6" i="7"/>
  <c r="AE7" i="7" a="1"/>
  <c r="AE7" i="7"/>
  <c r="AE8" i="7" a="1"/>
  <c r="AE8" i="7"/>
  <c r="AE9" i="7" a="1"/>
  <c r="AE9" i="7"/>
  <c r="AE10" i="7" a="1"/>
  <c r="AE10" i="7"/>
  <c r="AE11" i="7" a="1"/>
  <c r="AE11" i="7"/>
  <c r="AE12" i="7" a="1"/>
  <c r="AE12" i="7"/>
  <c r="AE16" i="7"/>
  <c r="AE17" i="7"/>
  <c r="AE18" i="7"/>
  <c r="AE19" i="7"/>
  <c r="AE20" i="7"/>
  <c r="AE21" i="7"/>
  <c r="AE22" i="7"/>
  <c r="AE23" i="7"/>
  <c r="AE24" i="7"/>
  <c r="AE25" i="7"/>
  <c r="AE26" i="7"/>
  <c r="AE27" i="7"/>
  <c r="AE28" i="7"/>
  <c r="AE29" i="7"/>
  <c r="AE30" i="7"/>
  <c r="AE31" i="7"/>
  <c r="AE32" i="7"/>
  <c r="AE33" i="7"/>
  <c r="AE34" i="7"/>
  <c r="AE35" i="7"/>
  <c r="AE36" i="7"/>
  <c r="AE37" i="7"/>
  <c r="AE38" i="7"/>
  <c r="AE39" i="7"/>
  <c r="AE40" i="7"/>
  <c r="AE41" i="7"/>
  <c r="AE42" i="7"/>
  <c r="AE43" i="7"/>
  <c r="AD4" i="7" a="1"/>
  <c r="AD4" i="7"/>
  <c r="AD5" i="7" a="1"/>
  <c r="AD5" i="7"/>
  <c r="AD6" i="7" a="1"/>
  <c r="AD6" i="7"/>
  <c r="AD7" i="7" a="1"/>
  <c r="AD7" i="7"/>
  <c r="AD8" i="7" a="1"/>
  <c r="AD8" i="7"/>
  <c r="AD9" i="7" a="1"/>
  <c r="AD9" i="7"/>
  <c r="AD10" i="7" a="1"/>
  <c r="AD10" i="7"/>
  <c r="AD11" i="7" a="1"/>
  <c r="AD11" i="7"/>
  <c r="AD12" i="7"/>
  <c r="AD13" i="7"/>
  <c r="AD14" i="7"/>
  <c r="AD15" i="7"/>
  <c r="AD16" i="7"/>
  <c r="AD17" i="7"/>
  <c r="AD17" i="4"/>
  <c r="AD18" i="7"/>
  <c r="AD19" i="7"/>
  <c r="AD20" i="7"/>
  <c r="AD21" i="7"/>
  <c r="AD21" i="4"/>
  <c r="AD22" i="7"/>
  <c r="AD22" i="4"/>
  <c r="AD23" i="7"/>
  <c r="AD23" i="4"/>
  <c r="AD24" i="7"/>
  <c r="AD24" i="4"/>
  <c r="AD25" i="7"/>
  <c r="AD25" i="4"/>
  <c r="AD26" i="7"/>
  <c r="AD26" i="4"/>
  <c r="AD27" i="7"/>
  <c r="AD27" i="4"/>
  <c r="AD28" i="7"/>
  <c r="AD29" i="7"/>
  <c r="AD30" i="7"/>
  <c r="AD31" i="7"/>
  <c r="AD32" i="7"/>
  <c r="AD33" i="7"/>
  <c r="AD34" i="7"/>
  <c r="AD35" i="7"/>
  <c r="AD36" i="7"/>
  <c r="AD37" i="7"/>
  <c r="AD38" i="7"/>
  <c r="AD39" i="7"/>
  <c r="AD40" i="7"/>
  <c r="AD41" i="7"/>
  <c r="AD42" i="7"/>
  <c r="F35" i="7" a="1"/>
  <c r="F35" i="7"/>
  <c r="AD43" i="7"/>
  <c r="AC4" i="7" a="1"/>
  <c r="AC4" i="7"/>
  <c r="AC5" i="7" a="1"/>
  <c r="AC5" i="7"/>
  <c r="AC6" i="7" a="1"/>
  <c r="AC6" i="7"/>
  <c r="AC7" i="7" a="1"/>
  <c r="AC7" i="7"/>
  <c r="AC8" i="7" a="1"/>
  <c r="AC8" i="7"/>
  <c r="AC9" i="7" a="1"/>
  <c r="AC9" i="7"/>
  <c r="AC10" i="7" a="1"/>
  <c r="AC10" i="7"/>
  <c r="AC11" i="7" a="1"/>
  <c r="AC11" i="7"/>
  <c r="AC12" i="7"/>
  <c r="AC13" i="7"/>
  <c r="AC14" i="7"/>
  <c r="AC15" i="7"/>
  <c r="AC16" i="7"/>
  <c r="AC17" i="7"/>
  <c r="AC18" i="7"/>
  <c r="AC19" i="7"/>
  <c r="AC20" i="7"/>
  <c r="AC21" i="7"/>
  <c r="AC22" i="7"/>
  <c r="AC23" i="7"/>
  <c r="AC24" i="7"/>
  <c r="AC25" i="7"/>
  <c r="AC26" i="7"/>
  <c r="AC27" i="7"/>
  <c r="AC28" i="7"/>
  <c r="AC29" i="7"/>
  <c r="AC30" i="7"/>
  <c r="AC31" i="7"/>
  <c r="AC32" i="7"/>
  <c r="AC33" i="7"/>
  <c r="AC34" i="7"/>
  <c r="AC35" i="7"/>
  <c r="AC36" i="7"/>
  <c r="AC37" i="7"/>
  <c r="AC38" i="7"/>
  <c r="AC39" i="7"/>
  <c r="AC40" i="7"/>
  <c r="AC41" i="7"/>
  <c r="AC42" i="7"/>
  <c r="E35" i="7" a="1"/>
  <c r="E35" i="7"/>
  <c r="AC43" i="7"/>
  <c r="AB4" i="7" a="1"/>
  <c r="AB4" i="7"/>
  <c r="AB5" i="7" a="1"/>
  <c r="AB5" i="7"/>
  <c r="AB6" i="7" a="1"/>
  <c r="AB6" i="7"/>
  <c r="AB7" i="7" a="1"/>
  <c r="AB7" i="7"/>
  <c r="AB8" i="7" a="1"/>
  <c r="AB8" i="7"/>
  <c r="AB9" i="7" a="1"/>
  <c r="AB9" i="7"/>
  <c r="AB10" i="7" a="1"/>
  <c r="AB10" i="7"/>
  <c r="AB11" i="7" a="1"/>
  <c r="AB11" i="7"/>
  <c r="AB15" i="7"/>
  <c r="AB16" i="7"/>
  <c r="AB16" i="4"/>
  <c r="AB17" i="7"/>
  <c r="AB18" i="7"/>
  <c r="AB19" i="7"/>
  <c r="AB20" i="4"/>
  <c r="AB20" i="7"/>
  <c r="AB21" i="4"/>
  <c r="AB21" i="7"/>
  <c r="AB22" i="4"/>
  <c r="AB22" i="7"/>
  <c r="AB23" i="4"/>
  <c r="AB23" i="7"/>
  <c r="AB24" i="4"/>
  <c r="AB24" i="7"/>
  <c r="AB25" i="4"/>
  <c r="AB25" i="7"/>
  <c r="AB26" i="4"/>
  <c r="AB26" i="7"/>
  <c r="AB27" i="7"/>
  <c r="AB28" i="7"/>
  <c r="AB29" i="7"/>
  <c r="AB30" i="7"/>
  <c r="AB31" i="7"/>
  <c r="AB32" i="7"/>
  <c r="AB33" i="7"/>
  <c r="AB34" i="7"/>
  <c r="AB35" i="7"/>
  <c r="AB36" i="7"/>
  <c r="AB37" i="7"/>
  <c r="AB38" i="7"/>
  <c r="AB39" i="7"/>
  <c r="AB40" i="7"/>
  <c r="AB41" i="7"/>
  <c r="AB42" i="7"/>
  <c r="AB43" i="7"/>
  <c r="AA4" i="7" a="1"/>
  <c r="AA4" i="7"/>
  <c r="AA5" i="7" a="1"/>
  <c r="AA5" i="7"/>
  <c r="AA6" i="7" a="1"/>
  <c r="AA6" i="7"/>
  <c r="AA7" i="7" a="1"/>
  <c r="AA7" i="7"/>
  <c r="AA8" i="7" a="1"/>
  <c r="AA8" i="7"/>
  <c r="AA9" i="7" a="1"/>
  <c r="AA9" i="7"/>
  <c r="AA10" i="7" a="1"/>
  <c r="AA10" i="7"/>
  <c r="AA11" i="7"/>
  <c r="AA12" i="7"/>
  <c r="AA13" i="7"/>
  <c r="AA14" i="7"/>
  <c r="AA15" i="7"/>
  <c r="AA16" i="7"/>
  <c r="AA17" i="7"/>
  <c r="AA18" i="7"/>
  <c r="AA19" i="7"/>
  <c r="AA20" i="7"/>
  <c r="AA21" i="7"/>
  <c r="AA22" i="7"/>
  <c r="AA23" i="7"/>
  <c r="AA24" i="7"/>
  <c r="AA25" i="7"/>
  <c r="AA26" i="7"/>
  <c r="AA27" i="7"/>
  <c r="AA28" i="7"/>
  <c r="AA29" i="7"/>
  <c r="AA30" i="7"/>
  <c r="AA31" i="7"/>
  <c r="AA32" i="7"/>
  <c r="AA33" i="7"/>
  <c r="AA34" i="7"/>
  <c r="AA35" i="7"/>
  <c r="AA36" i="7"/>
  <c r="AA37" i="7"/>
  <c r="AA38" i="7"/>
  <c r="AA39" i="7"/>
  <c r="AA40" i="7"/>
  <c r="AA41" i="7"/>
  <c r="AA42" i="7"/>
  <c r="F36" i="7" a="1"/>
  <c r="F36" i="7"/>
  <c r="AA43" i="7"/>
  <c r="Z4" i="7" a="1"/>
  <c r="Z4" i="7"/>
  <c r="Z5" i="7" a="1"/>
  <c r="Z5" i="7"/>
  <c r="Z6" i="7" a="1"/>
  <c r="Z6" i="7"/>
  <c r="Z7" i="7" a="1"/>
  <c r="Z7" i="7"/>
  <c r="Z8" i="7" a="1"/>
  <c r="Z8" i="7"/>
  <c r="Z9" i="7" a="1"/>
  <c r="Z9" i="7"/>
  <c r="Z10" i="7" a="1"/>
  <c r="Z10" i="7"/>
  <c r="Z11" i="7"/>
  <c r="Z12" i="7"/>
  <c r="Z13" i="7"/>
  <c r="Z14" i="7"/>
  <c r="Z15" i="7"/>
  <c r="Z15" i="4"/>
  <c r="Z16" i="7"/>
  <c r="Z17" i="7"/>
  <c r="Z18" i="7"/>
  <c r="Z19" i="7"/>
  <c r="Z19" i="4"/>
  <c r="Z20" i="7"/>
  <c r="Z20" i="4"/>
  <c r="Z21" i="7"/>
  <c r="Z21" i="4"/>
  <c r="Z22" i="7"/>
  <c r="Z22" i="4"/>
  <c r="Z23" i="7"/>
  <c r="Z23" i="4"/>
  <c r="Z24" i="7"/>
  <c r="Z24" i="4"/>
  <c r="Z25" i="7"/>
  <c r="Z25" i="4"/>
  <c r="Z26" i="7"/>
  <c r="Z27" i="7"/>
  <c r="Z28" i="7"/>
  <c r="Z29" i="7"/>
  <c r="Z30" i="7"/>
  <c r="Z31" i="7"/>
  <c r="Z32" i="7"/>
  <c r="Z33" i="7"/>
  <c r="Z34" i="7"/>
  <c r="Z35" i="7"/>
  <c r="Z36" i="7"/>
  <c r="Z37" i="7"/>
  <c r="Z38" i="7"/>
  <c r="Z39" i="7"/>
  <c r="Z40" i="7"/>
  <c r="Z41" i="7"/>
  <c r="Z42" i="7"/>
  <c r="E36" i="7" a="1"/>
  <c r="E36" i="7"/>
  <c r="Z43" i="7"/>
  <c r="Y4" i="7" a="1"/>
  <c r="Y4" i="7"/>
  <c r="Y5" i="7" a="1"/>
  <c r="Y5" i="7"/>
  <c r="Y6" i="7" a="1"/>
  <c r="Y6" i="7"/>
  <c r="Y7" i="7" a="1"/>
  <c r="Y7" i="7"/>
  <c r="Y8" i="7" a="1"/>
  <c r="Y8" i="7"/>
  <c r="Y9" i="7" a="1"/>
  <c r="Y9" i="7"/>
  <c r="Y10" i="7" a="1"/>
  <c r="Y10" i="7"/>
  <c r="Y14" i="7"/>
  <c r="Y15" i="7"/>
  <c r="Y16" i="7"/>
  <c r="Y17" i="7"/>
  <c r="Y18" i="7"/>
  <c r="Y19" i="7"/>
  <c r="Y20" i="7"/>
  <c r="Y21" i="7"/>
  <c r="Y22" i="7"/>
  <c r="Y23" i="7"/>
  <c r="Y24" i="7"/>
  <c r="Y25" i="7"/>
  <c r="Y26" i="7"/>
  <c r="Y27" i="7"/>
  <c r="Y28" i="7"/>
  <c r="Y29" i="7"/>
  <c r="Y30" i="7"/>
  <c r="Y31" i="7"/>
  <c r="Y32" i="7"/>
  <c r="Y33" i="7"/>
  <c r="Y34" i="7"/>
  <c r="Y35" i="7"/>
  <c r="Y36" i="7"/>
  <c r="Y37" i="7"/>
  <c r="Y38" i="7"/>
  <c r="Y39" i="7"/>
  <c r="Y40" i="7"/>
  <c r="Y41" i="7"/>
  <c r="Y42" i="7"/>
  <c r="Y43" i="7"/>
  <c r="X4" i="7" a="1"/>
  <c r="X4" i="7"/>
  <c r="X5" i="7" a="1"/>
  <c r="X5" i="7"/>
  <c r="X6" i="7" a="1"/>
  <c r="X6" i="7"/>
  <c r="X7" i="7" a="1"/>
  <c r="X7" i="7"/>
  <c r="X8" i="7" a="1"/>
  <c r="X8" i="7"/>
  <c r="X9" i="7" a="1"/>
  <c r="X9" i="7"/>
  <c r="X10" i="7"/>
  <c r="X11" i="7"/>
  <c r="X12" i="7"/>
  <c r="X13" i="7"/>
  <c r="X14" i="7"/>
  <c r="X14" i="4"/>
  <c r="X15" i="7"/>
  <c r="X16" i="7"/>
  <c r="X17" i="7"/>
  <c r="X18" i="7"/>
  <c r="X18" i="4"/>
  <c r="X19" i="7"/>
  <c r="X19" i="4"/>
  <c r="X20" i="7"/>
  <c r="X20" i="4"/>
  <c r="X21" i="7"/>
  <c r="X21" i="4"/>
  <c r="X22" i="7"/>
  <c r="X22" i="4"/>
  <c r="X23" i="7"/>
  <c r="X23" i="4"/>
  <c r="X24" i="7"/>
  <c r="X24" i="4"/>
  <c r="X25" i="7"/>
  <c r="X26" i="7"/>
  <c r="X27" i="7"/>
  <c r="X28" i="7"/>
  <c r="X29" i="7"/>
  <c r="X30" i="7"/>
  <c r="X31" i="7"/>
  <c r="X32" i="7"/>
  <c r="X33" i="7"/>
  <c r="X34" i="7"/>
  <c r="X35" i="7"/>
  <c r="X36" i="7"/>
  <c r="X37" i="7"/>
  <c r="X38" i="7"/>
  <c r="X39" i="7"/>
  <c r="X40" i="7"/>
  <c r="X41" i="7"/>
  <c r="X42" i="7"/>
  <c r="F37" i="7" a="1"/>
  <c r="F37" i="7"/>
  <c r="X43" i="7"/>
  <c r="W4" i="7" a="1"/>
  <c r="W4" i="7"/>
  <c r="W5" i="7" a="1"/>
  <c r="W5" i="7"/>
  <c r="W6" i="7" a="1"/>
  <c r="W6" i="7"/>
  <c r="W7" i="7" a="1"/>
  <c r="W7" i="7"/>
  <c r="W8" i="7" a="1"/>
  <c r="W8" i="7"/>
  <c r="W9" i="7" a="1"/>
  <c r="W9" i="7"/>
  <c r="W10" i="7"/>
  <c r="W11" i="7"/>
  <c r="W12" i="7"/>
  <c r="W13" i="7"/>
  <c r="W14" i="7"/>
  <c r="W15" i="7"/>
  <c r="W16" i="7"/>
  <c r="W17" i="7"/>
  <c r="W18" i="7"/>
  <c r="W19" i="7"/>
  <c r="W20" i="7"/>
  <c r="W21" i="7"/>
  <c r="W22" i="7"/>
  <c r="W23" i="7"/>
  <c r="W24" i="7"/>
  <c r="W25" i="7"/>
  <c r="W26" i="7"/>
  <c r="W27" i="7"/>
  <c r="W28" i="7"/>
  <c r="W29" i="7"/>
  <c r="W30" i="7"/>
  <c r="W31" i="7"/>
  <c r="W32" i="7"/>
  <c r="W33" i="7"/>
  <c r="W34" i="7"/>
  <c r="W35" i="7"/>
  <c r="W36" i="7"/>
  <c r="W37" i="7"/>
  <c r="W38" i="7"/>
  <c r="W39" i="7"/>
  <c r="W40" i="7"/>
  <c r="W41" i="7"/>
  <c r="W42" i="7"/>
  <c r="E37" i="7" a="1"/>
  <c r="E37" i="7"/>
  <c r="W43" i="7"/>
  <c r="V4" i="7" a="1"/>
  <c r="V4" i="7"/>
  <c r="V5" i="7" a="1"/>
  <c r="V5" i="7"/>
  <c r="V6" i="7" a="1"/>
  <c r="V6" i="7"/>
  <c r="V7" i="7" a="1"/>
  <c r="V7" i="7"/>
  <c r="V8" i="7" a="1"/>
  <c r="V8" i="7"/>
  <c r="V9" i="7" a="1"/>
  <c r="V9" i="7"/>
  <c r="V13" i="7"/>
  <c r="V13" i="4"/>
  <c r="V14" i="7"/>
  <c r="V15" i="7"/>
  <c r="V16" i="7"/>
  <c r="V17" i="4"/>
  <c r="V17" i="7"/>
  <c r="V18" i="4"/>
  <c r="V18" i="7"/>
  <c r="V19" i="4"/>
  <c r="V19" i="7"/>
  <c r="V20" i="4"/>
  <c r="V20" i="7"/>
  <c r="V21" i="4"/>
  <c r="V21" i="7"/>
  <c r="V22" i="4"/>
  <c r="V22" i="7"/>
  <c r="V23" i="4"/>
  <c r="V23" i="7"/>
  <c r="V24" i="7"/>
  <c r="V25" i="7"/>
  <c r="V26" i="7"/>
  <c r="V27" i="7"/>
  <c r="V28" i="7"/>
  <c r="V29" i="7"/>
  <c r="V30" i="7"/>
  <c r="V31" i="7"/>
  <c r="V32" i="7"/>
  <c r="V33" i="7"/>
  <c r="V34" i="7"/>
  <c r="V35" i="7"/>
  <c r="V36" i="7"/>
  <c r="V37" i="7"/>
  <c r="V38" i="7"/>
  <c r="V39" i="7"/>
  <c r="V40" i="7"/>
  <c r="V41" i="7"/>
  <c r="V42" i="7"/>
  <c r="V43" i="7"/>
  <c r="U4" i="7" a="1"/>
  <c r="U4" i="7"/>
  <c r="U5" i="7" a="1"/>
  <c r="U5" i="7"/>
  <c r="U6" i="7" a="1"/>
  <c r="U6" i="7"/>
  <c r="U7" i="7" a="1"/>
  <c r="U7" i="7"/>
  <c r="U8" i="7" a="1"/>
  <c r="U8" i="7"/>
  <c r="U9" i="7"/>
  <c r="U10" i="7"/>
  <c r="U11" i="7"/>
  <c r="U12" i="7"/>
  <c r="U13" i="7"/>
  <c r="U14" i="7"/>
  <c r="U15" i="7"/>
  <c r="U16" i="7"/>
  <c r="U17" i="7"/>
  <c r="U18" i="7"/>
  <c r="U19" i="7"/>
  <c r="U20" i="7"/>
  <c r="U21" i="7"/>
  <c r="U22" i="7"/>
  <c r="U23" i="7"/>
  <c r="U24" i="7"/>
  <c r="U25" i="7"/>
  <c r="U26" i="7"/>
  <c r="U27" i="7"/>
  <c r="U28" i="7"/>
  <c r="U29" i="7"/>
  <c r="U30" i="7"/>
  <c r="U31" i="7"/>
  <c r="U32" i="7"/>
  <c r="U33" i="7"/>
  <c r="U34" i="7"/>
  <c r="U35" i="7"/>
  <c r="U36" i="7"/>
  <c r="U37" i="7"/>
  <c r="U38" i="7"/>
  <c r="U39" i="7"/>
  <c r="U40" i="7"/>
  <c r="U41" i="7"/>
  <c r="U42" i="7"/>
  <c r="F38" i="7" a="1"/>
  <c r="F38" i="7"/>
  <c r="U43" i="7"/>
  <c r="T4" i="7" a="1"/>
  <c r="T4" i="7"/>
  <c r="T5" i="7" a="1"/>
  <c r="T5" i="7"/>
  <c r="T6" i="7" a="1"/>
  <c r="T6" i="7"/>
  <c r="T7" i="7" a="1"/>
  <c r="T7" i="7"/>
  <c r="T8" i="7" a="1"/>
  <c r="T8" i="7"/>
  <c r="T9" i="7"/>
  <c r="T10" i="7"/>
  <c r="T11" i="7"/>
  <c r="T12" i="7"/>
  <c r="T12" i="4"/>
  <c r="T13" i="7"/>
  <c r="T14" i="7"/>
  <c r="T15" i="7"/>
  <c r="T16" i="7"/>
  <c r="T16" i="4"/>
  <c r="T17" i="7"/>
  <c r="T17" i="4"/>
  <c r="T18" i="7"/>
  <c r="T18" i="4"/>
  <c r="T19" i="7"/>
  <c r="T19" i="4"/>
  <c r="T20" i="7"/>
  <c r="T20" i="4"/>
  <c r="T21" i="7"/>
  <c r="T21" i="4"/>
  <c r="T22" i="7"/>
  <c r="T22" i="4"/>
  <c r="T23" i="7"/>
  <c r="T24" i="7"/>
  <c r="T25" i="7"/>
  <c r="T26" i="7"/>
  <c r="T27" i="7"/>
  <c r="T28" i="7"/>
  <c r="T29" i="7"/>
  <c r="T30" i="7"/>
  <c r="T31" i="7"/>
  <c r="T32" i="7"/>
  <c r="T33" i="7"/>
  <c r="T34" i="7"/>
  <c r="T35" i="7"/>
  <c r="T36" i="7"/>
  <c r="T37" i="7"/>
  <c r="T38" i="7"/>
  <c r="T39" i="7"/>
  <c r="T40" i="7"/>
  <c r="T41" i="7"/>
  <c r="T42" i="7"/>
  <c r="E38" i="7" a="1"/>
  <c r="E38" i="7"/>
  <c r="T43" i="7"/>
  <c r="S4" i="7" a="1"/>
  <c r="S4" i="7"/>
  <c r="S5" i="7" a="1"/>
  <c r="S5" i="7"/>
  <c r="S6" i="7" a="1"/>
  <c r="S6" i="7"/>
  <c r="S7" i="7" a="1"/>
  <c r="S7" i="7"/>
  <c r="S8" i="7" a="1"/>
  <c r="S8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R4" i="7" a="1"/>
  <c r="R4" i="7"/>
  <c r="R5" i="7" a="1"/>
  <c r="R5" i="7"/>
  <c r="R6" i="7" a="1"/>
  <c r="R6" i="7"/>
  <c r="R7" i="7" a="1"/>
  <c r="R7" i="7"/>
  <c r="R8" i="7"/>
  <c r="R9" i="7"/>
  <c r="R10" i="7"/>
  <c r="R11" i="7"/>
  <c r="R11" i="4"/>
  <c r="R12" i="7"/>
  <c r="R13" i="7"/>
  <c r="R14" i="7"/>
  <c r="R15" i="7"/>
  <c r="R15" i="4"/>
  <c r="R16" i="7"/>
  <c r="R16" i="4"/>
  <c r="R17" i="7"/>
  <c r="R17" i="4"/>
  <c r="R18" i="7"/>
  <c r="R18" i="4"/>
  <c r="R19" i="7"/>
  <c r="R19" i="4"/>
  <c r="R20" i="7"/>
  <c r="R20" i="4"/>
  <c r="R21" i="7"/>
  <c r="R21" i="4"/>
  <c r="R22" i="7"/>
  <c r="R23" i="7"/>
  <c r="R24" i="7"/>
  <c r="R25" i="7"/>
  <c r="R26" i="7"/>
  <c r="R27" i="7"/>
  <c r="R28" i="7"/>
  <c r="R29" i="7"/>
  <c r="R30" i="7"/>
  <c r="R31" i="7"/>
  <c r="R32" i="7"/>
  <c r="R33" i="7"/>
  <c r="R34" i="7"/>
  <c r="R35" i="7"/>
  <c r="R36" i="7"/>
  <c r="R37" i="7"/>
  <c r="R38" i="7"/>
  <c r="R39" i="7"/>
  <c r="R40" i="7"/>
  <c r="R41" i="7"/>
  <c r="R42" i="7"/>
  <c r="F39" i="7" a="1"/>
  <c r="F39" i="7"/>
  <c r="R43" i="7"/>
  <c r="Q4" i="7" a="1"/>
  <c r="Q4" i="7"/>
  <c r="Q5" i="7" a="1"/>
  <c r="Q5" i="7"/>
  <c r="Q6" i="7" a="1"/>
  <c r="Q6" i="7"/>
  <c r="Q7" i="7" a="1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E39" i="7" a="1"/>
  <c r="E39" i="7"/>
  <c r="Q43" i="7"/>
  <c r="P4" i="7" a="1"/>
  <c r="P4" i="7"/>
  <c r="P5" i="7" a="1"/>
  <c r="P5" i="7"/>
  <c r="P6" i="7" a="1"/>
  <c r="P6" i="7"/>
  <c r="P7" i="7" a="1"/>
  <c r="P7" i="7"/>
  <c r="P10" i="4"/>
  <c r="P11" i="7"/>
  <c r="P12" i="7"/>
  <c r="P13" i="7"/>
  <c r="P14" i="4"/>
  <c r="P14" i="7"/>
  <c r="P15" i="4"/>
  <c r="P15" i="7"/>
  <c r="P16" i="4"/>
  <c r="P16" i="7"/>
  <c r="P17" i="4"/>
  <c r="P17" i="7"/>
  <c r="P18" i="4"/>
  <c r="P18" i="7"/>
  <c r="P19" i="4"/>
  <c r="P19" i="7"/>
  <c r="P20" i="4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O4" i="7" a="1"/>
  <c r="O4" i="7"/>
  <c r="O5" i="7" a="1"/>
  <c r="O5" i="7"/>
  <c r="O6" i="7" a="1"/>
  <c r="O6" i="7"/>
  <c r="O7" i="7"/>
  <c r="O8" i="7"/>
  <c r="O9" i="7"/>
  <c r="O10" i="7"/>
  <c r="O11" i="7"/>
  <c r="O12" i="7"/>
  <c r="O13" i="7"/>
  <c r="O14" i="7"/>
  <c r="C4" i="2"/>
  <c r="C44" i="2"/>
  <c r="C5" i="2"/>
  <c r="C45" i="2"/>
  <c r="C6" i="2"/>
  <c r="C46" i="2"/>
  <c r="C7" i="2"/>
  <c r="C47" i="2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E112" i="2"/>
  <c r="F113" i="2"/>
  <c r="G114" i="2"/>
  <c r="H115" i="2"/>
  <c r="I116" i="2"/>
  <c r="J117" i="2"/>
  <c r="K118" i="2"/>
  <c r="L119" i="2"/>
  <c r="M120" i="2"/>
  <c r="N121" i="2"/>
  <c r="O122" i="2"/>
  <c r="O42" i="7"/>
  <c r="E113" i="2"/>
  <c r="F114" i="2"/>
  <c r="G115" i="2"/>
  <c r="H116" i="2"/>
  <c r="I117" i="2"/>
  <c r="J118" i="2"/>
  <c r="K119" i="2"/>
  <c r="L120" i="2"/>
  <c r="M121" i="2"/>
  <c r="N122" i="2"/>
  <c r="O123" i="2"/>
  <c r="F40" i="7" a="1"/>
  <c r="F40" i="7"/>
  <c r="O43" i="7"/>
  <c r="E114" i="2"/>
  <c r="F115" i="2"/>
  <c r="G116" i="2"/>
  <c r="H117" i="2"/>
  <c r="I118" i="2"/>
  <c r="J119" i="2"/>
  <c r="K120" i="2"/>
  <c r="L121" i="2"/>
  <c r="M122" i="2"/>
  <c r="N123" i="2"/>
  <c r="O124" i="2"/>
  <c r="N4" i="7" a="1"/>
  <c r="N4" i="7"/>
  <c r="N5" i="7" a="1"/>
  <c r="N5" i="7"/>
  <c r="N6" i="7" a="1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E40" i="7" a="1"/>
  <c r="E40" i="7"/>
  <c r="N43" i="7"/>
  <c r="E115" i="2"/>
  <c r="F116" i="2"/>
  <c r="G117" i="2"/>
  <c r="H118" i="2"/>
  <c r="I119" i="2"/>
  <c r="J120" i="2"/>
  <c r="K121" i="2"/>
  <c r="L122" i="2"/>
  <c r="M123" i="2"/>
  <c r="N124" i="2"/>
  <c r="M4" i="7" a="1"/>
  <c r="M4" i="7"/>
  <c r="M5" i="7" a="1"/>
  <c r="M5" i="7"/>
  <c r="M6" i="7" a="1"/>
  <c r="M6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E116" i="2"/>
  <c r="F117" i="2"/>
  <c r="G118" i="2"/>
  <c r="H119" i="2"/>
  <c r="I120" i="2"/>
  <c r="J121" i="2"/>
  <c r="K122" i="2"/>
  <c r="L123" i="2"/>
  <c r="M124" i="2"/>
  <c r="L4" i="7" a="1"/>
  <c r="L4" i="7"/>
  <c r="L5" i="7" a="1"/>
  <c r="L5" i="7"/>
  <c r="L6" i="7"/>
  <c r="L7" i="7"/>
  <c r="L8" i="7"/>
  <c r="L8" i="4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F41" i="7" a="1"/>
  <c r="F41" i="7"/>
  <c r="L43" i="7"/>
  <c r="K4" i="7" a="1"/>
  <c r="K4" i="7"/>
  <c r="K5" i="7" a="1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E41" i="7" a="1"/>
  <c r="E41" i="7"/>
  <c r="K43" i="7"/>
  <c r="J4" i="7" a="1"/>
  <c r="J4" i="7"/>
  <c r="J5" i="7" a="1"/>
  <c r="J5" i="7"/>
  <c r="J7" i="4"/>
  <c r="J9" i="7"/>
  <c r="J10" i="7"/>
  <c r="J11" i="4"/>
  <c r="J11" i="7"/>
  <c r="J12" i="4"/>
  <c r="J12" i="7"/>
  <c r="J13" i="4"/>
  <c r="J13" i="7"/>
  <c r="J14" i="4"/>
  <c r="J14" i="7"/>
  <c r="J15" i="4"/>
  <c r="J15" i="7"/>
  <c r="J16" i="4"/>
  <c r="J16" i="7"/>
  <c r="J17" i="4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I4" i="7" a="1"/>
  <c r="I4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F42" i="7" a="1"/>
  <c r="F42" i="7"/>
  <c r="I43" i="7"/>
  <c r="H4" i="7" a="1"/>
  <c r="H4" i="7"/>
  <c r="H6" i="4"/>
  <c r="H35" i="7"/>
  <c r="H36" i="7"/>
  <c r="H37" i="7"/>
  <c r="H38" i="7"/>
  <c r="H39" i="7"/>
  <c r="H40" i="7"/>
  <c r="H41" i="7"/>
  <c r="H42" i="7"/>
  <c r="E42" i="7" a="1"/>
  <c r="E42" i="7"/>
  <c r="H43" i="7"/>
  <c r="G4" i="7" a="1"/>
  <c r="G4" i="7"/>
  <c r="G35" i="7"/>
  <c r="G36" i="7"/>
  <c r="G37" i="7"/>
  <c r="G38" i="7"/>
  <c r="G39" i="7"/>
  <c r="G40" i="7"/>
  <c r="G41" i="7"/>
  <c r="G42" i="7"/>
  <c r="G43" i="7"/>
  <c r="F5" i="4"/>
  <c r="F9" i="4"/>
  <c r="F10" i="4"/>
  <c r="F11" i="4"/>
  <c r="F12" i="4"/>
  <c r="F13" i="4"/>
  <c r="F14" i="4"/>
  <c r="F15" i="4"/>
  <c r="F43" i="7" a="1"/>
  <c r="F43" i="7"/>
  <c r="E43" i="7" a="1"/>
  <c r="E43" i="7"/>
  <c r="CL39" i="10" a="1"/>
  <c r="CL39" i="10"/>
  <c r="J6" i="7"/>
  <c r="P8" i="7"/>
  <c r="P9" i="7"/>
  <c r="V10" i="7"/>
  <c r="V11" i="7"/>
  <c r="V12" i="7"/>
  <c r="AB12" i="7"/>
  <c r="AE13" i="7"/>
  <c r="S9" i="7"/>
  <c r="S10" i="7"/>
  <c r="S11" i="7"/>
  <c r="Y11" i="7"/>
  <c r="Y12" i="7"/>
  <c r="Y13" i="7"/>
  <c r="M7" i="7"/>
  <c r="G5" i="7"/>
  <c r="AH14" i="7"/>
  <c r="B17" i="11"/>
  <c r="B18" i="11"/>
  <c r="B19" i="11"/>
  <c r="B20" i="11"/>
  <c r="B21" i="11"/>
  <c r="B22" i="11"/>
  <c r="B23" i="11"/>
  <c r="B24" i="11"/>
  <c r="C18" i="11"/>
  <c r="D18" i="11"/>
  <c r="C19" i="11"/>
  <c r="D19" i="11"/>
  <c r="C20" i="11"/>
  <c r="D20" i="11"/>
  <c r="C21" i="11"/>
  <c r="D21" i="11"/>
  <c r="C22" i="11"/>
  <c r="D22" i="11"/>
  <c r="C23" i="11"/>
  <c r="D23" i="11"/>
  <c r="C24" i="11"/>
  <c r="D24" i="11"/>
  <c r="C17" i="11"/>
  <c r="D17" i="11"/>
  <c r="G6" i="7"/>
  <c r="G7" i="7"/>
  <c r="J7" i="7"/>
  <c r="J8" i="7"/>
  <c r="M8" i="7"/>
  <c r="M9" i="7"/>
  <c r="P10" i="7"/>
  <c r="AB13" i="7"/>
  <c r="AB14" i="7"/>
  <c r="AE14" i="7"/>
  <c r="AE15" i="7"/>
  <c r="AH15" i="7"/>
  <c r="AH16" i="7"/>
  <c r="BM50" i="10"/>
  <c r="B6" i="11"/>
  <c r="D89" i="2"/>
  <c r="E90" i="2"/>
  <c r="F91" i="2"/>
  <c r="G92" i="2"/>
  <c r="H93" i="2"/>
  <c r="I94" i="2"/>
  <c r="J95" i="2"/>
  <c r="K96" i="2"/>
  <c r="L97" i="2"/>
  <c r="M98" i="2"/>
  <c r="N99" i="2"/>
  <c r="AH20" i="4"/>
  <c r="AH21" i="4"/>
  <c r="AH22" i="4"/>
  <c r="AF19" i="4"/>
  <c r="AF20" i="4"/>
  <c r="AF21" i="4"/>
  <c r="AD18" i="4"/>
  <c r="AD19" i="4"/>
  <c r="AD20" i="4"/>
  <c r="AB17" i="4"/>
  <c r="AB18" i="4"/>
  <c r="AB19" i="4"/>
  <c r="Z16" i="4"/>
  <c r="Z17" i="4"/>
  <c r="Z18" i="4"/>
  <c r="X15" i="4"/>
  <c r="X16" i="4"/>
  <c r="X17" i="4"/>
  <c r="V14" i="4"/>
  <c r="V15" i="4"/>
  <c r="V16" i="4"/>
  <c r="T13" i="4"/>
  <c r="T14" i="4"/>
  <c r="T15" i="4"/>
  <c r="R12" i="4"/>
  <c r="R13" i="4"/>
  <c r="R14" i="4"/>
  <c r="P11" i="4"/>
  <c r="P12" i="4"/>
  <c r="P13" i="4"/>
  <c r="O100" i="2"/>
  <c r="D120" i="2"/>
  <c r="J8" i="4"/>
  <c r="J9" i="4"/>
  <c r="J10" i="4"/>
  <c r="E121" i="2"/>
  <c r="F122" i="2"/>
  <c r="G123" i="2"/>
  <c r="H124" i="2"/>
  <c r="F6" i="4"/>
  <c r="F7" i="4"/>
  <c r="F8" i="4"/>
  <c r="BL92" i="10" a="1"/>
  <c r="B4" i="10"/>
  <c r="BL92" i="10"/>
  <c r="B5" i="10"/>
  <c r="C5" i="10"/>
  <c r="D5" i="10"/>
  <c r="BJ92" i="10" a="1"/>
  <c r="BJ92" i="10"/>
  <c r="B6" i="10"/>
  <c r="BH92" i="10" a="1"/>
  <c r="BH92" i="10"/>
  <c r="B7" i="10"/>
  <c r="BF92" i="10" a="1"/>
  <c r="BF92" i="10"/>
  <c r="B8" i="10"/>
  <c r="BD92" i="10" a="1"/>
  <c r="BD92" i="10"/>
  <c r="B9" i="10"/>
  <c r="C6" i="10"/>
  <c r="D6" i="10"/>
  <c r="C7" i="10"/>
  <c r="D7" i="10"/>
  <c r="C8" i="10"/>
  <c r="D8" i="10"/>
  <c r="C9" i="10"/>
  <c r="D9" i="10"/>
  <c r="BB92" i="10" a="1"/>
  <c r="BB92" i="10"/>
  <c r="B10" i="10"/>
  <c r="C10" i="10"/>
  <c r="D10" i="10"/>
  <c r="AZ92" i="10" a="1"/>
  <c r="AZ92" i="10"/>
  <c r="B11" i="10"/>
  <c r="C11" i="10"/>
  <c r="D11" i="10"/>
  <c r="AX92" i="10" a="1"/>
  <c r="AX92" i="10"/>
  <c r="B12" i="10"/>
  <c r="C12" i="10"/>
  <c r="D12" i="10"/>
  <c r="AV92" i="10" a="1"/>
  <c r="AV92" i="10"/>
  <c r="B13" i="10"/>
  <c r="C13" i="10"/>
  <c r="D13" i="10"/>
  <c r="AT92" i="10" a="1"/>
  <c r="AT92" i="10"/>
  <c r="B14" i="10"/>
  <c r="C14" i="10"/>
  <c r="D14" i="10"/>
  <c r="AR92" i="10" a="1"/>
  <c r="AR92" i="10"/>
  <c r="B15" i="10"/>
  <c r="C15" i="10"/>
  <c r="D15" i="10"/>
  <c r="AP92" i="10" a="1"/>
  <c r="AP92" i="10"/>
  <c r="B16" i="10"/>
  <c r="C16" i="10"/>
  <c r="D16" i="10"/>
  <c r="AN92" i="10" a="1"/>
  <c r="AN92" i="10"/>
  <c r="B17" i="10"/>
  <c r="C17" i="10"/>
  <c r="D17" i="10"/>
  <c r="AL92" i="10" a="1"/>
  <c r="AL92" i="10"/>
  <c r="B18" i="10"/>
  <c r="C18" i="10"/>
  <c r="D18" i="10"/>
  <c r="AJ92" i="10" a="1"/>
  <c r="AJ92" i="10"/>
  <c r="B19" i="10"/>
  <c r="C19" i="10"/>
  <c r="D19" i="10"/>
  <c r="AH92" i="10" a="1"/>
  <c r="AH92" i="10"/>
  <c r="B20" i="10"/>
  <c r="C20" i="10"/>
  <c r="D20" i="10"/>
  <c r="AF92" i="10" a="1"/>
  <c r="AF92" i="10"/>
  <c r="B21" i="10"/>
  <c r="C21" i="10"/>
  <c r="D21" i="10"/>
  <c r="AD92" i="10" a="1"/>
  <c r="AD92" i="10"/>
  <c r="B22" i="10"/>
  <c r="C22" i="10"/>
  <c r="D22" i="10"/>
  <c r="AB92" i="10" a="1"/>
  <c r="AB92" i="10"/>
  <c r="B23" i="10"/>
  <c r="C23" i="10"/>
  <c r="D23" i="10"/>
  <c r="Z92" i="10" a="1"/>
  <c r="Z92" i="10"/>
  <c r="B24" i="10"/>
  <c r="C24" i="10"/>
  <c r="D24" i="10"/>
  <c r="X92" i="10" a="1"/>
  <c r="X92" i="10"/>
  <c r="B25" i="10"/>
  <c r="C25" i="10"/>
  <c r="D25" i="10"/>
  <c r="V92" i="10" a="1"/>
  <c r="V92" i="10"/>
  <c r="B26" i="10"/>
  <c r="C26" i="10"/>
  <c r="D26" i="10"/>
  <c r="T92" i="10" a="1"/>
  <c r="T92" i="10"/>
  <c r="B27" i="10"/>
  <c r="C27" i="10"/>
  <c r="D27" i="10"/>
  <c r="R92" i="10" a="1"/>
  <c r="R92" i="10"/>
  <c r="B28" i="10"/>
  <c r="C28" i="10"/>
  <c r="D28" i="10"/>
  <c r="P92" i="10" a="1"/>
  <c r="P92" i="10"/>
  <c r="B29" i="10"/>
  <c r="C29" i="10"/>
  <c r="D29" i="10"/>
  <c r="N92" i="10" a="1"/>
  <c r="N92" i="10"/>
  <c r="B30" i="10"/>
  <c r="C30" i="10"/>
  <c r="D30" i="10"/>
  <c r="L92" i="10" a="1"/>
  <c r="L92" i="10"/>
  <c r="B31" i="10"/>
  <c r="C31" i="10"/>
  <c r="D31" i="10"/>
  <c r="J92" i="10" a="1"/>
  <c r="J92" i="10"/>
  <c r="B32" i="10"/>
  <c r="C32" i="10"/>
  <c r="D32" i="10"/>
  <c r="H92" i="10" a="1"/>
  <c r="H92" i="10"/>
  <c r="B33" i="10"/>
  <c r="C33" i="10"/>
  <c r="D33" i="10"/>
  <c r="F92" i="10" a="1"/>
  <c r="F92" i="10"/>
  <c r="B34" i="10"/>
  <c r="C34" i="10"/>
  <c r="D34" i="10"/>
  <c r="D92" i="10"/>
  <c r="B35" i="10"/>
  <c r="C35" i="10"/>
  <c r="D35" i="10"/>
  <c r="B92" i="10"/>
  <c r="B36" i="10"/>
  <c r="C36" i="10"/>
  <c r="D36" i="10"/>
  <c r="D116" i="2"/>
  <c r="D117" i="2"/>
  <c r="E117" i="2"/>
  <c r="D118" i="2"/>
  <c r="E118" i="2"/>
  <c r="F118" i="2"/>
  <c r="D119" i="2"/>
  <c r="E119" i="2"/>
  <c r="F119" i="2"/>
  <c r="G119" i="2"/>
  <c r="E120" i="2"/>
  <c r="F120" i="2"/>
  <c r="G120" i="2"/>
  <c r="H120" i="2"/>
  <c r="D121" i="2"/>
  <c r="F121" i="2"/>
  <c r="G121" i="2"/>
  <c r="H121" i="2"/>
  <c r="I121" i="2"/>
  <c r="D122" i="2"/>
  <c r="E122" i="2"/>
  <c r="G122" i="2"/>
  <c r="H122" i="2"/>
  <c r="I122" i="2"/>
  <c r="J122" i="2"/>
  <c r="D123" i="2"/>
  <c r="E123" i="2"/>
  <c r="F123" i="2"/>
  <c r="H123" i="2"/>
  <c r="I123" i="2"/>
  <c r="J123" i="2"/>
  <c r="K123" i="2"/>
  <c r="D124" i="2"/>
  <c r="E124" i="2"/>
  <c r="F124" i="2"/>
  <c r="G124" i="2"/>
  <c r="I124" i="2"/>
  <c r="J124" i="2"/>
  <c r="K124" i="2"/>
  <c r="D87" i="2"/>
  <c r="E88" i="2"/>
  <c r="F89" i="2"/>
  <c r="G90" i="2"/>
  <c r="H91" i="2"/>
  <c r="I92" i="2"/>
  <c r="J93" i="2"/>
  <c r="K94" i="2"/>
  <c r="L95" i="2"/>
  <c r="D85" i="2"/>
  <c r="E86" i="2"/>
  <c r="F87" i="2"/>
  <c r="G88" i="2"/>
  <c r="H89" i="2"/>
  <c r="I90" i="2"/>
  <c r="J91" i="2"/>
  <c r="K92" i="2"/>
  <c r="L93" i="2"/>
  <c r="D86" i="2"/>
  <c r="E87" i="2"/>
  <c r="F88" i="2"/>
  <c r="G89" i="2"/>
  <c r="H90" i="2"/>
  <c r="I91" i="2"/>
  <c r="J92" i="2"/>
  <c r="K93" i="2"/>
  <c r="L94" i="2"/>
  <c r="D88" i="2"/>
  <c r="E89" i="2"/>
  <c r="F90" i="2"/>
  <c r="G91" i="2"/>
  <c r="H92" i="2"/>
  <c r="I93" i="2"/>
  <c r="J94" i="2"/>
  <c r="K95" i="2"/>
  <c r="L96" i="2"/>
  <c r="L124" i="2"/>
  <c r="M94" i="2"/>
  <c r="N95" i="2"/>
  <c r="O96" i="2"/>
  <c r="M95" i="2"/>
  <c r="N96" i="2"/>
  <c r="O97" i="2"/>
  <c r="M96" i="2"/>
  <c r="N97" i="2"/>
  <c r="O98" i="2"/>
  <c r="M97" i="2"/>
  <c r="N98" i="2"/>
  <c r="O99" i="2"/>
  <c r="F1" i="10"/>
  <c r="E1" i="10"/>
  <c r="C1" i="10"/>
  <c r="A1" i="10"/>
  <c r="E11" i="1"/>
  <c r="A4" i="2"/>
  <c r="A1" i="2"/>
  <c r="F4" i="2"/>
  <c r="H139" i="2"/>
  <c r="F5" i="2"/>
  <c r="H140" i="2"/>
  <c r="C139" i="2"/>
  <c r="E139" i="2"/>
  <c r="G139" i="2"/>
  <c r="I139" i="2"/>
  <c r="C140" i="2"/>
  <c r="E140" i="2"/>
  <c r="G140" i="2"/>
  <c r="I140" i="2"/>
  <c r="C141" i="2"/>
  <c r="E141" i="2"/>
  <c r="G141" i="2"/>
  <c r="I141" i="2"/>
  <c r="C142" i="2"/>
  <c r="E142" i="2"/>
  <c r="G142" i="2"/>
  <c r="I142" i="2"/>
  <c r="C143" i="2"/>
  <c r="E143" i="2"/>
  <c r="G143" i="2"/>
  <c r="I143" i="2"/>
  <c r="C144" i="2"/>
  <c r="E144" i="2"/>
  <c r="G144" i="2"/>
  <c r="I144" i="2"/>
  <c r="C145" i="2"/>
  <c r="E145" i="2"/>
  <c r="G145" i="2"/>
  <c r="I145" i="2"/>
  <c r="C146" i="2"/>
  <c r="E146" i="2"/>
  <c r="G146" i="2"/>
  <c r="I146" i="2"/>
  <c r="C147" i="2"/>
  <c r="E147" i="2"/>
  <c r="G147" i="2"/>
  <c r="I147" i="2"/>
  <c r="C148" i="2"/>
  <c r="E148" i="2"/>
  <c r="G148" i="2"/>
  <c r="I148" i="2"/>
  <c r="C149" i="2"/>
  <c r="E149" i="2"/>
  <c r="G149" i="2"/>
  <c r="I149" i="2"/>
  <c r="C150" i="2"/>
  <c r="E150" i="2"/>
  <c r="G150" i="2"/>
  <c r="I150" i="2"/>
  <c r="C151" i="2"/>
  <c r="E151" i="2"/>
  <c r="G151" i="2"/>
  <c r="I151" i="2"/>
  <c r="C152" i="2"/>
  <c r="E152" i="2"/>
  <c r="G152" i="2"/>
  <c r="I152" i="2"/>
  <c r="C153" i="2"/>
  <c r="E153" i="2"/>
  <c r="G153" i="2"/>
  <c r="I153" i="2"/>
  <c r="C154" i="2"/>
  <c r="E154" i="2"/>
  <c r="G154" i="2"/>
  <c r="I154" i="2"/>
  <c r="C155" i="2"/>
  <c r="E155" i="2"/>
  <c r="G155" i="2"/>
  <c r="I155" i="2"/>
  <c r="C156" i="2"/>
  <c r="E156" i="2"/>
  <c r="G156" i="2"/>
  <c r="I156" i="2"/>
  <c r="C157" i="2"/>
  <c r="E157" i="2"/>
  <c r="G157" i="2"/>
  <c r="I157" i="2"/>
  <c r="C158" i="2"/>
  <c r="E158" i="2"/>
  <c r="G158" i="2"/>
  <c r="I158" i="2"/>
  <c r="C159" i="2"/>
  <c r="E159" i="2"/>
  <c r="G159" i="2"/>
  <c r="I159" i="2"/>
  <c r="C160" i="2"/>
  <c r="E160" i="2"/>
  <c r="G160" i="2"/>
  <c r="I160" i="2"/>
  <c r="C161" i="2"/>
  <c r="E161" i="2"/>
  <c r="G161" i="2"/>
  <c r="I161" i="2"/>
  <c r="C162" i="2"/>
  <c r="E162" i="2"/>
  <c r="G162" i="2"/>
  <c r="I162" i="2"/>
  <c r="C163" i="2"/>
  <c r="E163" i="2"/>
  <c r="G163" i="2"/>
  <c r="I163" i="2"/>
  <c r="C164" i="2"/>
  <c r="E164" i="2"/>
  <c r="G164" i="2"/>
  <c r="I164" i="2"/>
  <c r="C165" i="2"/>
  <c r="E165" i="2"/>
  <c r="G165" i="2"/>
  <c r="I165" i="2"/>
  <c r="C166" i="2"/>
  <c r="E166" i="2"/>
  <c r="G166" i="2"/>
  <c r="I166" i="2"/>
  <c r="C167" i="2"/>
  <c r="E167" i="2"/>
  <c r="G167" i="2"/>
  <c r="I167" i="2"/>
  <c r="C168" i="2"/>
  <c r="E168" i="2"/>
  <c r="G168" i="2"/>
  <c r="I168" i="2"/>
  <c r="C169" i="2"/>
  <c r="E169" i="2"/>
  <c r="G169" i="2"/>
  <c r="I169" i="2"/>
  <c r="C170" i="2"/>
  <c r="E170" i="2"/>
  <c r="G170" i="2"/>
  <c r="I170" i="2"/>
  <c r="C171" i="2"/>
  <c r="E171" i="2"/>
  <c r="G171" i="2"/>
  <c r="I171" i="2"/>
  <c r="C172" i="2"/>
  <c r="E172" i="2"/>
  <c r="G172" i="2"/>
  <c r="I172" i="2"/>
  <c r="C173" i="2"/>
  <c r="E173" i="2"/>
  <c r="G173" i="2"/>
  <c r="I173" i="2"/>
  <c r="C174" i="2"/>
  <c r="E174" i="2"/>
  <c r="G174" i="2"/>
  <c r="I174" i="2"/>
  <c r="C175" i="2"/>
  <c r="E175" i="2"/>
  <c r="G175" i="2"/>
  <c r="I175" i="2"/>
  <c r="C176" i="2"/>
  <c r="E176" i="2"/>
  <c r="G176" i="2"/>
  <c r="I176" i="2"/>
  <c r="C177" i="2"/>
  <c r="E177" i="2"/>
  <c r="G177" i="2"/>
  <c r="I177" i="2"/>
  <c r="C178" i="2"/>
  <c r="E178" i="2"/>
  <c r="G178" i="2"/>
  <c r="I178" i="2"/>
  <c r="F6" i="2"/>
  <c r="H141" i="2"/>
  <c r="D4" i="2"/>
  <c r="F7" i="2"/>
  <c r="H142" i="2"/>
  <c r="D5" i="2"/>
  <c r="F8" i="2"/>
  <c r="H143" i="2"/>
  <c r="D6" i="2"/>
  <c r="F9" i="2"/>
  <c r="H144" i="2"/>
  <c r="D7" i="2"/>
  <c r="F10" i="2"/>
  <c r="H145" i="2"/>
  <c r="D8" i="2"/>
  <c r="F11" i="2"/>
  <c r="H146" i="2"/>
  <c r="D9" i="2"/>
  <c r="F12" i="2"/>
  <c r="H147" i="2"/>
  <c r="D10" i="2"/>
  <c r="F13" i="2"/>
  <c r="H148" i="2"/>
  <c r="D11" i="2"/>
  <c r="F14" i="2"/>
  <c r="H149" i="2"/>
  <c r="D12" i="2"/>
  <c r="F15" i="2"/>
  <c r="H150" i="2"/>
  <c r="D13" i="2"/>
  <c r="F16" i="2"/>
  <c r="H151" i="2"/>
  <c r="D14" i="2"/>
  <c r="F17" i="2"/>
  <c r="H152" i="2"/>
  <c r="D15" i="2"/>
  <c r="F18" i="2"/>
  <c r="H153" i="2"/>
  <c r="D16" i="2"/>
  <c r="F19" i="2"/>
  <c r="H154" i="2"/>
  <c r="D17" i="2"/>
  <c r="F20" i="2"/>
  <c r="H155" i="2"/>
  <c r="D18" i="2"/>
  <c r="F21" i="2"/>
  <c r="H156" i="2"/>
  <c r="D19" i="2"/>
  <c r="F22" i="2"/>
  <c r="H157" i="2"/>
  <c r="D20" i="2"/>
  <c r="F23" i="2"/>
  <c r="H158" i="2"/>
  <c r="D21" i="2"/>
  <c r="F24" i="2"/>
  <c r="H159" i="2"/>
  <c r="D22" i="2"/>
  <c r="F25" i="2"/>
  <c r="H160" i="2"/>
  <c r="D23" i="2"/>
  <c r="F26" i="2"/>
  <c r="H161" i="2"/>
  <c r="D24" i="2"/>
  <c r="F27" i="2"/>
  <c r="H162" i="2"/>
  <c r="D25" i="2"/>
  <c r="F28" i="2"/>
  <c r="H163" i="2"/>
  <c r="D26" i="2"/>
  <c r="F29" i="2"/>
  <c r="H164" i="2"/>
  <c r="D27" i="2"/>
  <c r="F30" i="2"/>
  <c r="H165" i="2"/>
  <c r="D28" i="2"/>
  <c r="F31" i="2"/>
  <c r="H166" i="2"/>
  <c r="D29" i="2"/>
  <c r="F32" i="2"/>
  <c r="H167" i="2"/>
  <c r="D30" i="2"/>
  <c r="F33" i="2"/>
  <c r="H168" i="2"/>
  <c r="D31" i="2"/>
  <c r="F34" i="2"/>
  <c r="H169" i="2"/>
  <c r="D32" i="2"/>
  <c r="F35" i="2"/>
  <c r="H170" i="2"/>
  <c r="D33" i="2"/>
  <c r="F36" i="2"/>
  <c r="H171" i="2"/>
  <c r="D34" i="2"/>
  <c r="F37" i="2"/>
  <c r="H172" i="2"/>
  <c r="D35" i="2"/>
  <c r="F38" i="2"/>
  <c r="H173" i="2"/>
  <c r="D36" i="2"/>
  <c r="F39" i="2"/>
  <c r="H174" i="2"/>
  <c r="D37" i="2"/>
  <c r="F40" i="2"/>
  <c r="H175" i="2"/>
  <c r="D38" i="2"/>
  <c r="F41" i="2"/>
  <c r="H176" i="2"/>
  <c r="D39" i="2"/>
  <c r="F42" i="2"/>
  <c r="H177" i="2"/>
  <c r="D40" i="2"/>
  <c r="F43" i="2"/>
  <c r="H178" i="2"/>
  <c r="G180" i="2" a="1"/>
  <c r="D41" i="2"/>
  <c r="Y42" i="2"/>
  <c r="AB42" i="2"/>
  <c r="Y5" i="2"/>
  <c r="AB5" i="2"/>
  <c r="Y6" i="2"/>
  <c r="AB6" i="2"/>
  <c r="Y7" i="2"/>
  <c r="AB7" i="2"/>
  <c r="Y8" i="2"/>
  <c r="AB8" i="2"/>
  <c r="Y9" i="2"/>
  <c r="AB9" i="2"/>
  <c r="Y10" i="2"/>
  <c r="AB10" i="2"/>
  <c r="Y11" i="2"/>
  <c r="AB11" i="2"/>
  <c r="Y12" i="2"/>
  <c r="AB12" i="2"/>
  <c r="Y13" i="2"/>
  <c r="AB13" i="2"/>
  <c r="Y14" i="2"/>
  <c r="AB14" i="2"/>
  <c r="Y15" i="2"/>
  <c r="AB15" i="2"/>
  <c r="Y16" i="2"/>
  <c r="AB16" i="2"/>
  <c r="Y17" i="2"/>
  <c r="AB17" i="2"/>
  <c r="Y18" i="2"/>
  <c r="AB18" i="2"/>
  <c r="Y19" i="2"/>
  <c r="AB19" i="2"/>
  <c r="Y20" i="2"/>
  <c r="AB20" i="2"/>
  <c r="Y21" i="2"/>
  <c r="AB21" i="2"/>
  <c r="Y22" i="2"/>
  <c r="AB22" i="2"/>
  <c r="Y23" i="2"/>
  <c r="AB23" i="2"/>
  <c r="Y24" i="2"/>
  <c r="AB24" i="2"/>
  <c r="Y25" i="2"/>
  <c r="AB25" i="2"/>
  <c r="Y26" i="2"/>
  <c r="AB26" i="2"/>
  <c r="Y27" i="2"/>
  <c r="AB27" i="2"/>
  <c r="Y28" i="2"/>
  <c r="AB28" i="2"/>
  <c r="Y29" i="2"/>
  <c r="AB29" i="2"/>
  <c r="Y30" i="2"/>
  <c r="AB30" i="2"/>
  <c r="Y31" i="2"/>
  <c r="AB31" i="2"/>
  <c r="Y32" i="2"/>
  <c r="AB32" i="2"/>
  <c r="Y33" i="2"/>
  <c r="AB33" i="2"/>
  <c r="Y34" i="2"/>
  <c r="AB34" i="2"/>
  <c r="Y35" i="2"/>
  <c r="AB35" i="2"/>
  <c r="Y36" i="2"/>
  <c r="AB36" i="2"/>
  <c r="Y37" i="2"/>
  <c r="AB37" i="2"/>
  <c r="Y38" i="2"/>
  <c r="AB38" i="2"/>
  <c r="Y39" i="2"/>
  <c r="AB39" i="2"/>
  <c r="Y40" i="2"/>
  <c r="AB40" i="2"/>
  <c r="Y41" i="2"/>
  <c r="AB41" i="2"/>
  <c r="D42" i="2"/>
  <c r="Y43" i="2"/>
  <c r="AB43" i="2"/>
  <c r="G180" i="2"/>
  <c r="Y4" i="2"/>
  <c r="AB4" i="2"/>
  <c r="E4" i="2"/>
  <c r="F139" i="2"/>
  <c r="E5" i="2"/>
  <c r="F140" i="2"/>
  <c r="E6" i="2"/>
  <c r="F141" i="2"/>
  <c r="E7" i="2"/>
  <c r="F142" i="2"/>
  <c r="E8" i="2"/>
  <c r="F143" i="2"/>
  <c r="E9" i="2"/>
  <c r="F144" i="2"/>
  <c r="E10" i="2"/>
  <c r="F145" i="2"/>
  <c r="E11" i="2"/>
  <c r="F146" i="2"/>
  <c r="E12" i="2"/>
  <c r="F147" i="2"/>
  <c r="E13" i="2"/>
  <c r="F148" i="2"/>
  <c r="E14" i="2"/>
  <c r="F149" i="2"/>
  <c r="E15" i="2"/>
  <c r="F150" i="2"/>
  <c r="E16" i="2"/>
  <c r="F151" i="2"/>
  <c r="E17" i="2"/>
  <c r="F152" i="2"/>
  <c r="E18" i="2"/>
  <c r="F153" i="2"/>
  <c r="E19" i="2"/>
  <c r="F154" i="2"/>
  <c r="E20" i="2"/>
  <c r="F155" i="2"/>
  <c r="E21" i="2"/>
  <c r="F156" i="2"/>
  <c r="E22" i="2"/>
  <c r="F157" i="2"/>
  <c r="E23" i="2"/>
  <c r="F158" i="2"/>
  <c r="E24" i="2"/>
  <c r="F159" i="2"/>
  <c r="E25" i="2"/>
  <c r="F160" i="2"/>
  <c r="E26" i="2"/>
  <c r="F161" i="2"/>
  <c r="E27" i="2"/>
  <c r="F162" i="2"/>
  <c r="E28" i="2"/>
  <c r="F163" i="2"/>
  <c r="E29" i="2"/>
  <c r="F164" i="2"/>
  <c r="E30" i="2"/>
  <c r="F165" i="2"/>
  <c r="E31" i="2"/>
  <c r="F166" i="2"/>
  <c r="E32" i="2"/>
  <c r="F167" i="2"/>
  <c r="E33" i="2"/>
  <c r="F168" i="2"/>
  <c r="E34" i="2"/>
  <c r="F169" i="2"/>
  <c r="E35" i="2"/>
  <c r="F170" i="2"/>
  <c r="E36" i="2"/>
  <c r="F171" i="2"/>
  <c r="E37" i="2"/>
  <c r="F172" i="2"/>
  <c r="E38" i="2"/>
  <c r="F173" i="2"/>
  <c r="E39" i="2"/>
  <c r="F174" i="2"/>
  <c r="E40" i="2"/>
  <c r="F175" i="2"/>
  <c r="E41" i="2"/>
  <c r="F176" i="2"/>
  <c r="E42" i="2"/>
  <c r="F177" i="2"/>
  <c r="E43" i="2"/>
  <c r="F178" i="2"/>
  <c r="E180" i="2" a="1"/>
  <c r="E180" i="2"/>
  <c r="AA4" i="2"/>
  <c r="AA43" i="2"/>
  <c r="AA42" i="2"/>
  <c r="AA5" i="2"/>
  <c r="AA6" i="2"/>
  <c r="AA7" i="2"/>
  <c r="AA8" i="2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43" i="2"/>
  <c r="D178" i="2"/>
  <c r="C180" i="2" a="1"/>
  <c r="C180" i="2"/>
  <c r="C138" i="2"/>
  <c r="K141" i="2"/>
  <c r="M141" i="2"/>
  <c r="O141" i="2"/>
  <c r="Q141" i="2"/>
  <c r="S141" i="2"/>
  <c r="K142" i="2"/>
  <c r="M142" i="2"/>
  <c r="O142" i="2"/>
  <c r="Q142" i="2"/>
  <c r="S142" i="2"/>
  <c r="K143" i="2"/>
  <c r="M143" i="2"/>
  <c r="O143" i="2"/>
  <c r="Q143" i="2"/>
  <c r="S143" i="2"/>
  <c r="K144" i="2"/>
  <c r="M144" i="2"/>
  <c r="O144" i="2"/>
  <c r="Q144" i="2"/>
  <c r="S144" i="2"/>
  <c r="K145" i="2"/>
  <c r="M145" i="2"/>
  <c r="O145" i="2"/>
  <c r="Q145" i="2"/>
  <c r="S145" i="2"/>
  <c r="K146" i="2"/>
  <c r="M146" i="2"/>
  <c r="O146" i="2"/>
  <c r="Q146" i="2"/>
  <c r="S146" i="2"/>
  <c r="K147" i="2"/>
  <c r="M147" i="2"/>
  <c r="O147" i="2"/>
  <c r="Q147" i="2"/>
  <c r="S147" i="2"/>
  <c r="K148" i="2"/>
  <c r="M148" i="2"/>
  <c r="O148" i="2"/>
  <c r="Q148" i="2"/>
  <c r="S148" i="2"/>
  <c r="K149" i="2"/>
  <c r="M149" i="2"/>
  <c r="O149" i="2"/>
  <c r="Q149" i="2"/>
  <c r="S149" i="2"/>
  <c r="K150" i="2"/>
  <c r="M150" i="2"/>
  <c r="O150" i="2"/>
  <c r="Q150" i="2"/>
  <c r="S150" i="2"/>
  <c r="K151" i="2"/>
  <c r="M151" i="2"/>
  <c r="O151" i="2"/>
  <c r="Q151" i="2"/>
  <c r="S151" i="2"/>
  <c r="K152" i="2"/>
  <c r="M152" i="2"/>
  <c r="O152" i="2"/>
  <c r="Q152" i="2"/>
  <c r="S152" i="2"/>
  <c r="K153" i="2"/>
  <c r="M153" i="2"/>
  <c r="O153" i="2"/>
  <c r="Q153" i="2"/>
  <c r="S153" i="2"/>
  <c r="K154" i="2"/>
  <c r="M154" i="2"/>
  <c r="O154" i="2"/>
  <c r="Q154" i="2"/>
  <c r="S154" i="2"/>
  <c r="K155" i="2"/>
  <c r="M155" i="2"/>
  <c r="O155" i="2"/>
  <c r="Q155" i="2"/>
  <c r="S155" i="2"/>
  <c r="K156" i="2"/>
  <c r="M156" i="2"/>
  <c r="O156" i="2"/>
  <c r="Q156" i="2"/>
  <c r="S156" i="2"/>
  <c r="K157" i="2"/>
  <c r="M157" i="2"/>
  <c r="O157" i="2"/>
  <c r="Q157" i="2"/>
  <c r="S157" i="2"/>
  <c r="K158" i="2"/>
  <c r="M158" i="2"/>
  <c r="O158" i="2"/>
  <c r="Q158" i="2"/>
  <c r="S158" i="2"/>
  <c r="K159" i="2"/>
  <c r="M159" i="2"/>
  <c r="O159" i="2"/>
  <c r="Q159" i="2"/>
  <c r="S159" i="2"/>
  <c r="K160" i="2"/>
  <c r="M160" i="2"/>
  <c r="O160" i="2"/>
  <c r="Q160" i="2"/>
  <c r="S160" i="2"/>
  <c r="K161" i="2"/>
  <c r="M161" i="2"/>
  <c r="O161" i="2"/>
  <c r="Q161" i="2"/>
  <c r="S161" i="2"/>
  <c r="K162" i="2"/>
  <c r="M162" i="2"/>
  <c r="O162" i="2"/>
  <c r="Q162" i="2"/>
  <c r="S162" i="2"/>
  <c r="K163" i="2"/>
  <c r="M163" i="2"/>
  <c r="O163" i="2"/>
  <c r="Q163" i="2"/>
  <c r="S163" i="2"/>
  <c r="K164" i="2"/>
  <c r="M164" i="2"/>
  <c r="O164" i="2"/>
  <c r="Q164" i="2"/>
  <c r="S164" i="2"/>
  <c r="K165" i="2"/>
  <c r="M165" i="2"/>
  <c r="O165" i="2"/>
  <c r="Q165" i="2"/>
  <c r="S165" i="2"/>
  <c r="K166" i="2"/>
  <c r="M166" i="2"/>
  <c r="O166" i="2"/>
  <c r="Q166" i="2"/>
  <c r="S166" i="2"/>
  <c r="K167" i="2"/>
  <c r="M167" i="2"/>
  <c r="O167" i="2"/>
  <c r="Q167" i="2"/>
  <c r="S167" i="2"/>
  <c r="K168" i="2"/>
  <c r="M168" i="2"/>
  <c r="O168" i="2"/>
  <c r="Q168" i="2"/>
  <c r="S168" i="2"/>
  <c r="K169" i="2"/>
  <c r="M169" i="2"/>
  <c r="O169" i="2"/>
  <c r="Q169" i="2"/>
  <c r="S169" i="2"/>
  <c r="K170" i="2"/>
  <c r="M170" i="2"/>
  <c r="O170" i="2"/>
  <c r="Q170" i="2"/>
  <c r="S170" i="2"/>
  <c r="K171" i="2"/>
  <c r="M171" i="2"/>
  <c r="O171" i="2"/>
  <c r="Q171" i="2"/>
  <c r="S171" i="2"/>
  <c r="K172" i="2"/>
  <c r="M172" i="2"/>
  <c r="O172" i="2"/>
  <c r="Q172" i="2"/>
  <c r="S172" i="2"/>
  <c r="K173" i="2"/>
  <c r="M173" i="2"/>
  <c r="O173" i="2"/>
  <c r="Q173" i="2"/>
  <c r="S173" i="2"/>
  <c r="K174" i="2"/>
  <c r="M174" i="2"/>
  <c r="O174" i="2"/>
  <c r="Q174" i="2"/>
  <c r="S174" i="2"/>
  <c r="K175" i="2"/>
  <c r="M175" i="2"/>
  <c r="O175" i="2"/>
  <c r="Q175" i="2"/>
  <c r="S175" i="2"/>
  <c r="K176" i="2"/>
  <c r="M176" i="2"/>
  <c r="O176" i="2"/>
  <c r="Q176" i="2"/>
  <c r="S176" i="2"/>
  <c r="K177" i="2"/>
  <c r="M177" i="2"/>
  <c r="O177" i="2"/>
  <c r="Q177" i="2"/>
  <c r="S177" i="2"/>
  <c r="K178" i="2"/>
  <c r="M178" i="2"/>
  <c r="O178" i="2"/>
  <c r="Q178" i="2"/>
  <c r="S178" i="2"/>
  <c r="K140" i="2"/>
  <c r="M140" i="2"/>
  <c r="O140" i="2"/>
  <c r="Q140" i="2"/>
  <c r="S140" i="2"/>
  <c r="K139" i="2"/>
  <c r="M139" i="2"/>
  <c r="O139" i="2"/>
  <c r="Q139" i="2"/>
  <c r="S139" i="2"/>
  <c r="K5" i="2"/>
  <c r="R140" i="2"/>
  <c r="K6" i="2"/>
  <c r="R141" i="2"/>
  <c r="K7" i="2"/>
  <c r="R142" i="2"/>
  <c r="K8" i="2"/>
  <c r="R143" i="2"/>
  <c r="K9" i="2"/>
  <c r="R144" i="2"/>
  <c r="K10" i="2"/>
  <c r="R145" i="2"/>
  <c r="K11" i="2"/>
  <c r="R146" i="2"/>
  <c r="K12" i="2"/>
  <c r="R147" i="2"/>
  <c r="K13" i="2"/>
  <c r="R148" i="2"/>
  <c r="K14" i="2"/>
  <c r="R149" i="2"/>
  <c r="K15" i="2"/>
  <c r="R150" i="2"/>
  <c r="K16" i="2"/>
  <c r="R151" i="2"/>
  <c r="K17" i="2"/>
  <c r="R152" i="2"/>
  <c r="K18" i="2"/>
  <c r="R153" i="2"/>
  <c r="K19" i="2"/>
  <c r="R154" i="2"/>
  <c r="K20" i="2"/>
  <c r="R155" i="2"/>
  <c r="K21" i="2"/>
  <c r="R156" i="2"/>
  <c r="K22" i="2"/>
  <c r="R157" i="2"/>
  <c r="K23" i="2"/>
  <c r="R158" i="2"/>
  <c r="K24" i="2"/>
  <c r="R159" i="2"/>
  <c r="K25" i="2"/>
  <c r="R160" i="2"/>
  <c r="K26" i="2"/>
  <c r="R161" i="2"/>
  <c r="K27" i="2"/>
  <c r="R162" i="2"/>
  <c r="K28" i="2"/>
  <c r="R163" i="2"/>
  <c r="K29" i="2"/>
  <c r="R164" i="2"/>
  <c r="K30" i="2"/>
  <c r="R165" i="2"/>
  <c r="K31" i="2"/>
  <c r="R166" i="2"/>
  <c r="K32" i="2"/>
  <c r="R167" i="2"/>
  <c r="K33" i="2"/>
  <c r="R168" i="2"/>
  <c r="K34" i="2"/>
  <c r="R169" i="2"/>
  <c r="K35" i="2"/>
  <c r="R170" i="2"/>
  <c r="K36" i="2"/>
  <c r="R171" i="2"/>
  <c r="K37" i="2"/>
  <c r="R172" i="2"/>
  <c r="K38" i="2"/>
  <c r="R173" i="2"/>
  <c r="K39" i="2"/>
  <c r="R174" i="2"/>
  <c r="K40" i="2"/>
  <c r="R175" i="2"/>
  <c r="K41" i="2"/>
  <c r="R176" i="2"/>
  <c r="K42" i="2"/>
  <c r="R177" i="2"/>
  <c r="K43" i="2"/>
  <c r="R178" i="2"/>
  <c r="K4" i="2"/>
  <c r="R139" i="2"/>
  <c r="J5" i="2"/>
  <c r="P140" i="2"/>
  <c r="J6" i="2"/>
  <c r="P141" i="2"/>
  <c r="J7" i="2"/>
  <c r="P142" i="2"/>
  <c r="J8" i="2"/>
  <c r="P143" i="2"/>
  <c r="J9" i="2"/>
  <c r="P144" i="2"/>
  <c r="J10" i="2"/>
  <c r="P145" i="2"/>
  <c r="J11" i="2"/>
  <c r="P146" i="2"/>
  <c r="J12" i="2"/>
  <c r="P147" i="2"/>
  <c r="J13" i="2"/>
  <c r="P148" i="2"/>
  <c r="J14" i="2"/>
  <c r="P149" i="2"/>
  <c r="J15" i="2"/>
  <c r="P150" i="2"/>
  <c r="J16" i="2"/>
  <c r="P151" i="2"/>
  <c r="J17" i="2"/>
  <c r="P152" i="2"/>
  <c r="J18" i="2"/>
  <c r="P153" i="2"/>
  <c r="J19" i="2"/>
  <c r="P154" i="2"/>
  <c r="J20" i="2"/>
  <c r="P155" i="2"/>
  <c r="J21" i="2"/>
  <c r="P156" i="2"/>
  <c r="J22" i="2"/>
  <c r="P157" i="2"/>
  <c r="J23" i="2"/>
  <c r="P158" i="2"/>
  <c r="J24" i="2"/>
  <c r="P159" i="2"/>
  <c r="J25" i="2"/>
  <c r="P160" i="2"/>
  <c r="J26" i="2"/>
  <c r="P161" i="2"/>
  <c r="J27" i="2"/>
  <c r="P162" i="2"/>
  <c r="J28" i="2"/>
  <c r="P163" i="2"/>
  <c r="J29" i="2"/>
  <c r="P164" i="2"/>
  <c r="J30" i="2"/>
  <c r="P165" i="2"/>
  <c r="J31" i="2"/>
  <c r="P166" i="2"/>
  <c r="J32" i="2"/>
  <c r="P167" i="2"/>
  <c r="J33" i="2"/>
  <c r="P168" i="2"/>
  <c r="J34" i="2"/>
  <c r="P169" i="2"/>
  <c r="J35" i="2"/>
  <c r="P170" i="2"/>
  <c r="J36" i="2"/>
  <c r="P171" i="2"/>
  <c r="J37" i="2"/>
  <c r="P172" i="2"/>
  <c r="J38" i="2"/>
  <c r="P173" i="2"/>
  <c r="J39" i="2"/>
  <c r="P174" i="2"/>
  <c r="J40" i="2"/>
  <c r="P175" i="2"/>
  <c r="J41" i="2"/>
  <c r="P176" i="2"/>
  <c r="J42" i="2"/>
  <c r="P177" i="2"/>
  <c r="J43" i="2"/>
  <c r="P178" i="2"/>
  <c r="J4" i="2"/>
  <c r="P139" i="2"/>
  <c r="I5" i="2"/>
  <c r="N140" i="2"/>
  <c r="I6" i="2"/>
  <c r="N141" i="2"/>
  <c r="I7" i="2"/>
  <c r="N142" i="2"/>
  <c r="I8" i="2"/>
  <c r="N143" i="2"/>
  <c r="I9" i="2"/>
  <c r="N144" i="2"/>
  <c r="I10" i="2"/>
  <c r="N145" i="2"/>
  <c r="I11" i="2"/>
  <c r="N146" i="2"/>
  <c r="I12" i="2"/>
  <c r="N147" i="2"/>
  <c r="I13" i="2"/>
  <c r="N148" i="2"/>
  <c r="I14" i="2"/>
  <c r="N149" i="2"/>
  <c r="I15" i="2"/>
  <c r="N150" i="2"/>
  <c r="I16" i="2"/>
  <c r="N151" i="2"/>
  <c r="I17" i="2"/>
  <c r="N152" i="2"/>
  <c r="I18" i="2"/>
  <c r="N153" i="2"/>
  <c r="I19" i="2"/>
  <c r="N154" i="2"/>
  <c r="I20" i="2"/>
  <c r="N155" i="2"/>
  <c r="I21" i="2"/>
  <c r="N156" i="2"/>
  <c r="I22" i="2"/>
  <c r="N157" i="2"/>
  <c r="I23" i="2"/>
  <c r="N158" i="2"/>
  <c r="I24" i="2"/>
  <c r="N159" i="2"/>
  <c r="I25" i="2"/>
  <c r="N160" i="2"/>
  <c r="I26" i="2"/>
  <c r="N161" i="2"/>
  <c r="I27" i="2"/>
  <c r="N162" i="2"/>
  <c r="I28" i="2"/>
  <c r="N163" i="2"/>
  <c r="I29" i="2"/>
  <c r="N164" i="2"/>
  <c r="I30" i="2"/>
  <c r="N165" i="2"/>
  <c r="I31" i="2"/>
  <c r="N166" i="2"/>
  <c r="I32" i="2"/>
  <c r="N167" i="2"/>
  <c r="I33" i="2"/>
  <c r="N168" i="2"/>
  <c r="I34" i="2"/>
  <c r="N169" i="2"/>
  <c r="I35" i="2"/>
  <c r="N170" i="2"/>
  <c r="I36" i="2"/>
  <c r="N171" i="2"/>
  <c r="I37" i="2"/>
  <c r="N172" i="2"/>
  <c r="I38" i="2"/>
  <c r="N173" i="2"/>
  <c r="I39" i="2"/>
  <c r="N174" i="2"/>
  <c r="I40" i="2"/>
  <c r="N175" i="2"/>
  <c r="I41" i="2"/>
  <c r="N176" i="2"/>
  <c r="I42" i="2"/>
  <c r="N177" i="2"/>
  <c r="I43" i="2"/>
  <c r="N178" i="2"/>
  <c r="I4" i="2"/>
  <c r="N139" i="2"/>
  <c r="H5" i="2"/>
  <c r="L140" i="2"/>
  <c r="H6" i="2"/>
  <c r="L141" i="2"/>
  <c r="H7" i="2"/>
  <c r="L142" i="2"/>
  <c r="H8" i="2"/>
  <c r="L143" i="2"/>
  <c r="H9" i="2"/>
  <c r="L144" i="2"/>
  <c r="H10" i="2"/>
  <c r="L145" i="2"/>
  <c r="H11" i="2"/>
  <c r="L146" i="2"/>
  <c r="H12" i="2"/>
  <c r="L147" i="2"/>
  <c r="H13" i="2"/>
  <c r="L148" i="2"/>
  <c r="H14" i="2"/>
  <c r="L149" i="2"/>
  <c r="H15" i="2"/>
  <c r="L150" i="2"/>
  <c r="H16" i="2"/>
  <c r="L151" i="2"/>
  <c r="H17" i="2"/>
  <c r="L152" i="2"/>
  <c r="H18" i="2"/>
  <c r="L153" i="2"/>
  <c r="H19" i="2"/>
  <c r="L154" i="2"/>
  <c r="H20" i="2"/>
  <c r="L155" i="2"/>
  <c r="H21" i="2"/>
  <c r="L156" i="2"/>
  <c r="H22" i="2"/>
  <c r="L157" i="2"/>
  <c r="H23" i="2"/>
  <c r="L158" i="2"/>
  <c r="H24" i="2"/>
  <c r="L159" i="2"/>
  <c r="H25" i="2"/>
  <c r="L160" i="2"/>
  <c r="H26" i="2"/>
  <c r="L161" i="2"/>
  <c r="H27" i="2"/>
  <c r="L162" i="2"/>
  <c r="H28" i="2"/>
  <c r="L163" i="2"/>
  <c r="H29" i="2"/>
  <c r="L164" i="2"/>
  <c r="H30" i="2"/>
  <c r="L165" i="2"/>
  <c r="H31" i="2"/>
  <c r="L166" i="2"/>
  <c r="H32" i="2"/>
  <c r="L167" i="2"/>
  <c r="H33" i="2"/>
  <c r="L168" i="2"/>
  <c r="H34" i="2"/>
  <c r="L169" i="2"/>
  <c r="H35" i="2"/>
  <c r="L170" i="2"/>
  <c r="H36" i="2"/>
  <c r="L171" i="2"/>
  <c r="H37" i="2"/>
  <c r="L172" i="2"/>
  <c r="H38" i="2"/>
  <c r="L173" i="2"/>
  <c r="H39" i="2"/>
  <c r="L174" i="2"/>
  <c r="H40" i="2"/>
  <c r="L175" i="2"/>
  <c r="H41" i="2"/>
  <c r="L176" i="2"/>
  <c r="H42" i="2"/>
  <c r="L177" i="2"/>
  <c r="H43" i="2"/>
  <c r="L178" i="2"/>
  <c r="H4" i="2"/>
  <c r="L139" i="2"/>
  <c r="G5" i="2"/>
  <c r="J140" i="2"/>
  <c r="G6" i="2"/>
  <c r="J141" i="2"/>
  <c r="G7" i="2"/>
  <c r="J142" i="2"/>
  <c r="G8" i="2"/>
  <c r="J143" i="2"/>
  <c r="G9" i="2"/>
  <c r="J144" i="2"/>
  <c r="G10" i="2"/>
  <c r="J145" i="2"/>
  <c r="G11" i="2"/>
  <c r="J146" i="2"/>
  <c r="G12" i="2"/>
  <c r="J147" i="2"/>
  <c r="G13" i="2"/>
  <c r="J148" i="2"/>
  <c r="G14" i="2"/>
  <c r="J149" i="2"/>
  <c r="G15" i="2"/>
  <c r="J150" i="2"/>
  <c r="G16" i="2"/>
  <c r="J151" i="2"/>
  <c r="G17" i="2"/>
  <c r="J152" i="2"/>
  <c r="G18" i="2"/>
  <c r="J153" i="2"/>
  <c r="G19" i="2"/>
  <c r="J154" i="2"/>
  <c r="G20" i="2"/>
  <c r="J155" i="2"/>
  <c r="G21" i="2"/>
  <c r="J156" i="2"/>
  <c r="G22" i="2"/>
  <c r="J157" i="2"/>
  <c r="G23" i="2"/>
  <c r="J158" i="2"/>
  <c r="G24" i="2"/>
  <c r="J159" i="2"/>
  <c r="G25" i="2"/>
  <c r="J160" i="2"/>
  <c r="G26" i="2"/>
  <c r="J161" i="2"/>
  <c r="G27" i="2"/>
  <c r="J162" i="2"/>
  <c r="G28" i="2"/>
  <c r="J163" i="2"/>
  <c r="G29" i="2"/>
  <c r="J164" i="2"/>
  <c r="G30" i="2"/>
  <c r="J165" i="2"/>
  <c r="G31" i="2"/>
  <c r="J166" i="2"/>
  <c r="G32" i="2"/>
  <c r="J167" i="2"/>
  <c r="G33" i="2"/>
  <c r="J168" i="2"/>
  <c r="G34" i="2"/>
  <c r="J169" i="2"/>
  <c r="G35" i="2"/>
  <c r="J170" i="2"/>
  <c r="G36" i="2"/>
  <c r="J171" i="2"/>
  <c r="G37" i="2"/>
  <c r="J172" i="2"/>
  <c r="G38" i="2"/>
  <c r="J173" i="2"/>
  <c r="G39" i="2"/>
  <c r="J174" i="2"/>
  <c r="G40" i="2"/>
  <c r="J175" i="2"/>
  <c r="G41" i="2"/>
  <c r="J176" i="2"/>
  <c r="G42" i="2"/>
  <c r="J177" i="2"/>
  <c r="G43" i="2"/>
  <c r="J178" i="2"/>
  <c r="G4" i="2"/>
  <c r="J139" i="2"/>
  <c r="D138" i="2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" i="2"/>
  <c r="AN19" i="8"/>
  <c r="AJ21" i="8"/>
  <c r="AJ18" i="8"/>
  <c r="AN12" i="8" a="1"/>
  <c r="AN12" i="8"/>
  <c r="AJ11" i="8" a="1"/>
  <c r="AJ11" i="8"/>
  <c r="AJ20" i="8"/>
  <c r="AJ17" i="8"/>
  <c r="AN11" i="8" a="1"/>
  <c r="AN11" i="8"/>
  <c r="AJ10" i="8" a="1"/>
  <c r="AJ10" i="8"/>
  <c r="AJ19" i="8"/>
  <c r="AJ16" i="8"/>
  <c r="AN10" i="8" a="1"/>
  <c r="AN10" i="8"/>
  <c r="AN16" i="8"/>
  <c r="AR10" i="8" a="1"/>
  <c r="AR10" i="8"/>
  <c r="AN21" i="8"/>
  <c r="AN18" i="8"/>
  <c r="AR12" i="8" a="1"/>
  <c r="AR12" i="8"/>
  <c r="AN20" i="8"/>
  <c r="AN17" i="8"/>
  <c r="AR11" i="8" a="1"/>
  <c r="AR11" i="8"/>
  <c r="AN22" i="8"/>
  <c r="AR13" i="8" a="1"/>
  <c r="AR13" i="8"/>
  <c r="AR14" i="8"/>
  <c r="AJ9" i="8" a="1"/>
  <c r="AJ9" i="8"/>
  <c r="AJ15" i="8"/>
  <c r="AN9" i="8" a="1"/>
  <c r="AN9" i="8"/>
  <c r="AN15" i="8"/>
  <c r="AR9" i="8" a="1"/>
  <c r="AR9" i="8"/>
  <c r="AJ8" i="8" a="1"/>
  <c r="AJ8" i="8"/>
  <c r="AJ14" i="8"/>
  <c r="AN8" i="8" a="1"/>
  <c r="AN8" i="8"/>
  <c r="AN14" i="8"/>
  <c r="AR8" i="8" a="1"/>
  <c r="AR8" i="8"/>
  <c r="AJ7" i="8" a="1"/>
  <c r="AJ7" i="8"/>
  <c r="AJ13" i="8"/>
  <c r="AN7" i="8" a="1"/>
  <c r="AN7" i="8"/>
  <c r="AN13" i="8"/>
  <c r="AR7" i="8" a="1"/>
  <c r="AR7" i="8"/>
  <c r="AJ6" i="8" a="1"/>
  <c r="AJ6" i="8"/>
  <c r="AJ12" i="8"/>
  <c r="AN6" i="8" a="1"/>
  <c r="AN6" i="8"/>
  <c r="AR6" i="8" a="1"/>
  <c r="AR6" i="8"/>
  <c r="AJ5" i="8" a="1"/>
  <c r="AJ5" i="8"/>
  <c r="AN5" i="8" a="1"/>
  <c r="AN5" i="8"/>
  <c r="AR5" i="8" a="1"/>
  <c r="AR5" i="8"/>
  <c r="AV5" i="8" a="1"/>
  <c r="AV5" i="8"/>
  <c r="AR24" i="8"/>
  <c r="AR23" i="8"/>
  <c r="AR18" i="8"/>
  <c r="AR21" i="8"/>
  <c r="AR16" i="8"/>
  <c r="AS14" i="8" a="1"/>
  <c r="AS14" i="8"/>
  <c r="AN25" i="8"/>
  <c r="AN24" i="8"/>
  <c r="AO15" i="8" a="1"/>
  <c r="AO15" i="8"/>
  <c r="AN29" i="8"/>
  <c r="AN28" i="8"/>
  <c r="AN26" i="8"/>
  <c r="AN23" i="8"/>
  <c r="AO19" i="8" a="1"/>
  <c r="AO19" i="8"/>
  <c r="AN27" i="8"/>
  <c r="AO17" i="8" a="1"/>
  <c r="AO17" i="8"/>
  <c r="AO16" i="8" a="1"/>
  <c r="AO16" i="8"/>
  <c r="AO18" i="8" a="1"/>
  <c r="AO18" i="8"/>
  <c r="AO14" i="8" a="1"/>
  <c r="AO14" i="8"/>
  <c r="AO13" i="8" a="1"/>
  <c r="AO13" i="8"/>
  <c r="AJ24" i="8"/>
  <c r="AJ23" i="8"/>
  <c r="AK14" i="8" a="1"/>
  <c r="AK14" i="8"/>
  <c r="AJ25" i="8"/>
  <c r="AJ22" i="8"/>
  <c r="AK15" i="8" a="1"/>
  <c r="AK15" i="8"/>
  <c r="AJ31" i="8"/>
  <c r="AJ30" i="8"/>
  <c r="AJ28" i="8"/>
  <c r="AJ27" i="8"/>
  <c r="AJ26" i="8"/>
  <c r="AK21" i="8" a="1"/>
  <c r="AK21" i="8"/>
  <c r="AJ29" i="8"/>
  <c r="AK20" i="8" a="1"/>
  <c r="AK20" i="8"/>
  <c r="AK19" i="8" a="1"/>
  <c r="AK19" i="8"/>
  <c r="AK18" i="8" a="1"/>
  <c r="AK18" i="8"/>
  <c r="AK17" i="8" a="1"/>
  <c r="AK17" i="8"/>
  <c r="AK16" i="8" a="1"/>
  <c r="AK16" i="8"/>
  <c r="AK13" i="8" a="1"/>
  <c r="AK13" i="8"/>
  <c r="AK12" i="8" a="1"/>
  <c r="AK12" i="8"/>
  <c r="AO12" i="8" a="1"/>
  <c r="AO12" i="8"/>
  <c r="AK11" i="8" a="1"/>
  <c r="AK11" i="8"/>
  <c r="AO11" i="8" a="1"/>
  <c r="AO11" i="8"/>
  <c r="AK10" i="8" a="1"/>
  <c r="AK10" i="8"/>
  <c r="AO10" i="8" a="1"/>
  <c r="AO10" i="8"/>
  <c r="AS10" i="8" a="1"/>
  <c r="AS10" i="8"/>
  <c r="AN31" i="8"/>
  <c r="AN30" i="8"/>
  <c r="AO21" i="8" a="1"/>
  <c r="AO21" i="8"/>
  <c r="AO20" i="8" a="1"/>
  <c r="AO20" i="8"/>
  <c r="AS12" i="8" a="1"/>
  <c r="AS12" i="8"/>
  <c r="AS11" i="8" a="1"/>
  <c r="AS11" i="8"/>
  <c r="AN32" i="8"/>
  <c r="AO22" i="8" a="1"/>
  <c r="AO22" i="8"/>
  <c r="AS13" i="8" a="1"/>
  <c r="AS13" i="8"/>
  <c r="AK9" i="8" a="1"/>
  <c r="AK9" i="8"/>
  <c r="AO9" i="8" a="1"/>
  <c r="AO9" i="8"/>
  <c r="AS9" i="8" a="1"/>
  <c r="AS9" i="8"/>
  <c r="AK8" i="8" a="1"/>
  <c r="AK8" i="8"/>
  <c r="AO8" i="8" a="1"/>
  <c r="AO8" i="8"/>
  <c r="AS8" i="8" a="1"/>
  <c r="AS8" i="8"/>
  <c r="AK7" i="8" a="1"/>
  <c r="AK7" i="8"/>
  <c r="AO7" i="8" a="1"/>
  <c r="AO7" i="8"/>
  <c r="AS7" i="8" a="1"/>
  <c r="AS7" i="8"/>
  <c r="AK6" i="8" a="1"/>
  <c r="AK6" i="8"/>
  <c r="AO6" i="8" a="1"/>
  <c r="AO6" i="8"/>
  <c r="AS6" i="8" a="1"/>
  <c r="AS6" i="8"/>
  <c r="AK5" i="8" a="1"/>
  <c r="AK5" i="8"/>
  <c r="AO5" i="8" a="1"/>
  <c r="AO5" i="8"/>
  <c r="AS5" i="8" a="1"/>
  <c r="AS5" i="8"/>
  <c r="AW5" i="8" a="1"/>
  <c r="AW5" i="8"/>
  <c r="AR34" i="8"/>
  <c r="AR33" i="8"/>
  <c r="AR31" i="8"/>
  <c r="AR28" i="8"/>
  <c r="AR32" i="8"/>
  <c r="AR25" i="8"/>
  <c r="AR22" i="8"/>
  <c r="AR26" i="8"/>
  <c r="AT14" i="8" a="1"/>
  <c r="AT14" i="8"/>
  <c r="AN35" i="8"/>
  <c r="AN34" i="8"/>
  <c r="AN33" i="8"/>
  <c r="AP15" i="8" a="1"/>
  <c r="AP15" i="8"/>
  <c r="AN39" i="8"/>
  <c r="AN38" i="8"/>
  <c r="AN36" i="8"/>
  <c r="AN37" i="8"/>
  <c r="AP19" i="8" a="1"/>
  <c r="AP19" i="8"/>
  <c r="AP17" i="8" a="1"/>
  <c r="AP17" i="8"/>
  <c r="AP16" i="8" a="1"/>
  <c r="AP16" i="8"/>
  <c r="AP18" i="8" a="1"/>
  <c r="AP18" i="8"/>
  <c r="AP14" i="8" a="1"/>
  <c r="AP14" i="8"/>
  <c r="AP13" i="8" a="1"/>
  <c r="AP13" i="8"/>
  <c r="AJ34" i="8"/>
  <c r="AJ32" i="8"/>
  <c r="AJ33" i="8"/>
  <c r="AL14" i="8" a="1"/>
  <c r="AL14" i="8"/>
  <c r="AJ35" i="8"/>
  <c r="AL15" i="8" a="1"/>
  <c r="AL15" i="8"/>
  <c r="AJ41" i="8"/>
  <c r="AJ39" i="8"/>
  <c r="AJ37" i="8"/>
  <c r="AL21" i="8" a="1"/>
  <c r="AL21" i="8"/>
  <c r="AJ40" i="8"/>
  <c r="AJ38" i="8"/>
  <c r="AJ36" i="8"/>
  <c r="AL20" i="8" a="1"/>
  <c r="AL20" i="8"/>
  <c r="AL19" i="8" a="1"/>
  <c r="AL19" i="8"/>
  <c r="AL18" i="8" a="1"/>
  <c r="AL18" i="8"/>
  <c r="AL17" i="8" a="1"/>
  <c r="AL17" i="8"/>
  <c r="AL16" i="8" a="1"/>
  <c r="AL16" i="8"/>
  <c r="AL13" i="8" a="1"/>
  <c r="AL13" i="8"/>
  <c r="AL12" i="8" a="1"/>
  <c r="AL12" i="8"/>
  <c r="AP12" i="8" a="1"/>
  <c r="AP12" i="8"/>
  <c r="AL11" i="8" a="1"/>
  <c r="AL11" i="8"/>
  <c r="AP11" i="8" a="1"/>
  <c r="AP11" i="8"/>
  <c r="AL10" i="8" a="1"/>
  <c r="AL10" i="8"/>
  <c r="AP10" i="8" a="1"/>
  <c r="AP10" i="8"/>
  <c r="AT10" i="8" a="1"/>
  <c r="AT10" i="8"/>
  <c r="AN41" i="8"/>
  <c r="AN40" i="8"/>
  <c r="AP21" i="8" a="1"/>
  <c r="AP21" i="8"/>
  <c r="AP20" i="8" a="1"/>
  <c r="AP20" i="8"/>
  <c r="AT12" i="8" a="1"/>
  <c r="AT12" i="8"/>
  <c r="AT11" i="8" a="1"/>
  <c r="AT11" i="8"/>
  <c r="AN42" i="8"/>
  <c r="AP22" i="8" a="1"/>
  <c r="AP22" i="8"/>
  <c r="AT13" i="8" a="1"/>
  <c r="AT13" i="8"/>
  <c r="AL9" i="8" a="1"/>
  <c r="AL9" i="8"/>
  <c r="AP9" i="8" a="1"/>
  <c r="AP9" i="8"/>
  <c r="AT9" i="8" a="1"/>
  <c r="AT9" i="8"/>
  <c r="AL8" i="8" a="1"/>
  <c r="AL8" i="8"/>
  <c r="AP8" i="8" a="1"/>
  <c r="AP8" i="8"/>
  <c r="AT8" i="8" a="1"/>
  <c r="AT8" i="8"/>
  <c r="AL7" i="8" a="1"/>
  <c r="AL7" i="8"/>
  <c r="AP7" i="8" a="1"/>
  <c r="AP7" i="8"/>
  <c r="AT7" i="8" a="1"/>
  <c r="AT7" i="8"/>
  <c r="AL6" i="8" a="1"/>
  <c r="AL6" i="8"/>
  <c r="AP6" i="8" a="1"/>
  <c r="AP6" i="8"/>
  <c r="AT6" i="8" a="1"/>
  <c r="AT6" i="8"/>
  <c r="AL5" i="8" a="1"/>
  <c r="AL5" i="8"/>
  <c r="AP5" i="8" a="1"/>
  <c r="AP5" i="8"/>
  <c r="AT5" i="8" a="1"/>
  <c r="AT5" i="8"/>
  <c r="AX5" i="8" a="1"/>
  <c r="AX5" i="8"/>
  <c r="AR44" i="8"/>
  <c r="AR35" i="8"/>
  <c r="AR41" i="8"/>
  <c r="AR42" i="8"/>
  <c r="AR29" i="8"/>
  <c r="AR38" i="8"/>
  <c r="AR40" i="8"/>
  <c r="AU14" i="8" a="1"/>
  <c r="AU14" i="8"/>
  <c r="AN45" i="8"/>
  <c r="AN43" i="8"/>
  <c r="AQ15" i="8" a="1"/>
  <c r="AQ15" i="8"/>
  <c r="AN49" i="8"/>
  <c r="AN46" i="8"/>
  <c r="AN47" i="8"/>
  <c r="AN48" i="8"/>
  <c r="AQ19" i="8" a="1"/>
  <c r="AQ19" i="8"/>
  <c r="AN44" i="8"/>
  <c r="AQ17" i="8" a="1"/>
  <c r="AQ17" i="8"/>
  <c r="AQ16" i="8" a="1"/>
  <c r="AQ16" i="8"/>
  <c r="AQ18" i="8" a="1"/>
  <c r="AQ18" i="8"/>
  <c r="AQ14" i="8" a="1"/>
  <c r="AQ14" i="8"/>
  <c r="AQ13" i="8" a="1"/>
  <c r="AQ13" i="8"/>
  <c r="AJ44" i="8"/>
  <c r="AJ42" i="8"/>
  <c r="AM14" i="8" a="1"/>
  <c r="AM14" i="8"/>
  <c r="AJ45" i="8"/>
  <c r="AJ43" i="8"/>
  <c r="AM15" i="8" a="1"/>
  <c r="AM15" i="8"/>
  <c r="AJ51" i="8"/>
  <c r="AJ50" i="8"/>
  <c r="AJ49" i="8"/>
  <c r="AJ48" i="8"/>
  <c r="AM21" i="8" a="1"/>
  <c r="AM21" i="8"/>
  <c r="AJ47" i="8"/>
  <c r="AM20" i="8" a="1"/>
  <c r="AM20" i="8"/>
  <c r="AJ46" i="8"/>
  <c r="AM19" i="8" a="1"/>
  <c r="AM19" i="8"/>
  <c r="AM18" i="8" a="1"/>
  <c r="AM18" i="8"/>
  <c r="AM17" i="8" a="1"/>
  <c r="AM17" i="8"/>
  <c r="AM16" i="8" a="1"/>
  <c r="AM16" i="8"/>
  <c r="AM13" i="8" a="1"/>
  <c r="AM13" i="8"/>
  <c r="AM12" i="8" a="1"/>
  <c r="AM12" i="8"/>
  <c r="AQ12" i="8" a="1"/>
  <c r="AQ12" i="8"/>
  <c r="AM11" i="8" a="1"/>
  <c r="AM11" i="8"/>
  <c r="AQ11" i="8" a="1"/>
  <c r="AQ11" i="8"/>
  <c r="AM10" i="8" a="1"/>
  <c r="AM10" i="8"/>
  <c r="AQ10" i="8" a="1"/>
  <c r="AQ10" i="8"/>
  <c r="AU10" i="8" a="1"/>
  <c r="AU10" i="8"/>
  <c r="AN51" i="8"/>
  <c r="AN50" i="8"/>
  <c r="AQ21" i="8" a="1"/>
  <c r="AQ21" i="8"/>
  <c r="AQ20" i="8" a="1"/>
  <c r="AQ20" i="8"/>
  <c r="AU12" i="8" a="1"/>
  <c r="AU12" i="8"/>
  <c r="AU11" i="8" a="1"/>
  <c r="AU11" i="8"/>
  <c r="AN52" i="8"/>
  <c r="AQ22" i="8" a="1"/>
  <c r="AQ22" i="8"/>
  <c r="AU13" i="8" a="1"/>
  <c r="AU13" i="8"/>
  <c r="AM9" i="8" a="1"/>
  <c r="AM9" i="8"/>
  <c r="AQ9" i="8" a="1"/>
  <c r="AQ9" i="8"/>
  <c r="AU9" i="8" a="1"/>
  <c r="AU9" i="8"/>
  <c r="AM8" i="8" a="1"/>
  <c r="AM8" i="8"/>
  <c r="AQ8" i="8" a="1"/>
  <c r="AQ8" i="8"/>
  <c r="AU8" i="8" a="1"/>
  <c r="AU8" i="8"/>
  <c r="AM7" i="8" a="1"/>
  <c r="AM7" i="8"/>
  <c r="AQ7" i="8" a="1"/>
  <c r="AQ7" i="8"/>
  <c r="AU7" i="8" a="1"/>
  <c r="AU7" i="8"/>
  <c r="AM6" i="8" a="1"/>
  <c r="AM6" i="8"/>
  <c r="AQ6" i="8" a="1"/>
  <c r="AQ6" i="8"/>
  <c r="AU6" i="8" a="1"/>
  <c r="AU6" i="8"/>
  <c r="AM5" i="8" a="1"/>
  <c r="AM5" i="8"/>
  <c r="AQ5" i="8" a="1"/>
  <c r="AQ5" i="8"/>
  <c r="AU5" i="8" a="1"/>
  <c r="AU5" i="8"/>
  <c r="AY5" i="8" a="1"/>
  <c r="AY5" i="8"/>
  <c r="AR15" i="8"/>
  <c r="AV6" i="8" a="1"/>
  <c r="AV6" i="8"/>
  <c r="AR19" i="8"/>
  <c r="AR17" i="8"/>
  <c r="AR20" i="8"/>
  <c r="AS15" i="8" a="1"/>
  <c r="AS15" i="8"/>
  <c r="AW6" i="8" a="1"/>
  <c r="AW6" i="8"/>
  <c r="AR27" i="8"/>
  <c r="AT15" i="8" a="1"/>
  <c r="AT15" i="8"/>
  <c r="AX6" i="8" a="1"/>
  <c r="AX6" i="8"/>
  <c r="AR45" i="8"/>
  <c r="AR36" i="8"/>
  <c r="AR43" i="8"/>
  <c r="AR30" i="8"/>
  <c r="AR39" i="8"/>
  <c r="AU15" i="8" a="1"/>
  <c r="AU15" i="8"/>
  <c r="AY6" i="8" a="1"/>
  <c r="AY6" i="8"/>
  <c r="AV7" i="8" a="1"/>
  <c r="AV7" i="8"/>
  <c r="AS16" i="8" a="1"/>
  <c r="AS16" i="8"/>
  <c r="AW7" i="8" a="1"/>
  <c r="AW7" i="8"/>
  <c r="AT16" i="8" a="1"/>
  <c r="AT16" i="8"/>
  <c r="AX7" i="8" a="1"/>
  <c r="AX7" i="8"/>
  <c r="AR46" i="8"/>
  <c r="AR37" i="8"/>
  <c r="AU16" i="8" a="1"/>
  <c r="AU16" i="8"/>
  <c r="AY7" i="8" a="1"/>
  <c r="AY7" i="8"/>
  <c r="AV8" i="8" a="1"/>
  <c r="AV8" i="8"/>
  <c r="AS17" i="8" a="1"/>
  <c r="AS17" i="8"/>
  <c r="AW8" i="8" a="1"/>
  <c r="AW8" i="8"/>
  <c r="AT17" i="8" a="1"/>
  <c r="AT17" i="8"/>
  <c r="AX8" i="8" a="1"/>
  <c r="AX8" i="8"/>
  <c r="AR47" i="8"/>
  <c r="AU17" i="8" a="1"/>
  <c r="AU17" i="8"/>
  <c r="AY8" i="8" a="1"/>
  <c r="AY8" i="8"/>
  <c r="AV9" i="8" a="1"/>
  <c r="AV9" i="8"/>
  <c r="AS18" i="8" a="1"/>
  <c r="AS18" i="8"/>
  <c r="AW9" i="8" a="1"/>
  <c r="AW9" i="8"/>
  <c r="AT18" i="8" a="1"/>
  <c r="AT18" i="8"/>
  <c r="AX9" i="8" a="1"/>
  <c r="AX9" i="8"/>
  <c r="AR48" i="8"/>
  <c r="AU18" i="8" a="1"/>
  <c r="AU18" i="8"/>
  <c r="AY9" i="8" a="1"/>
  <c r="AY9" i="8"/>
  <c r="AV10" i="8" a="1"/>
  <c r="AV10" i="8"/>
  <c r="AS19" i="8" a="1"/>
  <c r="AS19" i="8"/>
  <c r="AW10" i="8" a="1"/>
  <c r="AW10" i="8"/>
  <c r="AT19" i="8" a="1"/>
  <c r="AT19" i="8"/>
  <c r="AX10" i="8" a="1"/>
  <c r="AX10" i="8"/>
  <c r="AR49" i="8"/>
  <c r="AU19" i="8" a="1"/>
  <c r="AU19" i="8"/>
  <c r="AY10" i="8" a="1"/>
  <c r="AY10" i="8"/>
  <c r="AV11" i="8" a="1"/>
  <c r="AV11" i="8"/>
  <c r="AS20" i="8" a="1"/>
  <c r="AS20" i="8"/>
  <c r="AW11" i="8" a="1"/>
  <c r="AW11" i="8"/>
  <c r="AT20" i="8" a="1"/>
  <c r="AT20" i="8"/>
  <c r="AX11" i="8" a="1"/>
  <c r="AX11" i="8"/>
  <c r="AR50" i="8"/>
  <c r="AU20" i="8" a="1"/>
  <c r="AU20" i="8"/>
  <c r="AY11" i="8" a="1"/>
  <c r="AY11" i="8"/>
  <c r="AV12" i="8" a="1"/>
  <c r="AV12" i="8"/>
  <c r="AS21" i="8" a="1"/>
  <c r="AS21" i="8"/>
  <c r="AW12" i="8" a="1"/>
  <c r="AW12" i="8"/>
  <c r="AT21" i="8" a="1"/>
  <c r="AT21" i="8"/>
  <c r="AX12" i="8" a="1"/>
  <c r="AX12" i="8"/>
  <c r="AR51" i="8"/>
  <c r="AU21" i="8" a="1"/>
  <c r="AU21" i="8"/>
  <c r="AY12" i="8" a="1"/>
  <c r="AY12" i="8"/>
  <c r="AV13" i="8" a="1"/>
  <c r="AV13" i="8"/>
  <c r="AS22" i="8" a="1"/>
  <c r="AS22" i="8"/>
  <c r="AW13" i="8" a="1"/>
  <c r="AW13" i="8"/>
  <c r="AT22" i="8" a="1"/>
  <c r="AT22" i="8"/>
  <c r="AX13" i="8" a="1"/>
  <c r="AX13" i="8"/>
  <c r="AR52" i="8"/>
  <c r="AU22" i="8" a="1"/>
  <c r="AU22" i="8"/>
  <c r="AY13" i="8" a="1"/>
  <c r="AY13" i="8"/>
  <c r="AV14" i="8" a="1"/>
  <c r="AV14" i="8"/>
  <c r="AS23" i="8" a="1"/>
  <c r="AS23" i="8"/>
  <c r="AW14" i="8" a="1"/>
  <c r="AW14" i="8"/>
  <c r="AT23" i="8" a="1"/>
  <c r="AT23" i="8"/>
  <c r="AX14" i="8" a="1"/>
  <c r="AX14" i="8"/>
  <c r="AR53" i="8"/>
  <c r="AU23" i="8" a="1"/>
  <c r="AU23" i="8"/>
  <c r="AY14" i="8" a="1"/>
  <c r="AY14" i="8"/>
  <c r="AL4" i="8" a="1"/>
  <c r="AL4" i="8"/>
  <c r="AP4" i="8" a="1"/>
  <c r="AP4" i="8"/>
  <c r="AT4" i="8" a="1"/>
  <c r="AT4" i="8"/>
  <c r="AM4" i="8" a="1"/>
  <c r="AM4" i="8"/>
  <c r="AQ4" i="8" a="1"/>
  <c r="AQ4" i="8"/>
  <c r="AU4" i="8" a="1"/>
  <c r="AU4" i="8"/>
  <c r="AJ4" i="8" a="1"/>
  <c r="AJ4" i="8"/>
  <c r="AN4" i="8" a="1"/>
  <c r="AN4" i="8"/>
  <c r="AR4" i="8" a="1"/>
  <c r="AR4" i="8"/>
  <c r="AV4" i="8" a="1"/>
  <c r="AV4" i="8"/>
  <c r="AK4" i="8" a="1"/>
  <c r="AK4" i="8"/>
  <c r="AO4" i="8" a="1"/>
  <c r="AO4" i="8"/>
  <c r="AS4" i="8" a="1"/>
  <c r="AS4" i="8"/>
  <c r="AW4" i="8" a="1"/>
  <c r="AW4" i="8"/>
  <c r="AX4" i="8" a="1"/>
  <c r="AX4" i="8"/>
  <c r="AY4" i="8" a="1"/>
  <c r="AY4" i="8"/>
  <c r="AK22" i="8" a="1"/>
  <c r="AK22" i="8"/>
  <c r="AK23" i="8" a="1"/>
  <c r="AK23" i="8"/>
  <c r="AK24" i="8" a="1"/>
  <c r="AK24" i="8"/>
  <c r="AK25" i="8" a="1"/>
  <c r="AK25" i="8"/>
  <c r="AK26" i="8" a="1"/>
  <c r="AK26" i="8"/>
  <c r="AK27" i="8" a="1"/>
  <c r="AK27" i="8"/>
  <c r="AK28" i="8" a="1"/>
  <c r="AK28" i="8"/>
  <c r="AK29" i="8" a="1"/>
  <c r="AK29" i="8"/>
  <c r="AK30" i="8" a="1"/>
  <c r="AK30" i="8"/>
  <c r="AK31" i="8" a="1"/>
  <c r="AK31" i="8"/>
  <c r="AK32" i="8" a="1"/>
  <c r="AK32" i="8"/>
  <c r="AK33" i="8" a="1"/>
  <c r="AK33" i="8"/>
  <c r="AK34" i="8" a="1"/>
  <c r="AK34" i="8"/>
  <c r="AK35" i="8" a="1"/>
  <c r="AK35" i="8"/>
  <c r="AK36" i="8" a="1"/>
  <c r="AK36" i="8"/>
  <c r="AK37" i="8" a="1"/>
  <c r="AK37" i="8"/>
  <c r="AK38" i="8" a="1"/>
  <c r="AK38" i="8"/>
  <c r="AK39" i="8" a="1"/>
  <c r="AK39" i="8"/>
  <c r="AK40" i="8" a="1"/>
  <c r="AK40" i="8"/>
  <c r="AK41" i="8" a="1"/>
  <c r="AK41" i="8"/>
  <c r="AK42" i="8" a="1"/>
  <c r="AK42" i="8"/>
  <c r="AK43" i="8" a="1"/>
  <c r="AK43" i="8"/>
  <c r="I44" i="8" a="1"/>
  <c r="I44" i="8"/>
  <c r="J44" i="8" a="1"/>
  <c r="J44" i="8"/>
  <c r="K44" i="8" a="1"/>
  <c r="K44" i="8"/>
  <c r="M44" i="8" a="1"/>
  <c r="M44" i="8"/>
  <c r="N44" i="8" a="1"/>
  <c r="N44" i="8"/>
  <c r="O44" i="8" a="1"/>
  <c r="O44" i="8"/>
  <c r="Q44" i="8" a="1"/>
  <c r="Q44" i="8"/>
  <c r="R44" i="8" a="1"/>
  <c r="R44" i="8"/>
  <c r="S44" i="8" a="1"/>
  <c r="S44" i="8"/>
  <c r="U44" i="8" a="1"/>
  <c r="U44" i="8"/>
  <c r="V44" i="8" a="1"/>
  <c r="V44" i="8"/>
  <c r="W44" i="8" a="1"/>
  <c r="W44" i="8"/>
  <c r="Y44" i="8" a="1"/>
  <c r="Y44" i="8"/>
  <c r="Z44" i="8" a="1"/>
  <c r="Z44" i="8"/>
  <c r="AA44" i="8" a="1"/>
  <c r="AA44" i="8"/>
  <c r="AC44" i="8" a="1"/>
  <c r="AC44" i="8"/>
  <c r="AD44" i="8" a="1"/>
  <c r="AD44" i="8"/>
  <c r="AE44" i="8" a="1"/>
  <c r="AE44" i="8"/>
  <c r="AG44" i="8" a="1"/>
  <c r="AG44" i="8"/>
  <c r="AH44" i="8" a="1"/>
  <c r="AH44" i="8"/>
  <c r="AI44" i="8" a="1"/>
  <c r="AI44" i="8"/>
  <c r="AK44" i="8" a="1"/>
  <c r="AK44" i="8"/>
  <c r="D11" i="1" a="1"/>
  <c r="D11" i="1"/>
  <c r="A2" i="7"/>
  <c r="A1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E125" i="2"/>
  <c r="F126" i="2"/>
  <c r="G127" i="2"/>
  <c r="H128" i="2"/>
  <c r="I129" i="2"/>
  <c r="J130" i="2"/>
  <c r="K131" i="2"/>
  <c r="L132" i="2"/>
  <c r="M133" i="2"/>
  <c r="N134" i="2"/>
  <c r="O135" i="2"/>
  <c r="F125" i="2"/>
  <c r="G126" i="2"/>
  <c r="H127" i="2"/>
  <c r="I128" i="2"/>
  <c r="J129" i="2"/>
  <c r="K130" i="2"/>
  <c r="L131" i="2"/>
  <c r="M132" i="2"/>
  <c r="N133" i="2"/>
  <c r="O134" i="2"/>
  <c r="G125" i="2"/>
  <c r="H126" i="2"/>
  <c r="I127" i="2"/>
  <c r="J128" i="2"/>
  <c r="K129" i="2"/>
  <c r="L130" i="2"/>
  <c r="M131" i="2"/>
  <c r="N132" i="2"/>
  <c r="O133" i="2"/>
  <c r="H125" i="2"/>
  <c r="I126" i="2"/>
  <c r="J127" i="2"/>
  <c r="K128" i="2"/>
  <c r="L129" i="2"/>
  <c r="M130" i="2"/>
  <c r="N131" i="2"/>
  <c r="O132" i="2"/>
  <c r="I125" i="2"/>
  <c r="J126" i="2"/>
  <c r="K127" i="2"/>
  <c r="L128" i="2"/>
  <c r="M129" i="2"/>
  <c r="N130" i="2"/>
  <c r="O131" i="2"/>
  <c r="J125" i="2"/>
  <c r="K126" i="2"/>
  <c r="L127" i="2"/>
  <c r="M128" i="2"/>
  <c r="N129" i="2"/>
  <c r="O130" i="2"/>
  <c r="K125" i="2"/>
  <c r="L126" i="2"/>
  <c r="M127" i="2"/>
  <c r="N128" i="2"/>
  <c r="O129" i="2"/>
  <c r="L125" i="2"/>
  <c r="M126" i="2"/>
  <c r="N127" i="2"/>
  <c r="O128" i="2"/>
  <c r="M125" i="2"/>
  <c r="N126" i="2"/>
  <c r="O127" i="2"/>
  <c r="N125" i="2"/>
  <c r="O126" i="2"/>
  <c r="O125" i="2"/>
  <c r="C4" i="4"/>
  <c r="C85" i="2"/>
  <c r="AY54" i="8" a="1"/>
  <c r="AY54" i="8"/>
  <c r="AX54" i="8" a="1"/>
  <c r="AX54" i="8"/>
  <c r="AW54" i="8" a="1"/>
  <c r="AW54" i="8"/>
  <c r="AY53" i="8" a="1"/>
  <c r="AY53" i="8"/>
  <c r="AX53" i="8" a="1"/>
  <c r="AX53" i="8"/>
  <c r="AV54" i="8"/>
  <c r="AW53" i="8" a="1"/>
  <c r="AW53" i="8"/>
  <c r="AY52" i="8" a="1"/>
  <c r="AY52" i="8"/>
  <c r="AX52" i="8" a="1"/>
  <c r="AX52" i="8"/>
  <c r="AV53" i="8"/>
  <c r="AW52" i="8" a="1"/>
  <c r="AW52" i="8"/>
  <c r="AY51" i="8" a="1"/>
  <c r="AY51" i="8"/>
  <c r="AX51" i="8" a="1"/>
  <c r="AX51" i="8"/>
  <c r="AV52" i="8"/>
  <c r="AW51" i="8" a="1"/>
  <c r="AW51" i="8"/>
  <c r="AY50" i="8" a="1"/>
  <c r="AY50" i="8"/>
  <c r="AX50" i="8" a="1"/>
  <c r="AX50" i="8"/>
  <c r="AV51" i="8"/>
  <c r="AW50" i="8" a="1"/>
  <c r="AW50" i="8"/>
  <c r="AY49" i="8" a="1"/>
  <c r="AY49" i="8"/>
  <c r="AX49" i="8" a="1"/>
  <c r="AX49" i="8"/>
  <c r="AV50" i="8"/>
  <c r="AW49" i="8" a="1"/>
  <c r="AW49" i="8"/>
  <c r="AY48" i="8" a="1"/>
  <c r="AY48" i="8"/>
  <c r="AX48" i="8" a="1"/>
  <c r="AX48" i="8"/>
  <c r="AV49" i="8"/>
  <c r="AW48" i="8" a="1"/>
  <c r="AW48" i="8"/>
  <c r="AY47" i="8" a="1"/>
  <c r="AY47" i="8"/>
  <c r="AX47" i="8" a="1"/>
  <c r="AX47" i="8"/>
  <c r="AV48" i="8"/>
  <c r="AW47" i="8" a="1"/>
  <c r="AW47" i="8"/>
  <c r="AY46" i="8" a="1"/>
  <c r="AY46" i="8"/>
  <c r="AX46" i="8" a="1"/>
  <c r="AX46" i="8"/>
  <c r="AV47" i="8"/>
  <c r="AW46" i="8" a="1"/>
  <c r="AW46" i="8"/>
  <c r="AY45" i="8" a="1"/>
  <c r="AY45" i="8"/>
  <c r="AX45" i="8" a="1"/>
  <c r="AX45" i="8"/>
  <c r="AV46" i="8"/>
  <c r="AW45" i="8" a="1"/>
  <c r="AW45" i="8"/>
  <c r="AY44" i="8" a="1"/>
  <c r="AY44" i="8"/>
  <c r="AX44" i="8" a="1"/>
  <c r="AX44" i="8"/>
  <c r="AV45" i="8"/>
  <c r="AW44" i="8" a="1"/>
  <c r="AW44" i="8"/>
  <c r="AY43" i="8" a="1"/>
  <c r="AY43" i="8"/>
  <c r="AX43" i="8" a="1"/>
  <c r="AX43" i="8"/>
  <c r="AV44" i="8"/>
  <c r="AW43" i="8" a="1"/>
  <c r="AW43" i="8"/>
  <c r="AY42" i="8" a="1"/>
  <c r="AY42" i="8"/>
  <c r="AX42" i="8" a="1"/>
  <c r="AX42" i="8"/>
  <c r="AV43" i="8"/>
  <c r="AW42" i="8" a="1"/>
  <c r="AW42" i="8"/>
  <c r="AY41" i="8" a="1"/>
  <c r="AY41" i="8"/>
  <c r="AX41" i="8" a="1"/>
  <c r="AX41" i="8"/>
  <c r="AV42" i="8"/>
  <c r="AW41" i="8" a="1"/>
  <c r="AW41" i="8"/>
  <c r="AY40" i="8" a="1"/>
  <c r="AY40" i="8"/>
  <c r="AX40" i="8" a="1"/>
  <c r="AX40" i="8"/>
  <c r="AV41" i="8"/>
  <c r="AW40" i="8" a="1"/>
  <c r="AW40" i="8"/>
  <c r="AY39" i="8" a="1"/>
  <c r="AY39" i="8"/>
  <c r="AX39" i="8" a="1"/>
  <c r="AX39" i="8"/>
  <c r="AV40" i="8"/>
  <c r="AW39" i="8" a="1"/>
  <c r="AW39" i="8"/>
  <c r="AY38" i="8" a="1"/>
  <c r="AY38" i="8"/>
  <c r="AX38" i="8" a="1"/>
  <c r="AX38" i="8"/>
  <c r="AV39" i="8"/>
  <c r="AW38" i="8" a="1"/>
  <c r="AW38" i="8"/>
  <c r="AY37" i="8" a="1"/>
  <c r="AY37" i="8"/>
  <c r="AX37" i="8" a="1"/>
  <c r="AX37" i="8"/>
  <c r="AV38" i="8"/>
  <c r="AW37" i="8" a="1"/>
  <c r="AW37" i="8"/>
  <c r="AY36" i="8" a="1"/>
  <c r="AY36" i="8"/>
  <c r="AX36" i="8" a="1"/>
  <c r="AX36" i="8"/>
  <c r="AV37" i="8"/>
  <c r="AW36" i="8" a="1"/>
  <c r="AW36" i="8"/>
  <c r="AY35" i="8" a="1"/>
  <c r="AY35" i="8"/>
  <c r="AX35" i="8" a="1"/>
  <c r="AX35" i="8"/>
  <c r="AV36" i="8"/>
  <c r="AW35" i="8" a="1"/>
  <c r="AW35" i="8"/>
  <c r="AY34" i="8" a="1"/>
  <c r="AY34" i="8"/>
  <c r="AX34" i="8" a="1"/>
  <c r="AX34" i="8"/>
  <c r="AV35" i="8"/>
  <c r="AW34" i="8" a="1"/>
  <c r="AW34" i="8"/>
  <c r="AY33" i="8" a="1"/>
  <c r="AY33" i="8"/>
  <c r="AX33" i="8" a="1"/>
  <c r="AX33" i="8"/>
  <c r="AV34" i="8"/>
  <c r="AW33" i="8" a="1"/>
  <c r="AW33" i="8"/>
  <c r="AY32" i="8" a="1"/>
  <c r="AY32" i="8"/>
  <c r="AX32" i="8" a="1"/>
  <c r="AX32" i="8"/>
  <c r="AV33" i="8"/>
  <c r="AW32" i="8" a="1"/>
  <c r="AW32" i="8"/>
  <c r="AY31" i="8" a="1"/>
  <c r="AY31" i="8"/>
  <c r="AX31" i="8" a="1"/>
  <c r="AX31" i="8"/>
  <c r="AV32" i="8"/>
  <c r="AW31" i="8" a="1"/>
  <c r="AW31" i="8"/>
  <c r="AY30" i="8" a="1"/>
  <c r="AY30" i="8"/>
  <c r="AX30" i="8" a="1"/>
  <c r="AX30" i="8"/>
  <c r="AV31" i="8"/>
  <c r="AW30" i="8" a="1"/>
  <c r="AW30" i="8"/>
  <c r="AY29" i="8" a="1"/>
  <c r="AY29" i="8"/>
  <c r="AX29" i="8" a="1"/>
  <c r="AX29" i="8"/>
  <c r="AV30" i="8"/>
  <c r="AW29" i="8" a="1"/>
  <c r="AW29" i="8"/>
  <c r="AY28" i="8" a="1"/>
  <c r="AY28" i="8"/>
  <c r="AX28" i="8" a="1"/>
  <c r="AX28" i="8"/>
  <c r="AV29" i="8"/>
  <c r="AW28" i="8" a="1"/>
  <c r="AW28" i="8"/>
  <c r="AY27" i="8" a="1"/>
  <c r="AY27" i="8"/>
  <c r="AX27" i="8" a="1"/>
  <c r="AX27" i="8"/>
  <c r="AV28" i="8"/>
  <c r="AW27" i="8" a="1"/>
  <c r="AW27" i="8"/>
  <c r="AY26" i="8" a="1"/>
  <c r="AY26" i="8"/>
  <c r="AX26" i="8" a="1"/>
  <c r="AX26" i="8"/>
  <c r="AV27" i="8"/>
  <c r="AW26" i="8" a="1"/>
  <c r="AW26" i="8"/>
  <c r="AY25" i="8" a="1"/>
  <c r="AY25" i="8"/>
  <c r="AX25" i="8" a="1"/>
  <c r="AX25" i="8"/>
  <c r="AV26" i="8"/>
  <c r="AW25" i="8" a="1"/>
  <c r="AW25" i="8"/>
  <c r="AY24" i="8" a="1"/>
  <c r="AY24" i="8"/>
  <c r="AX24" i="8" a="1"/>
  <c r="AX24" i="8"/>
  <c r="AV25" i="8"/>
  <c r="AW24" i="8" a="1"/>
  <c r="AW24" i="8"/>
  <c r="AY23" i="8" a="1"/>
  <c r="AY23" i="8"/>
  <c r="AX23" i="8" a="1"/>
  <c r="AX23" i="8"/>
  <c r="AV24" i="8"/>
  <c r="AW23" i="8" a="1"/>
  <c r="AW23" i="8"/>
  <c r="AY22" i="8" a="1"/>
  <c r="AY22" i="8"/>
  <c r="AX22" i="8" a="1"/>
  <c r="AX22" i="8"/>
  <c r="AV23" i="8"/>
  <c r="AW22" i="8" a="1"/>
  <c r="AW22" i="8"/>
  <c r="AY21" i="8" a="1"/>
  <c r="AY21" i="8"/>
  <c r="AX21" i="8" a="1"/>
  <c r="AX21" i="8"/>
  <c r="AV22" i="8"/>
  <c r="AW21" i="8" a="1"/>
  <c r="AW21" i="8"/>
  <c r="AY20" i="8" a="1"/>
  <c r="AY20" i="8"/>
  <c r="AX20" i="8" a="1"/>
  <c r="AX20" i="8"/>
  <c r="AV21" i="8"/>
  <c r="AW20" i="8" a="1"/>
  <c r="AW20" i="8"/>
  <c r="AY19" i="8" a="1"/>
  <c r="AY19" i="8"/>
  <c r="AX19" i="8" a="1"/>
  <c r="AX19" i="8"/>
  <c r="AV20" i="8"/>
  <c r="AW19" i="8" a="1"/>
  <c r="AW19" i="8"/>
  <c r="AY18" i="8" a="1"/>
  <c r="AY18" i="8"/>
  <c r="AX18" i="8" a="1"/>
  <c r="AX18" i="8"/>
  <c r="AV19" i="8"/>
  <c r="AW18" i="8" a="1"/>
  <c r="AW18" i="8"/>
  <c r="AY17" i="8" a="1"/>
  <c r="AY17" i="8"/>
  <c r="AX17" i="8" a="1"/>
  <c r="AX17" i="8"/>
  <c r="AV18" i="8"/>
  <c r="AW17" i="8" a="1"/>
  <c r="AW17" i="8"/>
  <c r="AY16" i="8" a="1"/>
  <c r="AY16" i="8"/>
  <c r="AX16" i="8" a="1"/>
  <c r="AX16" i="8"/>
  <c r="AW16" i="8" a="1"/>
  <c r="AW16" i="8"/>
  <c r="AY15" i="8" a="1"/>
  <c r="AY15" i="8"/>
  <c r="AX15" i="8" a="1"/>
  <c r="AX15" i="8"/>
  <c r="AV17" i="8"/>
  <c r="AW15" i="8" a="1"/>
  <c r="AW15" i="8"/>
  <c r="AU53" i="8" a="1"/>
  <c r="AU53" i="8"/>
  <c r="AT53" i="8" a="1"/>
  <c r="AT53" i="8"/>
  <c r="AS53" i="8" a="1"/>
  <c r="AS53" i="8"/>
  <c r="AU52" i="8" a="1"/>
  <c r="AU52" i="8"/>
  <c r="AT52" i="8" a="1"/>
  <c r="AT52" i="8"/>
  <c r="AS52" i="8" a="1"/>
  <c r="AS52" i="8"/>
  <c r="AU51" i="8" a="1"/>
  <c r="AU51" i="8"/>
  <c r="AT51" i="8" a="1"/>
  <c r="AT51" i="8"/>
  <c r="AS51" i="8" a="1"/>
  <c r="AS51" i="8"/>
  <c r="AU50" i="8" a="1"/>
  <c r="AU50" i="8"/>
  <c r="AT50" i="8" a="1"/>
  <c r="AT50" i="8"/>
  <c r="AS50" i="8" a="1"/>
  <c r="AS50" i="8"/>
  <c r="AU49" i="8" a="1"/>
  <c r="AU49" i="8"/>
  <c r="AT49" i="8" a="1"/>
  <c r="AT49" i="8"/>
  <c r="AS49" i="8" a="1"/>
  <c r="AS49" i="8"/>
  <c r="AU48" i="8" a="1"/>
  <c r="AU48" i="8"/>
  <c r="AT48" i="8" a="1"/>
  <c r="AT48" i="8"/>
  <c r="AS48" i="8" a="1"/>
  <c r="AS48" i="8"/>
  <c r="AU47" i="8" a="1"/>
  <c r="AU47" i="8"/>
  <c r="AT47" i="8" a="1"/>
  <c r="AT47" i="8"/>
  <c r="AS47" i="8" a="1"/>
  <c r="AS47" i="8"/>
  <c r="AU46" i="8" a="1"/>
  <c r="AU46" i="8"/>
  <c r="AT46" i="8" a="1"/>
  <c r="AT46" i="8"/>
  <c r="AS46" i="8" a="1"/>
  <c r="AS46" i="8"/>
  <c r="AU45" i="8" a="1"/>
  <c r="AU45" i="8"/>
  <c r="AT45" i="8" a="1"/>
  <c r="AT45" i="8"/>
  <c r="AS45" i="8" a="1"/>
  <c r="AS45" i="8"/>
  <c r="AU44" i="8" a="1"/>
  <c r="AU44" i="8"/>
  <c r="AT44" i="8" a="1"/>
  <c r="AT44" i="8"/>
  <c r="AS44" i="8" a="1"/>
  <c r="AS44" i="8"/>
  <c r="AU43" i="8" a="1"/>
  <c r="AU43" i="8"/>
  <c r="AT43" i="8" a="1"/>
  <c r="AT43" i="8"/>
  <c r="AS43" i="8" a="1"/>
  <c r="AS43" i="8"/>
  <c r="AU42" i="8" a="1"/>
  <c r="AU42" i="8"/>
  <c r="AT42" i="8" a="1"/>
  <c r="AT42" i="8"/>
  <c r="AS42" i="8" a="1"/>
  <c r="AS42" i="8"/>
  <c r="AU41" i="8" a="1"/>
  <c r="AU41" i="8"/>
  <c r="AT41" i="8" a="1"/>
  <c r="AT41" i="8"/>
  <c r="AS41" i="8" a="1"/>
  <c r="AS41" i="8"/>
  <c r="AU40" i="8" a="1"/>
  <c r="AU40" i="8"/>
  <c r="AT40" i="8" a="1"/>
  <c r="AT40" i="8"/>
  <c r="AS40" i="8" a="1"/>
  <c r="AS40" i="8"/>
  <c r="AU39" i="8" a="1"/>
  <c r="AU39" i="8"/>
  <c r="AT39" i="8" a="1"/>
  <c r="AT39" i="8"/>
  <c r="AS39" i="8" a="1"/>
  <c r="AS39" i="8"/>
  <c r="AU38" i="8" a="1"/>
  <c r="AU38" i="8"/>
  <c r="AT38" i="8" a="1"/>
  <c r="AT38" i="8"/>
  <c r="AS38" i="8" a="1"/>
  <c r="AS38" i="8"/>
  <c r="AU37" i="8" a="1"/>
  <c r="AU37" i="8"/>
  <c r="AT37" i="8" a="1"/>
  <c r="AT37" i="8"/>
  <c r="AS37" i="8" a="1"/>
  <c r="AS37" i="8"/>
  <c r="AU36" i="8" a="1"/>
  <c r="AU36" i="8"/>
  <c r="AT36" i="8" a="1"/>
  <c r="AT36" i="8"/>
  <c r="AS36" i="8" a="1"/>
  <c r="AS36" i="8"/>
  <c r="AU35" i="8" a="1"/>
  <c r="AU35" i="8"/>
  <c r="AT35" i="8" a="1"/>
  <c r="AT35" i="8"/>
  <c r="AS35" i="8" a="1"/>
  <c r="AS35" i="8"/>
  <c r="AU34" i="8" a="1"/>
  <c r="AU34" i="8"/>
  <c r="AT34" i="8" a="1"/>
  <c r="AT34" i="8"/>
  <c r="AS34" i="8" a="1"/>
  <c r="AS34" i="8"/>
  <c r="AU33" i="8" a="1"/>
  <c r="AU33" i="8"/>
  <c r="AT33" i="8" a="1"/>
  <c r="AT33" i="8"/>
  <c r="AS33" i="8" a="1"/>
  <c r="AS33" i="8"/>
  <c r="AU32" i="8" a="1"/>
  <c r="AU32" i="8"/>
  <c r="AT32" i="8" a="1"/>
  <c r="AT32" i="8"/>
  <c r="AS32" i="8" a="1"/>
  <c r="AS32" i="8"/>
  <c r="AU31" i="8" a="1"/>
  <c r="AU31" i="8"/>
  <c r="AT31" i="8" a="1"/>
  <c r="AT31" i="8"/>
  <c r="AS31" i="8" a="1"/>
  <c r="AS31" i="8"/>
  <c r="AU30" i="8" a="1"/>
  <c r="AU30" i="8"/>
  <c r="AT30" i="8" a="1"/>
  <c r="AT30" i="8"/>
  <c r="AS30" i="8" a="1"/>
  <c r="AS30" i="8"/>
  <c r="AU29" i="8" a="1"/>
  <c r="AU29" i="8"/>
  <c r="AT29" i="8" a="1"/>
  <c r="AT29" i="8"/>
  <c r="AS29" i="8" a="1"/>
  <c r="AS29" i="8"/>
  <c r="AU28" i="8" a="1"/>
  <c r="AU28" i="8"/>
  <c r="AT28" i="8" a="1"/>
  <c r="AT28" i="8"/>
  <c r="AS28" i="8" a="1"/>
  <c r="AS28" i="8"/>
  <c r="AU27" i="8" a="1"/>
  <c r="AU27" i="8"/>
  <c r="AT27" i="8" a="1"/>
  <c r="AT27" i="8"/>
  <c r="AS27" i="8" a="1"/>
  <c r="AS27" i="8"/>
  <c r="AU26" i="8" a="1"/>
  <c r="AU26" i="8"/>
  <c r="AT26" i="8" a="1"/>
  <c r="AT26" i="8"/>
  <c r="AS26" i="8" a="1"/>
  <c r="AS26" i="8"/>
  <c r="AU25" i="8" a="1"/>
  <c r="AU25" i="8"/>
  <c r="AT25" i="8" a="1"/>
  <c r="AT25" i="8"/>
  <c r="AS25" i="8" a="1"/>
  <c r="AS25" i="8"/>
  <c r="AU24" i="8" a="1"/>
  <c r="AU24" i="8"/>
  <c r="AT24" i="8" a="1"/>
  <c r="AT24" i="8"/>
  <c r="AS24" i="8" a="1"/>
  <c r="AS24" i="8"/>
  <c r="AQ52" i="8" a="1"/>
  <c r="AQ52" i="8"/>
  <c r="AP52" i="8" a="1"/>
  <c r="AP52" i="8"/>
  <c r="AO52" i="8" a="1"/>
  <c r="AO52" i="8"/>
  <c r="AQ51" i="8" a="1"/>
  <c r="AQ51" i="8"/>
  <c r="AP51" i="8" a="1"/>
  <c r="AP51" i="8"/>
  <c r="AO51" i="8" a="1"/>
  <c r="AO51" i="8"/>
  <c r="AQ50" i="8" a="1"/>
  <c r="AQ50" i="8"/>
  <c r="AP50" i="8" a="1"/>
  <c r="AP50" i="8"/>
  <c r="AO50" i="8" a="1"/>
  <c r="AO50" i="8"/>
  <c r="AQ49" i="8" a="1"/>
  <c r="AQ49" i="8"/>
  <c r="AP49" i="8" a="1"/>
  <c r="AP49" i="8"/>
  <c r="AO49" i="8" a="1"/>
  <c r="AO49" i="8"/>
  <c r="AQ48" i="8" a="1"/>
  <c r="AQ48" i="8"/>
  <c r="AP48" i="8" a="1"/>
  <c r="AP48" i="8"/>
  <c r="AO48" i="8" a="1"/>
  <c r="AO48" i="8"/>
  <c r="AQ47" i="8" a="1"/>
  <c r="AQ47" i="8"/>
  <c r="AP47" i="8" a="1"/>
  <c r="AP47" i="8"/>
  <c r="AO47" i="8" a="1"/>
  <c r="AO47" i="8"/>
  <c r="AQ46" i="8" a="1"/>
  <c r="AQ46" i="8"/>
  <c r="AP46" i="8" a="1"/>
  <c r="AP46" i="8"/>
  <c r="AO46" i="8" a="1"/>
  <c r="AO46" i="8"/>
  <c r="AQ45" i="8" a="1"/>
  <c r="AQ45" i="8"/>
  <c r="AP45" i="8" a="1"/>
  <c r="AP45" i="8"/>
  <c r="AO45" i="8" a="1"/>
  <c r="AO45" i="8"/>
  <c r="AQ44" i="8" a="1"/>
  <c r="AQ44" i="8"/>
  <c r="AP44" i="8" a="1"/>
  <c r="AP44" i="8"/>
  <c r="AO44" i="8" a="1"/>
  <c r="AO44" i="8"/>
  <c r="AQ43" i="8" a="1"/>
  <c r="AQ43" i="8"/>
  <c r="AP43" i="8" a="1"/>
  <c r="AP43" i="8"/>
  <c r="AO43" i="8" a="1"/>
  <c r="AO43" i="8"/>
  <c r="AQ42" i="8" a="1"/>
  <c r="AQ42" i="8"/>
  <c r="AP42" i="8" a="1"/>
  <c r="AP42" i="8"/>
  <c r="AO42" i="8" a="1"/>
  <c r="AO42" i="8"/>
  <c r="AQ41" i="8" a="1"/>
  <c r="AQ41" i="8"/>
  <c r="AP41" i="8" a="1"/>
  <c r="AP41" i="8"/>
  <c r="AO41" i="8" a="1"/>
  <c r="AO41" i="8"/>
  <c r="AQ40" i="8" a="1"/>
  <c r="AQ40" i="8"/>
  <c r="AP40" i="8" a="1"/>
  <c r="AP40" i="8"/>
  <c r="AO40" i="8" a="1"/>
  <c r="AO40" i="8"/>
  <c r="AQ39" i="8" a="1"/>
  <c r="AQ39" i="8"/>
  <c r="AP39" i="8" a="1"/>
  <c r="AP39" i="8"/>
  <c r="AO39" i="8" a="1"/>
  <c r="AO39" i="8"/>
  <c r="AQ38" i="8" a="1"/>
  <c r="AQ38" i="8"/>
  <c r="AP38" i="8" a="1"/>
  <c r="AP38" i="8"/>
  <c r="AO38" i="8" a="1"/>
  <c r="AO38" i="8"/>
  <c r="AQ37" i="8" a="1"/>
  <c r="AQ37" i="8"/>
  <c r="AP37" i="8" a="1"/>
  <c r="AP37" i="8"/>
  <c r="AO37" i="8" a="1"/>
  <c r="AO37" i="8"/>
  <c r="AQ36" i="8" a="1"/>
  <c r="AQ36" i="8"/>
  <c r="AP36" i="8" a="1"/>
  <c r="AP36" i="8"/>
  <c r="AO36" i="8" a="1"/>
  <c r="AO36" i="8"/>
  <c r="AQ35" i="8" a="1"/>
  <c r="AQ35" i="8"/>
  <c r="AP35" i="8" a="1"/>
  <c r="AP35" i="8"/>
  <c r="AO35" i="8" a="1"/>
  <c r="AO35" i="8"/>
  <c r="AQ34" i="8" a="1"/>
  <c r="AQ34" i="8"/>
  <c r="AP34" i="8" a="1"/>
  <c r="AP34" i="8"/>
  <c r="AO34" i="8" a="1"/>
  <c r="AO34" i="8"/>
  <c r="AQ33" i="8" a="1"/>
  <c r="AQ33" i="8"/>
  <c r="AP33" i="8" a="1"/>
  <c r="AP33" i="8"/>
  <c r="AO33" i="8" a="1"/>
  <c r="AO33" i="8"/>
  <c r="AQ32" i="8" a="1"/>
  <c r="AQ32" i="8"/>
  <c r="AP32" i="8" a="1"/>
  <c r="AP32" i="8"/>
  <c r="AO32" i="8" a="1"/>
  <c r="AO32" i="8"/>
  <c r="AQ31" i="8" a="1"/>
  <c r="AQ31" i="8"/>
  <c r="AP31" i="8" a="1"/>
  <c r="AP31" i="8"/>
  <c r="AO31" i="8" a="1"/>
  <c r="AO31" i="8"/>
  <c r="AQ30" i="8" a="1"/>
  <c r="AQ30" i="8"/>
  <c r="AP30" i="8" a="1"/>
  <c r="AP30" i="8"/>
  <c r="AO30" i="8" a="1"/>
  <c r="AO30" i="8"/>
  <c r="AQ29" i="8" a="1"/>
  <c r="AQ29" i="8"/>
  <c r="AP29" i="8" a="1"/>
  <c r="AP29" i="8"/>
  <c r="AO29" i="8" a="1"/>
  <c r="AO29" i="8"/>
  <c r="AQ28" i="8" a="1"/>
  <c r="AQ28" i="8"/>
  <c r="AP28" i="8" a="1"/>
  <c r="AP28" i="8"/>
  <c r="AO28" i="8" a="1"/>
  <c r="AO28" i="8"/>
  <c r="AQ27" i="8" a="1"/>
  <c r="AQ27" i="8"/>
  <c r="AP27" i="8" a="1"/>
  <c r="AP27" i="8"/>
  <c r="AO27" i="8" a="1"/>
  <c r="AO27" i="8"/>
  <c r="AQ26" i="8" a="1"/>
  <c r="AQ26" i="8"/>
  <c r="AP26" i="8" a="1"/>
  <c r="AP26" i="8"/>
  <c r="AO26" i="8" a="1"/>
  <c r="AO26" i="8"/>
  <c r="AQ25" i="8" a="1"/>
  <c r="AQ25" i="8"/>
  <c r="AP25" i="8" a="1"/>
  <c r="AP25" i="8"/>
  <c r="AO25" i="8" a="1"/>
  <c r="AO25" i="8"/>
  <c r="AQ24" i="8" a="1"/>
  <c r="AQ24" i="8"/>
  <c r="AP24" i="8" a="1"/>
  <c r="AP24" i="8"/>
  <c r="AO24" i="8" a="1"/>
  <c r="AO24" i="8"/>
  <c r="AQ23" i="8" a="1"/>
  <c r="AQ23" i="8"/>
  <c r="AP23" i="8" a="1"/>
  <c r="AP23" i="8"/>
  <c r="AO23" i="8" a="1"/>
  <c r="AO23" i="8"/>
  <c r="AM51" i="8" a="1"/>
  <c r="AM51" i="8"/>
  <c r="AL51" i="8" a="1"/>
  <c r="AL51" i="8"/>
  <c r="AK51" i="8" a="1"/>
  <c r="AK51" i="8"/>
  <c r="AM50" i="8" a="1"/>
  <c r="AM50" i="8"/>
  <c r="AL50" i="8" a="1"/>
  <c r="AL50" i="8"/>
  <c r="AK50" i="8" a="1"/>
  <c r="AK50" i="8"/>
  <c r="AM49" i="8" a="1"/>
  <c r="AM49" i="8"/>
  <c r="AL49" i="8" a="1"/>
  <c r="AL49" i="8"/>
  <c r="AK49" i="8" a="1"/>
  <c r="AK49" i="8"/>
  <c r="AM48" i="8" a="1"/>
  <c r="AM48" i="8"/>
  <c r="AL48" i="8" a="1"/>
  <c r="AL48" i="8"/>
  <c r="AK48" i="8" a="1"/>
  <c r="AK48" i="8"/>
  <c r="AM47" i="8" a="1"/>
  <c r="AM47" i="8"/>
  <c r="AL47" i="8" a="1"/>
  <c r="AL47" i="8"/>
  <c r="AK47" i="8" a="1"/>
  <c r="AK47" i="8"/>
  <c r="AM46" i="8" a="1"/>
  <c r="AM46" i="8"/>
  <c r="AL46" i="8" a="1"/>
  <c r="AL46" i="8"/>
  <c r="AK46" i="8" a="1"/>
  <c r="AK46" i="8"/>
  <c r="AM45" i="8" a="1"/>
  <c r="AM45" i="8"/>
  <c r="AL45" i="8" a="1"/>
  <c r="AL45" i="8"/>
  <c r="AK45" i="8" a="1"/>
  <c r="AK45" i="8"/>
  <c r="AM44" i="8" a="1"/>
  <c r="AM44" i="8"/>
  <c r="AL44" i="8" a="1"/>
  <c r="AL44" i="8"/>
  <c r="AM43" i="8" a="1"/>
  <c r="AM43" i="8"/>
  <c r="AL43" i="8" a="1"/>
  <c r="AL43" i="8"/>
  <c r="AM42" i="8" a="1"/>
  <c r="AM42" i="8"/>
  <c r="AL42" i="8" a="1"/>
  <c r="AL42" i="8"/>
  <c r="AM41" i="8" a="1"/>
  <c r="AM41" i="8"/>
  <c r="AL41" i="8" a="1"/>
  <c r="AL41" i="8"/>
  <c r="AM40" i="8" a="1"/>
  <c r="AM40" i="8"/>
  <c r="AL40" i="8" a="1"/>
  <c r="AL40" i="8"/>
  <c r="AM39" i="8" a="1"/>
  <c r="AM39" i="8"/>
  <c r="AL39" i="8" a="1"/>
  <c r="AL39" i="8"/>
  <c r="AM38" i="8" a="1"/>
  <c r="AM38" i="8"/>
  <c r="AL38" i="8" a="1"/>
  <c r="AL38" i="8"/>
  <c r="AM37" i="8" a="1"/>
  <c r="AM37" i="8"/>
  <c r="AL37" i="8" a="1"/>
  <c r="AL37" i="8"/>
  <c r="AM36" i="8" a="1"/>
  <c r="AM36" i="8"/>
  <c r="AL36" i="8" a="1"/>
  <c r="AL36" i="8"/>
  <c r="AM35" i="8" a="1"/>
  <c r="AM35" i="8"/>
  <c r="AL35" i="8" a="1"/>
  <c r="AL35" i="8"/>
  <c r="AM34" i="8" a="1"/>
  <c r="AM34" i="8"/>
  <c r="AL34" i="8" a="1"/>
  <c r="AL34" i="8"/>
  <c r="AM33" i="8" a="1"/>
  <c r="AM33" i="8"/>
  <c r="AL33" i="8" a="1"/>
  <c r="AL33" i="8"/>
  <c r="AM32" i="8" a="1"/>
  <c r="AM32" i="8"/>
  <c r="AL32" i="8" a="1"/>
  <c r="AL32" i="8"/>
  <c r="AM31" i="8" a="1"/>
  <c r="AM31" i="8"/>
  <c r="AL31" i="8" a="1"/>
  <c r="AL31" i="8"/>
  <c r="AM30" i="8" a="1"/>
  <c r="AM30" i="8"/>
  <c r="AL30" i="8" a="1"/>
  <c r="AL30" i="8"/>
  <c r="AM29" i="8" a="1"/>
  <c r="AM29" i="8"/>
  <c r="AL29" i="8" a="1"/>
  <c r="AL29" i="8"/>
  <c r="AM28" i="8" a="1"/>
  <c r="AM28" i="8"/>
  <c r="AL28" i="8" a="1"/>
  <c r="AL28" i="8"/>
  <c r="AM27" i="8" a="1"/>
  <c r="AM27" i="8"/>
  <c r="AL27" i="8" a="1"/>
  <c r="AL27" i="8"/>
  <c r="AM26" i="8" a="1"/>
  <c r="AM26" i="8"/>
  <c r="AL26" i="8" a="1"/>
  <c r="AL26" i="8"/>
  <c r="AM25" i="8" a="1"/>
  <c r="AM25" i="8"/>
  <c r="AL25" i="8" a="1"/>
  <c r="AL25" i="8"/>
  <c r="AM24" i="8" a="1"/>
  <c r="AM24" i="8"/>
  <c r="AL24" i="8" a="1"/>
  <c r="AL24" i="8"/>
  <c r="AM23" i="8" a="1"/>
  <c r="AM23" i="8"/>
  <c r="AL23" i="8" a="1"/>
  <c r="AL23" i="8"/>
  <c r="AM22" i="8" a="1"/>
  <c r="AM22" i="8"/>
  <c r="AL22" i="8" a="1"/>
  <c r="AL22" i="8"/>
  <c r="AI50" i="8" a="1"/>
  <c r="AI50" i="8"/>
  <c r="AH50" i="8" a="1"/>
  <c r="AH50" i="8"/>
  <c r="AG50" i="8" a="1"/>
  <c r="AG50" i="8"/>
  <c r="AI49" i="8" a="1"/>
  <c r="AI49" i="8"/>
  <c r="AH49" i="8" a="1"/>
  <c r="AH49" i="8"/>
  <c r="AG49" i="8" a="1"/>
  <c r="AG49" i="8"/>
  <c r="AI48" i="8" a="1"/>
  <c r="AI48" i="8"/>
  <c r="AH48" i="8" a="1"/>
  <c r="AH48" i="8"/>
  <c r="AG48" i="8" a="1"/>
  <c r="AG48" i="8"/>
  <c r="AI47" i="8" a="1"/>
  <c r="AI47" i="8"/>
  <c r="AH47" i="8" a="1"/>
  <c r="AH47" i="8"/>
  <c r="AG47" i="8" a="1"/>
  <c r="AG47" i="8"/>
  <c r="AI46" i="8" a="1"/>
  <c r="AI46" i="8"/>
  <c r="AH46" i="8" a="1"/>
  <c r="AH46" i="8"/>
  <c r="AG46" i="8" a="1"/>
  <c r="AG46" i="8"/>
  <c r="AI45" i="8" a="1"/>
  <c r="AI45" i="8"/>
  <c r="AH45" i="8" a="1"/>
  <c r="AH45" i="8"/>
  <c r="AG45" i="8" a="1"/>
  <c r="AG45" i="8"/>
  <c r="AE49" i="8" a="1"/>
  <c r="AE49" i="8"/>
  <c r="AD49" i="8" a="1"/>
  <c r="AD49" i="8"/>
  <c r="AC49" i="8" a="1"/>
  <c r="AC49" i="8"/>
  <c r="AE48" i="8" a="1"/>
  <c r="AE48" i="8"/>
  <c r="AD48" i="8" a="1"/>
  <c r="AD48" i="8"/>
  <c r="AC48" i="8" a="1"/>
  <c r="AC48" i="8"/>
  <c r="AE47" i="8" a="1"/>
  <c r="AE47" i="8"/>
  <c r="AD47" i="8" a="1"/>
  <c r="AD47" i="8"/>
  <c r="AC47" i="8" a="1"/>
  <c r="AC47" i="8"/>
  <c r="AE46" i="8" a="1"/>
  <c r="AE46" i="8"/>
  <c r="AD46" i="8" a="1"/>
  <c r="AD46" i="8"/>
  <c r="AC46" i="8" a="1"/>
  <c r="AC46" i="8"/>
  <c r="AE45" i="8" a="1"/>
  <c r="AE45" i="8"/>
  <c r="AD45" i="8" a="1"/>
  <c r="AD45" i="8"/>
  <c r="AC45" i="8" a="1"/>
  <c r="AC45" i="8"/>
  <c r="AA48" i="8" a="1"/>
  <c r="AA48" i="8"/>
  <c r="Z48" i="8" a="1"/>
  <c r="Z48" i="8"/>
  <c r="Y48" i="8" a="1"/>
  <c r="Y48" i="8"/>
  <c r="AA47" i="8" a="1"/>
  <c r="AA47" i="8"/>
  <c r="Z47" i="8" a="1"/>
  <c r="Z47" i="8"/>
  <c r="Y47" i="8" a="1"/>
  <c r="Y47" i="8"/>
  <c r="AA46" i="8" a="1"/>
  <c r="AA46" i="8"/>
  <c r="Z46" i="8" a="1"/>
  <c r="Z46" i="8"/>
  <c r="Y46" i="8" a="1"/>
  <c r="Y46" i="8"/>
  <c r="AA45" i="8" a="1"/>
  <c r="AA45" i="8"/>
  <c r="Z45" i="8" a="1"/>
  <c r="Z45" i="8"/>
  <c r="Y45" i="8" a="1"/>
  <c r="Y45" i="8"/>
  <c r="W47" i="8" a="1"/>
  <c r="W47" i="8"/>
  <c r="V47" i="8" a="1"/>
  <c r="V47" i="8"/>
  <c r="U47" i="8" a="1"/>
  <c r="U47" i="8"/>
  <c r="W46" i="8" a="1"/>
  <c r="W46" i="8"/>
  <c r="V46" i="8" a="1"/>
  <c r="V46" i="8"/>
  <c r="U46" i="8" a="1"/>
  <c r="U46" i="8"/>
  <c r="W45" i="8" a="1"/>
  <c r="W45" i="8"/>
  <c r="V45" i="8" a="1"/>
  <c r="V45" i="8"/>
  <c r="U45" i="8" a="1"/>
  <c r="U45" i="8"/>
  <c r="S46" i="8" a="1"/>
  <c r="S46" i="8"/>
  <c r="R46" i="8" a="1"/>
  <c r="R46" i="8"/>
  <c r="Q46" i="8" a="1"/>
  <c r="Q46" i="8"/>
  <c r="S45" i="8" a="1"/>
  <c r="S45" i="8"/>
  <c r="R45" i="8" a="1"/>
  <c r="R45" i="8"/>
  <c r="Q45" i="8" a="1"/>
  <c r="Q45" i="8"/>
  <c r="O45" i="8" a="1"/>
  <c r="O45" i="8"/>
  <c r="N45" i="8" a="1"/>
  <c r="N45" i="8"/>
  <c r="M45" i="8" a="1"/>
  <c r="M45" i="8"/>
  <c r="AV16" i="8"/>
  <c r="AV15" i="8"/>
  <c r="E83" i="8"/>
  <c r="E82" i="8"/>
  <c r="E81" i="8"/>
  <c r="E80" i="8"/>
  <c r="E79" i="8"/>
  <c r="E78" i="8"/>
  <c r="E77" i="8"/>
  <c r="E76" i="8"/>
  <c r="E75" i="8"/>
  <c r="E74" i="8"/>
  <c r="E73" i="8"/>
  <c r="E72" i="8"/>
  <c r="E71" i="8"/>
  <c r="E70" i="8"/>
  <c r="E69" i="8"/>
  <c r="E68" i="8"/>
  <c r="E67" i="8"/>
  <c r="E66" i="8"/>
  <c r="E65" i="8"/>
  <c r="E64" i="8"/>
  <c r="E63" i="8"/>
  <c r="E62" i="8"/>
  <c r="E61" i="8"/>
  <c r="E60" i="8"/>
  <c r="E59" i="8"/>
  <c r="E58" i="8"/>
  <c r="E57" i="8"/>
  <c r="E56" i="8"/>
  <c r="E55" i="8"/>
  <c r="E54" i="8"/>
  <c r="E53" i="8"/>
  <c r="E52" i="8"/>
  <c r="E51" i="8"/>
  <c r="E50" i="8"/>
  <c r="E49" i="8"/>
  <c r="E48" i="8"/>
  <c r="E47" i="8"/>
  <c r="E46" i="8"/>
  <c r="E45" i="8"/>
  <c r="E44" i="8"/>
  <c r="A5" i="8"/>
  <c r="A4" i="8"/>
  <c r="AS4" i="7" a="1"/>
  <c r="AS4" i="7"/>
  <c r="AJ4" i="7" a="1"/>
  <c r="AJ4" i="7"/>
  <c r="AJ5" i="7" a="1"/>
  <c r="AJ5" i="7"/>
  <c r="AJ6" i="7" a="1"/>
  <c r="AJ6" i="7"/>
  <c r="AJ7" i="7" a="1"/>
  <c r="AJ7" i="7"/>
  <c r="AJ8" i="7" a="1"/>
  <c r="AJ8" i="7"/>
  <c r="AJ9" i="7" a="1"/>
  <c r="AJ9" i="7"/>
  <c r="AJ10" i="7" a="1"/>
  <c r="AJ10" i="7"/>
  <c r="AJ11" i="7" a="1"/>
  <c r="AJ11" i="7"/>
  <c r="AK4" i="7" a="1"/>
  <c r="AK4" i="7"/>
  <c r="AK5" i="7" a="1"/>
  <c r="AK5" i="7"/>
  <c r="AK6" i="7" a="1"/>
  <c r="AK6" i="7"/>
  <c r="AK7" i="7" a="1"/>
  <c r="AK7" i="7"/>
  <c r="AK8" i="7" a="1"/>
  <c r="AK8" i="7"/>
  <c r="AK9" i="7" a="1"/>
  <c r="AK9" i="7"/>
  <c r="AK10" i="7" a="1"/>
  <c r="AK10" i="7"/>
  <c r="AK11" i="7" a="1"/>
  <c r="AK11" i="7"/>
  <c r="AK12" i="7" a="1"/>
  <c r="AK12" i="7"/>
  <c r="AL4" i="7" a="1"/>
  <c r="AL4" i="7"/>
  <c r="AL5" i="7" a="1"/>
  <c r="AL5" i="7"/>
  <c r="AL6" i="7" a="1"/>
  <c r="AL6" i="7"/>
  <c r="AL7" i="7" a="1"/>
  <c r="AL7" i="7"/>
  <c r="AL8" i="7" a="1"/>
  <c r="AL8" i="7"/>
  <c r="AL9" i="7" a="1"/>
  <c r="AL9" i="7"/>
  <c r="AL10" i="7" a="1"/>
  <c r="AL10" i="7"/>
  <c r="AL11" i="7" a="1"/>
  <c r="AL11" i="7"/>
  <c r="AL12" i="7" a="1"/>
  <c r="AL12" i="7"/>
  <c r="AM4" i="7" a="1"/>
  <c r="AM4" i="7"/>
  <c r="AM5" i="7" a="1"/>
  <c r="AM5" i="7"/>
  <c r="AM6" i="7" a="1"/>
  <c r="AM6" i="7"/>
  <c r="AM7" i="7" a="1"/>
  <c r="AM7" i="7"/>
  <c r="AM8" i="7" a="1"/>
  <c r="AM8" i="7"/>
  <c r="AM9" i="7" a="1"/>
  <c r="AM9" i="7"/>
  <c r="AM10" i="7" a="1"/>
  <c r="AM10" i="7"/>
  <c r="AM11" i="7" a="1"/>
  <c r="AM11" i="7"/>
  <c r="AM12" i="7" a="1"/>
  <c r="AM12" i="7"/>
  <c r="AN4" i="7" a="1"/>
  <c r="AN4" i="7"/>
  <c r="AN5" i="7" a="1"/>
  <c r="AN5" i="7"/>
  <c r="AN6" i="7" a="1"/>
  <c r="AN6" i="7"/>
  <c r="AN7" i="7" a="1"/>
  <c r="AN7" i="7"/>
  <c r="AN8" i="7" a="1"/>
  <c r="AN8" i="7"/>
  <c r="AN9" i="7" a="1"/>
  <c r="AN9" i="7"/>
  <c r="AN10" i="7" a="1"/>
  <c r="AN10" i="7"/>
  <c r="AN11" i="7" a="1"/>
  <c r="AN11" i="7"/>
  <c r="AN12" i="7" a="1"/>
  <c r="AN12" i="7"/>
  <c r="AN13" i="7" a="1"/>
  <c r="AN13" i="7"/>
  <c r="AO4" i="7" a="1"/>
  <c r="AO4" i="7"/>
  <c r="AO5" i="7" a="1"/>
  <c r="AO5" i="7"/>
  <c r="AO6" i="7" a="1"/>
  <c r="AO6" i="7"/>
  <c r="AO7" i="7" a="1"/>
  <c r="AO7" i="7"/>
  <c r="AO8" i="7" a="1"/>
  <c r="AO8" i="7"/>
  <c r="AO9" i="7" a="1"/>
  <c r="AO9" i="7"/>
  <c r="AO10" i="7" a="1"/>
  <c r="AO10" i="7"/>
  <c r="AO11" i="7" a="1"/>
  <c r="AO11" i="7"/>
  <c r="AO12" i="7" a="1"/>
  <c r="AO12" i="7"/>
  <c r="AO13" i="7" a="1"/>
  <c r="AO13" i="7"/>
  <c r="AP4" i="7" a="1"/>
  <c r="AP4" i="7"/>
  <c r="AP5" i="7" a="1"/>
  <c r="AP5" i="7"/>
  <c r="AP6" i="7" a="1"/>
  <c r="AP6" i="7"/>
  <c r="AP7" i="7" a="1"/>
  <c r="AP7" i="7"/>
  <c r="AP8" i="7" a="1"/>
  <c r="AP8" i="7"/>
  <c r="AP9" i="7" a="1"/>
  <c r="AP9" i="7"/>
  <c r="AP10" i="7" a="1"/>
  <c r="AP10" i="7"/>
  <c r="AP11" i="7" a="1"/>
  <c r="AP11" i="7"/>
  <c r="AP12" i="7" a="1"/>
  <c r="AP12" i="7"/>
  <c r="AP13" i="7" a="1"/>
  <c r="AP13" i="7"/>
  <c r="AQ4" i="7" a="1"/>
  <c r="AQ4" i="7"/>
  <c r="AQ5" i="7" a="1"/>
  <c r="AQ5" i="7"/>
  <c r="AQ6" i="7" a="1"/>
  <c r="AQ6" i="7"/>
  <c r="AQ7" i="7" a="1"/>
  <c r="AQ7" i="7"/>
  <c r="AQ8" i="7" a="1"/>
  <c r="AQ8" i="7"/>
  <c r="AQ9" i="7" a="1"/>
  <c r="AQ9" i="7"/>
  <c r="AQ10" i="7" a="1"/>
  <c r="AQ10" i="7"/>
  <c r="AQ11" i="7" a="1"/>
  <c r="AQ11" i="7"/>
  <c r="AQ12" i="7" a="1"/>
  <c r="AQ12" i="7"/>
  <c r="AQ13" i="7" a="1"/>
  <c r="AQ13" i="7"/>
  <c r="AQ14" i="7" a="1"/>
  <c r="AQ14" i="7"/>
  <c r="AR4" i="7" a="1"/>
  <c r="AR4" i="7"/>
  <c r="AR5" i="7" a="1"/>
  <c r="AR5" i="7"/>
  <c r="AR6" i="7" a="1"/>
  <c r="AR6" i="7"/>
  <c r="AR7" i="7" a="1"/>
  <c r="AR7" i="7"/>
  <c r="AR8" i="7" a="1"/>
  <c r="AR8" i="7"/>
  <c r="AR9" i="7" a="1"/>
  <c r="AR9" i="7"/>
  <c r="AR10" i="7" a="1"/>
  <c r="AR10" i="7"/>
  <c r="AR11" i="7" a="1"/>
  <c r="AR11" i="7"/>
  <c r="AR12" i="7" a="1"/>
  <c r="AR12" i="7"/>
  <c r="AR13" i="7" a="1"/>
  <c r="AR13" i="7"/>
  <c r="AR14" i="7" a="1"/>
  <c r="AR14" i="7"/>
  <c r="AS5" i="7" a="1"/>
  <c r="AS5" i="7"/>
  <c r="AS6" i="7" a="1"/>
  <c r="AS6" i="7"/>
  <c r="AS7" i="7" a="1"/>
  <c r="AS7" i="7"/>
  <c r="AS8" i="7" a="1"/>
  <c r="AS8" i="7"/>
  <c r="AS9" i="7" a="1"/>
  <c r="AS9" i="7"/>
  <c r="AS10" i="7" a="1"/>
  <c r="AS10" i="7"/>
  <c r="AS11" i="7" a="1"/>
  <c r="AS11" i="7"/>
  <c r="AS12" i="7" a="1"/>
  <c r="AS12" i="7"/>
  <c r="AS13" i="7" a="1"/>
  <c r="AS13" i="7"/>
  <c r="AS14" i="7" a="1"/>
  <c r="AS14" i="7"/>
  <c r="AS15" i="7" a="1"/>
  <c r="AS15" i="7"/>
  <c r="AP14" i="7" a="1"/>
  <c r="AP14" i="7"/>
  <c r="AM13" i="7" a="1"/>
  <c r="AM13" i="7"/>
  <c r="AJ12" i="7" a="1"/>
  <c r="AJ12" i="7"/>
  <c r="AR15" i="7" a="1"/>
  <c r="AR15" i="7"/>
  <c r="AO14" i="7" a="1"/>
  <c r="AO14" i="7"/>
  <c r="AL13" i="7" a="1"/>
  <c r="AL13" i="7"/>
  <c r="AQ15" i="7" a="1"/>
  <c r="AQ15" i="7"/>
  <c r="AN14" i="7" a="1"/>
  <c r="AN14" i="7"/>
  <c r="AK13" i="7" a="1"/>
  <c r="AK13" i="7"/>
  <c r="AS16" i="7" a="1"/>
  <c r="AS16" i="7"/>
  <c r="AP15" i="7" a="1"/>
  <c r="AP15" i="7"/>
  <c r="AM14" i="7" a="1"/>
  <c r="AM14" i="7"/>
  <c r="AJ13" i="7" a="1"/>
  <c r="AJ13" i="7"/>
  <c r="AR16" i="7" a="1"/>
  <c r="AR16" i="7"/>
  <c r="AO15" i="7" a="1"/>
  <c r="AO15" i="7"/>
  <c r="AL14" i="7" a="1"/>
  <c r="AL14" i="7"/>
  <c r="AQ16" i="7" a="1"/>
  <c r="AQ16" i="7"/>
  <c r="AN15" i="7" a="1"/>
  <c r="AN15" i="7"/>
  <c r="AK14" i="7" a="1"/>
  <c r="AK14" i="7"/>
  <c r="AS43" i="7"/>
  <c r="AR43" i="7"/>
  <c r="AQ43" i="7"/>
  <c r="AS42" i="7"/>
  <c r="AR42" i="7"/>
  <c r="AQ42" i="7"/>
  <c r="AS41" i="7"/>
  <c r="AR41" i="7"/>
  <c r="AQ41" i="7"/>
  <c r="AS40" i="7"/>
  <c r="AR40" i="7"/>
  <c r="AQ40" i="7"/>
  <c r="AS39" i="7"/>
  <c r="AR39" i="7"/>
  <c r="AQ39" i="7"/>
  <c r="AS38" i="7"/>
  <c r="AR38" i="7"/>
  <c r="AQ38" i="7"/>
  <c r="AS37" i="7"/>
  <c r="AR37" i="7"/>
  <c r="AQ37" i="7"/>
  <c r="AS36" i="7"/>
  <c r="AR36" i="7"/>
  <c r="AQ36" i="7"/>
  <c r="AS35" i="7"/>
  <c r="AR35" i="7"/>
  <c r="AQ35" i="7"/>
  <c r="AS34" i="7"/>
  <c r="AR34" i="7"/>
  <c r="AQ34" i="7"/>
  <c r="AS33" i="7"/>
  <c r="AR33" i="7"/>
  <c r="AQ33" i="7"/>
  <c r="AS32" i="7"/>
  <c r="AR32" i="7"/>
  <c r="AQ32" i="7"/>
  <c r="AS31" i="7"/>
  <c r="AR31" i="7"/>
  <c r="AQ31" i="7"/>
  <c r="AS30" i="7"/>
  <c r="AR30" i="7"/>
  <c r="AQ30" i="7"/>
  <c r="AS29" i="7"/>
  <c r="AR29" i="7"/>
  <c r="AQ29" i="7"/>
  <c r="AS28" i="7"/>
  <c r="AR28" i="7"/>
  <c r="AQ28" i="7"/>
  <c r="AS27" i="7"/>
  <c r="AR27" i="7"/>
  <c r="AQ27" i="7"/>
  <c r="AS26" i="7"/>
  <c r="AR26" i="7"/>
  <c r="AQ26" i="7"/>
  <c r="AS25" i="7"/>
  <c r="AR25" i="7"/>
  <c r="AQ25" i="7"/>
  <c r="AS24" i="7"/>
  <c r="AR24" i="7"/>
  <c r="AQ24" i="7"/>
  <c r="AS23" i="7"/>
  <c r="AR23" i="7"/>
  <c r="AQ23" i="7"/>
  <c r="AS22" i="7"/>
  <c r="AR22" i="7"/>
  <c r="AQ22" i="7"/>
  <c r="AS21" i="7"/>
  <c r="AR21" i="7"/>
  <c r="AQ21" i="7"/>
  <c r="AS20" i="7"/>
  <c r="AR20" i="7"/>
  <c r="AQ20" i="7"/>
  <c r="AS19" i="7"/>
  <c r="AR19" i="7"/>
  <c r="AQ19" i="7"/>
  <c r="AS18" i="7"/>
  <c r="AR18" i="7"/>
  <c r="AQ18" i="7"/>
  <c r="AS17" i="7"/>
  <c r="AR17" i="7"/>
  <c r="AQ17" i="7"/>
  <c r="AP43" i="7"/>
  <c r="AO43" i="7"/>
  <c r="AN43" i="7"/>
  <c r="AP42" i="7"/>
  <c r="AO42" i="7"/>
  <c r="AN42" i="7"/>
  <c r="AP41" i="7"/>
  <c r="AO41" i="7"/>
  <c r="AN41" i="7"/>
  <c r="AP40" i="7"/>
  <c r="AO40" i="7"/>
  <c r="AN40" i="7"/>
  <c r="AP39" i="7"/>
  <c r="AO39" i="7"/>
  <c r="AN39" i="7"/>
  <c r="AP38" i="7"/>
  <c r="AO38" i="7"/>
  <c r="AN38" i="7"/>
  <c r="AP37" i="7"/>
  <c r="AO37" i="7"/>
  <c r="AN37" i="7"/>
  <c r="AP36" i="7"/>
  <c r="AO36" i="7"/>
  <c r="AN36" i="7"/>
  <c r="AP35" i="7"/>
  <c r="AO35" i="7"/>
  <c r="AN35" i="7"/>
  <c r="AP34" i="7"/>
  <c r="AO34" i="7"/>
  <c r="AN34" i="7"/>
  <c r="AP33" i="7"/>
  <c r="AO33" i="7"/>
  <c r="AN33" i="7"/>
  <c r="AP32" i="7"/>
  <c r="AO32" i="7"/>
  <c r="AN32" i="7"/>
  <c r="AP31" i="7"/>
  <c r="AO31" i="7"/>
  <c r="AN31" i="7"/>
  <c r="AP30" i="7"/>
  <c r="AO30" i="7"/>
  <c r="AN30" i="7"/>
  <c r="AP29" i="7"/>
  <c r="AO29" i="7"/>
  <c r="AN29" i="7"/>
  <c r="AP28" i="7"/>
  <c r="AO28" i="7"/>
  <c r="AN28" i="7"/>
  <c r="AP27" i="7"/>
  <c r="AO27" i="7"/>
  <c r="AN27" i="7"/>
  <c r="AP26" i="7"/>
  <c r="AO26" i="7"/>
  <c r="AN26" i="7"/>
  <c r="AP25" i="7"/>
  <c r="AO25" i="7"/>
  <c r="AN25" i="7"/>
  <c r="AP24" i="7"/>
  <c r="AO24" i="7"/>
  <c r="AN24" i="7"/>
  <c r="AP23" i="7"/>
  <c r="AO23" i="7"/>
  <c r="AN23" i="7"/>
  <c r="AP22" i="7"/>
  <c r="AO22" i="7"/>
  <c r="AN22" i="7"/>
  <c r="AP21" i="7"/>
  <c r="AO21" i="7"/>
  <c r="AN21" i="7"/>
  <c r="AP20" i="7"/>
  <c r="AO20" i="7"/>
  <c r="AN20" i="7"/>
  <c r="AP19" i="7"/>
  <c r="AO19" i="7"/>
  <c r="AN19" i="7"/>
  <c r="AP18" i="7"/>
  <c r="AO18" i="7"/>
  <c r="AN18" i="7"/>
  <c r="AP17" i="7"/>
  <c r="AO17" i="7"/>
  <c r="AN17" i="7"/>
  <c r="AP16" i="7"/>
  <c r="AO16" i="7"/>
  <c r="AN16" i="7"/>
  <c r="AM43" i="7"/>
  <c r="AL43" i="7"/>
  <c r="AK43" i="7"/>
  <c r="AM42" i="7"/>
  <c r="AL42" i="7"/>
  <c r="AK42" i="7"/>
  <c r="AM41" i="7"/>
  <c r="AL41" i="7"/>
  <c r="AK41" i="7"/>
  <c r="AM40" i="7"/>
  <c r="AL40" i="7"/>
  <c r="AK40" i="7"/>
  <c r="AM39" i="7"/>
  <c r="AL39" i="7"/>
  <c r="AK39" i="7"/>
  <c r="AM38" i="7"/>
  <c r="AL38" i="7"/>
  <c r="AK38" i="7"/>
  <c r="AM37" i="7"/>
  <c r="AL37" i="7"/>
  <c r="AK37" i="7"/>
  <c r="AM36" i="7"/>
  <c r="AL36" i="7"/>
  <c r="AK36" i="7"/>
  <c r="AM35" i="7"/>
  <c r="AL35" i="7"/>
  <c r="AK35" i="7"/>
  <c r="AM34" i="7"/>
  <c r="AL34" i="7"/>
  <c r="AK34" i="7"/>
  <c r="AM33" i="7"/>
  <c r="AL33" i="7"/>
  <c r="AK33" i="7"/>
  <c r="AM32" i="7"/>
  <c r="AL32" i="7"/>
  <c r="AK32" i="7"/>
  <c r="AM31" i="7"/>
  <c r="AL31" i="7"/>
  <c r="AK31" i="7"/>
  <c r="AM30" i="7"/>
  <c r="AL30" i="7"/>
  <c r="AK30" i="7"/>
  <c r="AM29" i="7"/>
  <c r="AL29" i="7"/>
  <c r="AK29" i="7"/>
  <c r="AM28" i="7"/>
  <c r="AL28" i="7"/>
  <c r="AK28" i="7"/>
  <c r="AM27" i="7"/>
  <c r="AL27" i="7"/>
  <c r="AK27" i="7"/>
  <c r="AM26" i="7"/>
  <c r="AL26" i="7"/>
  <c r="AK26" i="7"/>
  <c r="AM25" i="7"/>
  <c r="AL25" i="7"/>
  <c r="AK25" i="7"/>
  <c r="AM24" i="7"/>
  <c r="AL24" i="7"/>
  <c r="AK24" i="7"/>
  <c r="AM23" i="7"/>
  <c r="AL23" i="7"/>
  <c r="AK23" i="7"/>
  <c r="AM22" i="7"/>
  <c r="AL22" i="7"/>
  <c r="AK22" i="7"/>
  <c r="AM21" i="7"/>
  <c r="AL21" i="7"/>
  <c r="AK21" i="7"/>
  <c r="AM20" i="7"/>
  <c r="AL20" i="7"/>
  <c r="AK20" i="7"/>
  <c r="AM19" i="7"/>
  <c r="AL19" i="7"/>
  <c r="AK19" i="7"/>
  <c r="AM18" i="7"/>
  <c r="AL18" i="7"/>
  <c r="AK18" i="7"/>
  <c r="AM17" i="7"/>
  <c r="AL17" i="7"/>
  <c r="AK17" i="7"/>
  <c r="AM16" i="7"/>
  <c r="AL16" i="7"/>
  <c r="AK16" i="7"/>
  <c r="AM15" i="7"/>
  <c r="AL15" i="7"/>
  <c r="AK15" i="7"/>
  <c r="AJ43" i="7"/>
  <c r="AJ42" i="7"/>
  <c r="AJ41" i="7"/>
  <c r="AJ40" i="7"/>
  <c r="AJ39" i="7"/>
  <c r="AJ38" i="7"/>
  <c r="AJ37" i="7"/>
  <c r="AJ36" i="7"/>
  <c r="AJ35" i="7"/>
  <c r="AJ34" i="7"/>
  <c r="AJ33" i="7"/>
  <c r="AJ32" i="7"/>
  <c r="AJ31" i="7"/>
  <c r="AJ30" i="7"/>
  <c r="AJ29" i="7"/>
  <c r="AJ28" i="7"/>
  <c r="AJ27" i="7"/>
  <c r="AJ26" i="7"/>
  <c r="AJ25" i="7"/>
  <c r="AJ24" i="7"/>
  <c r="AJ23" i="7"/>
  <c r="AJ22" i="7"/>
  <c r="AJ21" i="7"/>
  <c r="AJ20" i="7"/>
  <c r="AJ19" i="7"/>
  <c r="AJ18" i="7"/>
  <c r="AJ17" i="7"/>
  <c r="AJ16" i="7"/>
  <c r="AJ15" i="7"/>
  <c r="AJ14" i="7"/>
  <c r="C4" i="7"/>
  <c r="E48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49" i="7"/>
  <c r="E50" i="7"/>
  <c r="E51" i="7"/>
  <c r="E52" i="7"/>
  <c r="E83" i="7"/>
  <c r="E47" i="7"/>
  <c r="E46" i="7"/>
  <c r="E45" i="7"/>
  <c r="E44" i="7"/>
  <c r="A5" i="7"/>
  <c r="A4" i="7"/>
  <c r="AK4" i="4" a="1"/>
  <c r="AK4" i="4"/>
  <c r="AK5" i="4" a="1"/>
  <c r="AK5" i="4"/>
  <c r="AK6" i="4" a="1"/>
  <c r="AK6" i="4"/>
  <c r="AK7" i="4" a="1"/>
  <c r="AK7" i="4"/>
  <c r="AK8" i="4" a="1"/>
  <c r="AK8" i="4"/>
  <c r="AK10" i="4" a="1"/>
  <c r="AK10" i="4"/>
  <c r="AK11" i="4" a="1"/>
  <c r="AK11" i="4"/>
  <c r="AK12" i="4" a="1"/>
  <c r="AK12" i="4"/>
  <c r="AK13" i="4" a="1"/>
  <c r="AK13" i="4"/>
  <c r="AK14" i="4" a="1"/>
  <c r="AK14" i="4"/>
  <c r="AK15" i="4" a="1"/>
  <c r="AK15" i="4"/>
  <c r="AK16" i="4" a="1"/>
  <c r="AK16" i="4"/>
  <c r="AK17" i="4" a="1"/>
  <c r="AK17" i="4"/>
  <c r="AK18" i="4" a="1"/>
  <c r="AK18" i="4"/>
  <c r="AK19" i="4" a="1"/>
  <c r="AK19" i="4"/>
  <c r="AK20" i="4" a="1"/>
  <c r="AK20" i="4"/>
  <c r="AK21" i="4" a="1"/>
  <c r="AK21" i="4"/>
  <c r="AK22" i="4" a="1"/>
  <c r="AK22" i="4"/>
  <c r="AK23" i="4" a="1"/>
  <c r="AK23" i="4"/>
  <c r="AK24" i="4" a="1"/>
  <c r="AK24" i="4"/>
  <c r="AK25" i="4" a="1"/>
  <c r="AK25" i="4"/>
  <c r="AK26" i="4" a="1"/>
  <c r="AK26" i="4"/>
  <c r="AK27" i="4" a="1"/>
  <c r="AK27" i="4"/>
  <c r="AK28" i="4" a="1"/>
  <c r="AK28" i="4"/>
  <c r="AK29" i="4" a="1"/>
  <c r="AK29" i="4"/>
  <c r="AK30" i="4" a="1"/>
  <c r="AK30" i="4"/>
  <c r="AK31" i="4" a="1"/>
  <c r="AK31" i="4"/>
  <c r="AK32" i="4" a="1"/>
  <c r="AK32" i="4"/>
  <c r="AK33" i="4" a="1"/>
  <c r="AK33" i="4"/>
  <c r="AK34" i="4" a="1"/>
  <c r="AK34" i="4"/>
  <c r="AK35" i="4" a="1"/>
  <c r="AK35" i="4"/>
  <c r="AK36" i="4" a="1"/>
  <c r="AK36" i="4"/>
  <c r="AK37" i="4" a="1"/>
  <c r="AK37" i="4"/>
  <c r="AK38" i="4" a="1"/>
  <c r="AK38" i="4"/>
  <c r="AK39" i="4" a="1"/>
  <c r="AK39" i="4"/>
  <c r="AK40" i="4" a="1"/>
  <c r="AK40" i="4"/>
  <c r="AK41" i="4" a="1"/>
  <c r="AK41" i="4"/>
  <c r="AK42" i="4" a="1"/>
  <c r="AK42" i="4"/>
  <c r="AK43" i="4" a="1"/>
  <c r="AK43" i="4"/>
  <c r="AM11" i="4" a="1"/>
  <c r="AM11" i="4"/>
  <c r="AM12" i="4" a="1"/>
  <c r="AM12" i="4"/>
  <c r="AM13" i="4" a="1"/>
  <c r="AM13" i="4"/>
  <c r="AM14" i="4" a="1"/>
  <c r="AM14" i="4"/>
  <c r="AM15" i="4" a="1"/>
  <c r="AM15" i="4"/>
  <c r="AM16" i="4" a="1"/>
  <c r="AM16" i="4"/>
  <c r="AM17" i="4" a="1"/>
  <c r="AM17" i="4"/>
  <c r="AM18" i="4" a="1"/>
  <c r="AM18" i="4"/>
  <c r="AM19" i="4" a="1"/>
  <c r="AM19" i="4"/>
  <c r="AM20" i="4" a="1"/>
  <c r="AM20" i="4"/>
  <c r="AM21" i="4" a="1"/>
  <c r="AM21" i="4"/>
  <c r="AM22" i="4" a="1"/>
  <c r="AM22" i="4"/>
  <c r="AM23" i="4" a="1"/>
  <c r="AM23" i="4"/>
  <c r="AM24" i="4" a="1"/>
  <c r="AM24" i="4"/>
  <c r="AM25" i="4" a="1"/>
  <c r="AM25" i="4"/>
  <c r="AM26" i="4" a="1"/>
  <c r="AM26" i="4"/>
  <c r="AM27" i="4" a="1"/>
  <c r="AM27" i="4"/>
  <c r="AM28" i="4" a="1"/>
  <c r="AM28" i="4"/>
  <c r="AM29" i="4" a="1"/>
  <c r="AM29" i="4"/>
  <c r="AM30" i="4" a="1"/>
  <c r="AM30" i="4"/>
  <c r="AM31" i="4" a="1"/>
  <c r="AM31" i="4"/>
  <c r="AM32" i="4" a="1"/>
  <c r="AM32" i="4"/>
  <c r="AM33" i="4" a="1"/>
  <c r="AM33" i="4"/>
  <c r="AM34" i="4" a="1"/>
  <c r="AM34" i="4"/>
  <c r="AM35" i="4" a="1"/>
  <c r="AM35" i="4"/>
  <c r="AM36" i="4" a="1"/>
  <c r="AM36" i="4"/>
  <c r="AM37" i="4" a="1"/>
  <c r="AM37" i="4"/>
  <c r="AM38" i="4" a="1"/>
  <c r="AM38" i="4"/>
  <c r="AM39" i="4" a="1"/>
  <c r="AM39" i="4"/>
  <c r="AM40" i="4" a="1"/>
  <c r="AM40" i="4"/>
  <c r="AM41" i="4" a="1"/>
  <c r="AM41" i="4"/>
  <c r="AM42" i="4" a="1"/>
  <c r="AM42" i="4"/>
  <c r="AM43" i="4" a="1"/>
  <c r="AM43" i="4"/>
  <c r="AM4" i="4" a="1"/>
  <c r="AM4" i="4"/>
  <c r="AM5" i="4" a="1"/>
  <c r="AM5" i="4"/>
  <c r="AM6" i="4" a="1"/>
  <c r="AM6" i="4"/>
  <c r="AM7" i="4" a="1"/>
  <c r="AM7" i="4"/>
  <c r="AM8" i="4" a="1"/>
  <c r="AM8" i="4"/>
  <c r="AM9" i="4" a="1"/>
  <c r="AM9" i="4"/>
  <c r="AO4" i="4" a="1"/>
  <c r="AO4" i="4"/>
  <c r="AO5" i="4" a="1"/>
  <c r="AO5" i="4"/>
  <c r="AO6" i="4" a="1"/>
  <c r="AO6" i="4"/>
  <c r="AO7" i="4" a="1"/>
  <c r="AO7" i="4"/>
  <c r="AO8" i="4" a="1"/>
  <c r="AO8" i="4"/>
  <c r="AO9" i="4" a="1"/>
  <c r="AO9" i="4"/>
  <c r="AO10" i="4" a="1"/>
  <c r="AO10" i="4"/>
  <c r="AO12" i="4" a="1"/>
  <c r="AO12" i="4"/>
  <c r="AO13" i="4" a="1"/>
  <c r="AO13" i="4"/>
  <c r="AO14" i="4" a="1"/>
  <c r="AO14" i="4"/>
  <c r="AO15" i="4" a="1"/>
  <c r="AO15" i="4"/>
  <c r="AO16" i="4" a="1"/>
  <c r="AO16" i="4"/>
  <c r="AO17" i="4" a="1"/>
  <c r="AO17" i="4"/>
  <c r="AO18" i="4" a="1"/>
  <c r="AO18" i="4"/>
  <c r="AO19" i="4" a="1"/>
  <c r="AO19" i="4"/>
  <c r="AO20" i="4" a="1"/>
  <c r="AO20" i="4"/>
  <c r="AO21" i="4" a="1"/>
  <c r="AO21" i="4"/>
  <c r="AO22" i="4" a="1"/>
  <c r="AO22" i="4"/>
  <c r="AO23" i="4" a="1"/>
  <c r="AO23" i="4"/>
  <c r="AO24" i="4" a="1"/>
  <c r="AO24" i="4"/>
  <c r="AO25" i="4" a="1"/>
  <c r="AO25" i="4"/>
  <c r="AO26" i="4" a="1"/>
  <c r="AO26" i="4"/>
  <c r="AO27" i="4" a="1"/>
  <c r="AO27" i="4"/>
  <c r="AO28" i="4" a="1"/>
  <c r="AO28" i="4"/>
  <c r="AO29" i="4" a="1"/>
  <c r="AO29" i="4"/>
  <c r="AO30" i="4" a="1"/>
  <c r="AO30" i="4"/>
  <c r="AO31" i="4" a="1"/>
  <c r="AO31" i="4"/>
  <c r="AO32" i="4" a="1"/>
  <c r="AO32" i="4"/>
  <c r="AO33" i="4" a="1"/>
  <c r="AO33" i="4"/>
  <c r="AO34" i="4" a="1"/>
  <c r="AO34" i="4"/>
  <c r="AO35" i="4" a="1"/>
  <c r="AO35" i="4"/>
  <c r="AO36" i="4" a="1"/>
  <c r="AO36" i="4"/>
  <c r="AO37" i="4" a="1"/>
  <c r="AO37" i="4"/>
  <c r="AO38" i="4" a="1"/>
  <c r="AO38" i="4"/>
  <c r="AO39" i="4" a="1"/>
  <c r="AO39" i="4"/>
  <c r="AO40" i="4" a="1"/>
  <c r="AO40" i="4"/>
  <c r="AO41" i="4" a="1"/>
  <c r="AO41" i="4"/>
  <c r="AO42" i="4" a="1"/>
  <c r="AO42" i="4"/>
  <c r="AO43" i="4" a="1"/>
  <c r="AO43" i="4"/>
  <c r="AQ4" i="4" a="1"/>
  <c r="AQ4" i="4"/>
  <c r="AQ5" i="4" a="1"/>
  <c r="AQ5" i="4"/>
  <c r="AQ6" i="4" a="1"/>
  <c r="AQ6" i="4"/>
  <c r="AQ7" i="4" a="1"/>
  <c r="AQ7" i="4"/>
  <c r="AQ8" i="4" a="1"/>
  <c r="AQ8" i="4"/>
  <c r="AQ9" i="4" a="1"/>
  <c r="AQ9" i="4"/>
  <c r="AQ10" i="4" a="1"/>
  <c r="AQ10" i="4"/>
  <c r="AQ11" i="4" a="1"/>
  <c r="AQ11" i="4"/>
  <c r="AQ13" i="4" a="1"/>
  <c r="AQ13" i="4"/>
  <c r="AQ14" i="4" a="1"/>
  <c r="AQ14" i="4"/>
  <c r="AQ15" i="4" a="1"/>
  <c r="AQ15" i="4"/>
  <c r="AQ16" i="4" a="1"/>
  <c r="AQ16" i="4"/>
  <c r="AQ17" i="4" a="1"/>
  <c r="AQ17" i="4"/>
  <c r="AQ18" i="4" a="1"/>
  <c r="AQ18" i="4"/>
  <c r="AQ19" i="4" a="1"/>
  <c r="AQ19" i="4"/>
  <c r="AQ20" i="4" a="1"/>
  <c r="AQ20" i="4"/>
  <c r="AQ21" i="4" a="1"/>
  <c r="AQ21" i="4"/>
  <c r="AQ22" i="4" a="1"/>
  <c r="AQ22" i="4"/>
  <c r="AQ23" i="4" a="1"/>
  <c r="AQ23" i="4"/>
  <c r="AQ24" i="4" a="1"/>
  <c r="AQ24" i="4"/>
  <c r="AQ25" i="4" a="1"/>
  <c r="AQ25" i="4"/>
  <c r="AQ26" i="4" a="1"/>
  <c r="AQ26" i="4"/>
  <c r="AQ27" i="4" a="1"/>
  <c r="AQ27" i="4"/>
  <c r="AQ28" i="4" a="1"/>
  <c r="AQ28" i="4"/>
  <c r="AQ29" i="4" a="1"/>
  <c r="AQ29" i="4"/>
  <c r="AQ30" i="4" a="1"/>
  <c r="AQ30" i="4"/>
  <c r="AQ31" i="4" a="1"/>
  <c r="AQ31" i="4"/>
  <c r="AQ32" i="4" a="1"/>
  <c r="AQ32" i="4"/>
  <c r="AQ33" i="4" a="1"/>
  <c r="AQ33" i="4"/>
  <c r="AQ34" i="4" a="1"/>
  <c r="AQ34" i="4"/>
  <c r="AQ35" i="4" a="1"/>
  <c r="AQ35" i="4"/>
  <c r="AQ36" i="4" a="1"/>
  <c r="AQ36" i="4"/>
  <c r="AQ37" i="4" a="1"/>
  <c r="AQ37" i="4"/>
  <c r="AQ38" i="4" a="1"/>
  <c r="AQ38" i="4"/>
  <c r="AQ39" i="4" a="1"/>
  <c r="AQ39" i="4"/>
  <c r="AQ40" i="4" a="1"/>
  <c r="AQ40" i="4"/>
  <c r="AQ41" i="4" a="1"/>
  <c r="AQ41" i="4"/>
  <c r="AQ42" i="4" a="1"/>
  <c r="AQ42" i="4"/>
  <c r="AQ43" i="4" a="1"/>
  <c r="AQ43" i="4"/>
  <c r="AQ12" i="4" a="1"/>
  <c r="AQ12" i="4"/>
  <c r="AO11" i="4" a="1"/>
  <c r="AO11" i="4"/>
  <c r="AM10" i="4" a="1"/>
  <c r="AM10" i="4"/>
  <c r="AK9" i="4" a="1"/>
  <c r="AK9" i="4"/>
  <c r="AJ4" i="4" a="1"/>
  <c r="AJ4" i="4"/>
  <c r="AJ5" i="4" a="1"/>
  <c r="AJ5" i="4"/>
  <c r="AJ6" i="4" a="1"/>
  <c r="AJ6" i="4"/>
  <c r="AJ7" i="4" a="1"/>
  <c r="AJ7" i="4"/>
  <c r="AJ8" i="4" a="1"/>
  <c r="AJ8" i="4"/>
  <c r="AJ9" i="4" a="1"/>
  <c r="AJ9" i="4"/>
  <c r="AJ10" i="4" a="1"/>
  <c r="AJ10" i="4"/>
  <c r="AJ11" i="4" a="1"/>
  <c r="AJ11" i="4"/>
  <c r="AJ12" i="4" a="1"/>
  <c r="AJ12" i="4"/>
  <c r="AJ13" i="4" a="1"/>
  <c r="AJ13" i="4"/>
  <c r="AJ14" i="4" a="1"/>
  <c r="AJ14" i="4"/>
  <c r="AJ15" i="4" a="1"/>
  <c r="AJ15" i="4"/>
  <c r="AJ16" i="4" a="1"/>
  <c r="AJ16" i="4"/>
  <c r="AJ17" i="4" a="1"/>
  <c r="AJ17" i="4"/>
  <c r="AL4" i="4" a="1"/>
  <c r="AL4" i="4"/>
  <c r="AL5" i="4" a="1"/>
  <c r="AL5" i="4"/>
  <c r="AL6" i="4" a="1"/>
  <c r="AL6" i="4"/>
  <c r="AL7" i="4" a="1"/>
  <c r="AL7" i="4"/>
  <c r="AL8" i="4" a="1"/>
  <c r="AL8" i="4"/>
  <c r="AL9" i="4" a="1"/>
  <c r="AL9" i="4"/>
  <c r="AL10" i="4" a="1"/>
  <c r="AL10" i="4"/>
  <c r="AL11" i="4" a="1"/>
  <c r="AL11" i="4"/>
  <c r="AL12" i="4" a="1"/>
  <c r="AL12" i="4"/>
  <c r="AL13" i="4" a="1"/>
  <c r="AL13" i="4"/>
  <c r="AL14" i="4" a="1"/>
  <c r="AL14" i="4"/>
  <c r="AL15" i="4" a="1"/>
  <c r="AL15" i="4"/>
  <c r="AL16" i="4" a="1"/>
  <c r="AL16" i="4"/>
  <c r="AL17" i="4" a="1"/>
  <c r="AL17" i="4"/>
  <c r="AL18" i="4" a="1"/>
  <c r="AL18" i="4"/>
  <c r="AN4" i="4" a="1"/>
  <c r="AN4" i="4"/>
  <c r="AN5" i="4" a="1"/>
  <c r="AN5" i="4"/>
  <c r="AN6" i="4" a="1"/>
  <c r="AN6" i="4"/>
  <c r="AN7" i="4" a="1"/>
  <c r="AN7" i="4"/>
  <c r="AN8" i="4" a="1"/>
  <c r="AN8" i="4"/>
  <c r="AN9" i="4" a="1"/>
  <c r="AN9" i="4"/>
  <c r="AN10" i="4" a="1"/>
  <c r="AN10" i="4"/>
  <c r="AN11" i="4" a="1"/>
  <c r="AN11" i="4"/>
  <c r="AN12" i="4" a="1"/>
  <c r="AN12" i="4"/>
  <c r="AN13" i="4" a="1"/>
  <c r="AN13" i="4"/>
  <c r="AN14" i="4" a="1"/>
  <c r="AN14" i="4"/>
  <c r="AN15" i="4" a="1"/>
  <c r="AN15" i="4"/>
  <c r="AN16" i="4" a="1"/>
  <c r="AN16" i="4"/>
  <c r="AN17" i="4" a="1"/>
  <c r="AN17" i="4"/>
  <c r="AN18" i="4" a="1"/>
  <c r="AN18" i="4"/>
  <c r="AN19" i="4" a="1"/>
  <c r="AN19" i="4"/>
  <c r="AP4" i="4" a="1"/>
  <c r="AP4" i="4"/>
  <c r="AP5" i="4" a="1"/>
  <c r="AP5" i="4"/>
  <c r="AP6" i="4" a="1"/>
  <c r="AP6" i="4"/>
  <c r="AP7" i="4" a="1"/>
  <c r="AP7" i="4"/>
  <c r="AP8" i="4" a="1"/>
  <c r="AP8" i="4"/>
  <c r="AP9" i="4" a="1"/>
  <c r="AP9" i="4"/>
  <c r="AP10" i="4" a="1"/>
  <c r="AP10" i="4"/>
  <c r="AP11" i="4" a="1"/>
  <c r="AP11" i="4"/>
  <c r="AP12" i="4" a="1"/>
  <c r="AP12" i="4"/>
  <c r="AP13" i="4" a="1"/>
  <c r="AP13" i="4"/>
  <c r="AP14" i="4" a="1"/>
  <c r="AP14" i="4"/>
  <c r="AP15" i="4" a="1"/>
  <c r="AP15" i="4"/>
  <c r="AP16" i="4" a="1"/>
  <c r="AP16" i="4"/>
  <c r="AP17" i="4" a="1"/>
  <c r="AP17" i="4"/>
  <c r="AP18" i="4" a="1"/>
  <c r="AP18" i="4"/>
  <c r="AP19" i="4" a="1"/>
  <c r="AP19" i="4"/>
  <c r="AP20" i="4" a="1"/>
  <c r="AP20" i="4"/>
  <c r="AP21" i="4" a="1"/>
  <c r="AP21" i="4"/>
  <c r="AN20" i="4" a="1"/>
  <c r="AN20" i="4"/>
  <c r="AL19" i="4" a="1"/>
  <c r="AL19" i="4"/>
  <c r="AJ18" i="4" a="1"/>
  <c r="AJ18" i="4"/>
  <c r="AP24" i="4"/>
  <c r="AP25" i="4"/>
  <c r="AP26" i="4"/>
  <c r="AP27" i="4"/>
  <c r="AP28" i="4"/>
  <c r="AP29" i="4"/>
  <c r="AP30" i="4"/>
  <c r="AP31" i="4"/>
  <c r="AP32" i="4"/>
  <c r="AP33" i="4"/>
  <c r="AP34" i="4"/>
  <c r="AP35" i="4"/>
  <c r="AP36" i="4"/>
  <c r="AP37" i="4"/>
  <c r="AP38" i="4"/>
  <c r="AP39" i="4"/>
  <c r="AP40" i="4"/>
  <c r="AP41" i="4"/>
  <c r="AP42" i="4"/>
  <c r="AP43" i="4"/>
  <c r="AN23" i="4"/>
  <c r="AN24" i="4"/>
  <c r="AN25" i="4"/>
  <c r="AN26" i="4"/>
  <c r="AN27" i="4"/>
  <c r="AN28" i="4"/>
  <c r="AN29" i="4"/>
  <c r="AN30" i="4"/>
  <c r="AN31" i="4"/>
  <c r="AN32" i="4"/>
  <c r="AN33" i="4"/>
  <c r="AN34" i="4"/>
  <c r="AN35" i="4"/>
  <c r="AN36" i="4"/>
  <c r="AN37" i="4"/>
  <c r="AN38" i="4"/>
  <c r="AN39" i="4"/>
  <c r="AN40" i="4"/>
  <c r="AN41" i="4"/>
  <c r="AN42" i="4"/>
  <c r="AN43" i="4"/>
  <c r="AL22" i="4"/>
  <c r="AL23" i="4"/>
  <c r="AL24" i="4"/>
  <c r="AL25" i="4"/>
  <c r="AL26" i="4"/>
  <c r="AL27" i="4"/>
  <c r="AL28" i="4"/>
  <c r="AL29" i="4"/>
  <c r="AL30" i="4"/>
  <c r="AL31" i="4"/>
  <c r="AL32" i="4"/>
  <c r="AL33" i="4"/>
  <c r="AL34" i="4"/>
  <c r="AL35" i="4"/>
  <c r="AL36" i="4"/>
  <c r="AL37" i="4"/>
  <c r="AL38" i="4"/>
  <c r="AL39" i="4"/>
  <c r="AL40" i="4"/>
  <c r="AL41" i="4"/>
  <c r="AL42" i="4"/>
  <c r="AL43" i="4"/>
  <c r="AJ21" i="4"/>
  <c r="AJ22" i="4"/>
  <c r="AJ23" i="4"/>
  <c r="AJ24" i="4"/>
  <c r="AJ25" i="4"/>
  <c r="AJ26" i="4"/>
  <c r="AJ27" i="4"/>
  <c r="AJ28" i="4"/>
  <c r="AJ29" i="4"/>
  <c r="AJ30" i="4"/>
  <c r="AJ31" i="4"/>
  <c r="AJ32" i="4"/>
  <c r="AJ33" i="4"/>
  <c r="AJ34" i="4"/>
  <c r="AJ35" i="4"/>
  <c r="AJ36" i="4"/>
  <c r="AJ37" i="4"/>
  <c r="AJ38" i="4"/>
  <c r="AJ39" i="4"/>
  <c r="AJ40" i="4"/>
  <c r="AJ41" i="4"/>
  <c r="AJ42" i="4"/>
  <c r="AJ43" i="4"/>
  <c r="AP22" i="4"/>
  <c r="AN21" i="4"/>
  <c r="AL20" i="4"/>
  <c r="AJ19" i="4"/>
  <c r="AP23" i="4"/>
  <c r="AN22" i="4"/>
  <c r="AL21" i="4"/>
  <c r="AJ20" i="4"/>
  <c r="E44" i="4"/>
  <c r="A5" i="4"/>
  <c r="A4" i="4"/>
  <c r="A1" i="3"/>
  <c r="A2" i="3"/>
  <c r="D45" i="3"/>
  <c r="D5" i="3"/>
  <c r="J8" i="3"/>
  <c r="D46" i="3"/>
  <c r="D6" i="3"/>
  <c r="J9" i="3"/>
  <c r="D47" i="3"/>
  <c r="D7" i="3"/>
  <c r="J10" i="3"/>
  <c r="D48" i="3"/>
  <c r="D8" i="3"/>
  <c r="J11" i="3"/>
  <c r="D49" i="3"/>
  <c r="D9" i="3"/>
  <c r="J12" i="3"/>
  <c r="D50" i="3"/>
  <c r="D10" i="3"/>
  <c r="J13" i="3"/>
  <c r="D51" i="3"/>
  <c r="D11" i="3"/>
  <c r="J14" i="3"/>
  <c r="D52" i="3"/>
  <c r="D12" i="3"/>
  <c r="J15" i="3"/>
  <c r="D53" i="3"/>
  <c r="D13" i="3"/>
  <c r="J16" i="3"/>
  <c r="D54" i="3"/>
  <c r="D14" i="3"/>
  <c r="J17" i="3"/>
  <c r="D55" i="3"/>
  <c r="D15" i="3"/>
  <c r="J18" i="3"/>
  <c r="D56" i="3"/>
  <c r="D16" i="3"/>
  <c r="J19" i="3"/>
  <c r="D57" i="3"/>
  <c r="D17" i="3"/>
  <c r="J20" i="3"/>
  <c r="D58" i="3"/>
  <c r="D18" i="3"/>
  <c r="J21" i="3"/>
  <c r="D59" i="3"/>
  <c r="D19" i="3"/>
  <c r="J22" i="3"/>
  <c r="D60" i="3"/>
  <c r="D20" i="3"/>
  <c r="J23" i="3"/>
  <c r="D61" i="3"/>
  <c r="D21" i="3"/>
  <c r="J24" i="3"/>
  <c r="D62" i="3"/>
  <c r="D22" i="3"/>
  <c r="J25" i="3"/>
  <c r="D63" i="3"/>
  <c r="D23" i="3"/>
  <c r="J26" i="3"/>
  <c r="D64" i="3"/>
  <c r="D24" i="3"/>
  <c r="J27" i="3"/>
  <c r="D65" i="3"/>
  <c r="D25" i="3"/>
  <c r="J28" i="3"/>
  <c r="D66" i="3"/>
  <c r="D26" i="3"/>
  <c r="J29" i="3"/>
  <c r="D67" i="3"/>
  <c r="D27" i="3"/>
  <c r="J30" i="3"/>
  <c r="D68" i="3"/>
  <c r="D28" i="3"/>
  <c r="J31" i="3"/>
  <c r="D69" i="3"/>
  <c r="D29" i="3"/>
  <c r="J32" i="3"/>
  <c r="D70" i="3"/>
  <c r="D30" i="3"/>
  <c r="J33" i="3"/>
  <c r="D71" i="3"/>
  <c r="D31" i="3"/>
  <c r="J34" i="3"/>
  <c r="D72" i="3"/>
  <c r="D32" i="3"/>
  <c r="J35" i="3"/>
  <c r="D73" i="3"/>
  <c r="D33" i="3"/>
  <c r="J36" i="3"/>
  <c r="D74" i="3"/>
  <c r="D34" i="3"/>
  <c r="J37" i="3"/>
  <c r="D75" i="3"/>
  <c r="D35" i="3"/>
  <c r="J38" i="3"/>
  <c r="D76" i="3"/>
  <c r="D36" i="3"/>
  <c r="J39" i="3"/>
  <c r="D77" i="3"/>
  <c r="D37" i="3"/>
  <c r="J40" i="3"/>
  <c r="D78" i="3"/>
  <c r="D38" i="3"/>
  <c r="J41" i="3"/>
  <c r="D79" i="3"/>
  <c r="D39" i="3"/>
  <c r="J42" i="3"/>
  <c r="D80" i="3"/>
  <c r="D40" i="3"/>
  <c r="J43" i="3"/>
  <c r="D44" i="3"/>
  <c r="D4" i="3"/>
  <c r="J7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D81" i="3"/>
  <c r="D41" i="3"/>
  <c r="H43" i="3"/>
  <c r="H6" i="3"/>
  <c r="D82" i="3"/>
  <c r="D42" i="3"/>
  <c r="F43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5" i="3"/>
  <c r="D83" i="3"/>
  <c r="D43" i="3"/>
  <c r="F81" i="3"/>
  <c r="H79" i="3"/>
  <c r="J77" i="3"/>
  <c r="L75" i="3"/>
  <c r="N73" i="3"/>
  <c r="P71" i="3"/>
  <c r="R69" i="3"/>
  <c r="T67" i="3"/>
  <c r="V65" i="3"/>
  <c r="AP45" i="3"/>
  <c r="D84" i="3"/>
  <c r="E83" i="3"/>
  <c r="G81" i="3"/>
  <c r="I79" i="3"/>
  <c r="K77" i="3"/>
  <c r="M75" i="3"/>
  <c r="O73" i="3"/>
  <c r="Q71" i="3"/>
  <c r="S69" i="3"/>
  <c r="U67" i="3"/>
  <c r="W65" i="3"/>
  <c r="AQ45" i="3"/>
  <c r="F82" i="3"/>
  <c r="H80" i="3"/>
  <c r="J78" i="3"/>
  <c r="L76" i="3"/>
  <c r="N74" i="3"/>
  <c r="P72" i="3"/>
  <c r="R70" i="3"/>
  <c r="T68" i="3"/>
  <c r="V66" i="3"/>
  <c r="AP46" i="3"/>
  <c r="D85" i="3"/>
  <c r="E84" i="3"/>
  <c r="G82" i="3"/>
  <c r="I80" i="3"/>
  <c r="K78" i="3"/>
  <c r="M76" i="3"/>
  <c r="O74" i="3"/>
  <c r="Q72" i="3"/>
  <c r="S70" i="3"/>
  <c r="U68" i="3"/>
  <c r="W66" i="3"/>
  <c r="AQ46" i="3"/>
  <c r="F83" i="3"/>
  <c r="H81" i="3"/>
  <c r="J79" i="3"/>
  <c r="L77" i="3"/>
  <c r="N75" i="3"/>
  <c r="P73" i="3"/>
  <c r="R71" i="3"/>
  <c r="T69" i="3"/>
  <c r="V67" i="3"/>
  <c r="AP47" i="3"/>
  <c r="D86" i="3"/>
  <c r="E85" i="3"/>
  <c r="G83" i="3"/>
  <c r="I81" i="3"/>
  <c r="K79" i="3"/>
  <c r="M77" i="3"/>
  <c r="O75" i="3"/>
  <c r="Q73" i="3"/>
  <c r="S71" i="3"/>
  <c r="U69" i="3"/>
  <c r="W67" i="3"/>
  <c r="AQ47" i="3"/>
  <c r="F84" i="3"/>
  <c r="H82" i="3"/>
  <c r="J80" i="3"/>
  <c r="L78" i="3"/>
  <c r="N76" i="3"/>
  <c r="P74" i="3"/>
  <c r="R72" i="3"/>
  <c r="T70" i="3"/>
  <c r="V68" i="3"/>
  <c r="AP48" i="3"/>
  <c r="D87" i="3"/>
  <c r="E86" i="3"/>
  <c r="G84" i="3"/>
  <c r="I82" i="3"/>
  <c r="K80" i="3"/>
  <c r="M78" i="3"/>
  <c r="O76" i="3"/>
  <c r="Q74" i="3"/>
  <c r="S72" i="3"/>
  <c r="U70" i="3"/>
  <c r="W68" i="3"/>
  <c r="AQ48" i="3"/>
  <c r="F85" i="3"/>
  <c r="H83" i="3"/>
  <c r="J81" i="3"/>
  <c r="L79" i="3"/>
  <c r="N77" i="3"/>
  <c r="P75" i="3"/>
  <c r="R73" i="3"/>
  <c r="T71" i="3"/>
  <c r="V69" i="3"/>
  <c r="AP49" i="3"/>
  <c r="D88" i="3"/>
  <c r="E87" i="3"/>
  <c r="G85" i="3"/>
  <c r="I83" i="3"/>
  <c r="K81" i="3"/>
  <c r="M79" i="3"/>
  <c r="O77" i="3"/>
  <c r="Q75" i="3"/>
  <c r="S73" i="3"/>
  <c r="U71" i="3"/>
  <c r="W69" i="3"/>
  <c r="AQ49" i="3"/>
  <c r="F86" i="3"/>
  <c r="H84" i="3"/>
  <c r="J82" i="3"/>
  <c r="L80" i="3"/>
  <c r="N78" i="3"/>
  <c r="P76" i="3"/>
  <c r="R74" i="3"/>
  <c r="T72" i="3"/>
  <c r="V70" i="3"/>
  <c r="AP50" i="3"/>
  <c r="D89" i="3"/>
  <c r="E88" i="3"/>
  <c r="G86" i="3"/>
  <c r="I84" i="3"/>
  <c r="K82" i="3"/>
  <c r="M80" i="3"/>
  <c r="O78" i="3"/>
  <c r="Q76" i="3"/>
  <c r="S74" i="3"/>
  <c r="U72" i="3"/>
  <c r="W70" i="3"/>
  <c r="AQ50" i="3"/>
  <c r="F87" i="3"/>
  <c r="H85" i="3"/>
  <c r="J83" i="3"/>
  <c r="L81" i="3"/>
  <c r="N79" i="3"/>
  <c r="P77" i="3"/>
  <c r="R75" i="3"/>
  <c r="T73" i="3"/>
  <c r="V71" i="3"/>
  <c r="AP51" i="3"/>
  <c r="D90" i="3"/>
  <c r="E89" i="3"/>
  <c r="G87" i="3"/>
  <c r="I85" i="3"/>
  <c r="K83" i="3"/>
  <c r="M81" i="3"/>
  <c r="O79" i="3"/>
  <c r="Q77" i="3"/>
  <c r="S75" i="3"/>
  <c r="U73" i="3"/>
  <c r="W71" i="3"/>
  <c r="AQ51" i="3"/>
  <c r="F88" i="3"/>
  <c r="H86" i="3"/>
  <c r="J84" i="3"/>
  <c r="L82" i="3"/>
  <c r="N80" i="3"/>
  <c r="P78" i="3"/>
  <c r="R76" i="3"/>
  <c r="T74" i="3"/>
  <c r="V72" i="3"/>
  <c r="AP52" i="3"/>
  <c r="D91" i="3"/>
  <c r="E90" i="3"/>
  <c r="G88" i="3"/>
  <c r="I86" i="3"/>
  <c r="K84" i="3"/>
  <c r="M82" i="3"/>
  <c r="O80" i="3"/>
  <c r="Q78" i="3"/>
  <c r="S76" i="3"/>
  <c r="U74" i="3"/>
  <c r="W72" i="3"/>
  <c r="AQ52" i="3"/>
  <c r="F89" i="3"/>
  <c r="H87" i="3"/>
  <c r="J85" i="3"/>
  <c r="L83" i="3"/>
  <c r="N81" i="3"/>
  <c r="P79" i="3"/>
  <c r="R77" i="3"/>
  <c r="T75" i="3"/>
  <c r="V73" i="3"/>
  <c r="AP53" i="3"/>
  <c r="D92" i="3"/>
  <c r="E91" i="3"/>
  <c r="G89" i="3"/>
  <c r="I87" i="3"/>
  <c r="K85" i="3"/>
  <c r="M83" i="3"/>
  <c r="O81" i="3"/>
  <c r="Q79" i="3"/>
  <c r="S77" i="3"/>
  <c r="U75" i="3"/>
  <c r="W73" i="3"/>
  <c r="AQ53" i="3"/>
  <c r="F90" i="3"/>
  <c r="H88" i="3"/>
  <c r="J86" i="3"/>
  <c r="L84" i="3"/>
  <c r="N82" i="3"/>
  <c r="P80" i="3"/>
  <c r="R78" i="3"/>
  <c r="T76" i="3"/>
  <c r="V74" i="3"/>
  <c r="AP54" i="3"/>
  <c r="D93" i="3"/>
  <c r="E92" i="3"/>
  <c r="G90" i="3"/>
  <c r="I88" i="3"/>
  <c r="K86" i="3"/>
  <c r="M84" i="3"/>
  <c r="O82" i="3"/>
  <c r="Q80" i="3"/>
  <c r="S78" i="3"/>
  <c r="U76" i="3"/>
  <c r="W74" i="3"/>
  <c r="AQ54" i="3"/>
  <c r="F91" i="3"/>
  <c r="H89" i="3"/>
  <c r="J87" i="3"/>
  <c r="L85" i="3"/>
  <c r="N83" i="3"/>
  <c r="P81" i="3"/>
  <c r="R79" i="3"/>
  <c r="T77" i="3"/>
  <c r="V75" i="3"/>
  <c r="AP55" i="3"/>
  <c r="D94" i="3"/>
  <c r="E93" i="3"/>
  <c r="G91" i="3"/>
  <c r="I89" i="3"/>
  <c r="K87" i="3"/>
  <c r="M85" i="3"/>
  <c r="O83" i="3"/>
  <c r="Q81" i="3"/>
  <c r="S79" i="3"/>
  <c r="U77" i="3"/>
  <c r="W75" i="3"/>
  <c r="AQ55" i="3"/>
  <c r="F92" i="3"/>
  <c r="H90" i="3"/>
  <c r="J88" i="3"/>
  <c r="L86" i="3"/>
  <c r="N84" i="3"/>
  <c r="P82" i="3"/>
  <c r="R80" i="3"/>
  <c r="T78" i="3"/>
  <c r="V76" i="3"/>
  <c r="AP56" i="3"/>
  <c r="D95" i="3"/>
  <c r="E94" i="3"/>
  <c r="G92" i="3"/>
  <c r="I90" i="3"/>
  <c r="K88" i="3"/>
  <c r="M86" i="3"/>
  <c r="O84" i="3"/>
  <c r="Q82" i="3"/>
  <c r="S80" i="3"/>
  <c r="U78" i="3"/>
  <c r="W76" i="3"/>
  <c r="AQ56" i="3"/>
  <c r="F93" i="3"/>
  <c r="H91" i="3"/>
  <c r="J89" i="3"/>
  <c r="L87" i="3"/>
  <c r="N85" i="3"/>
  <c r="P83" i="3"/>
  <c r="R81" i="3"/>
  <c r="T79" i="3"/>
  <c r="V77" i="3"/>
  <c r="AP57" i="3"/>
  <c r="D96" i="3"/>
  <c r="E95" i="3"/>
  <c r="G93" i="3"/>
  <c r="I91" i="3"/>
  <c r="K89" i="3"/>
  <c r="M87" i="3"/>
  <c r="O85" i="3"/>
  <c r="Q83" i="3"/>
  <c r="S81" i="3"/>
  <c r="U79" i="3"/>
  <c r="W77" i="3"/>
  <c r="AQ57" i="3"/>
  <c r="F94" i="3"/>
  <c r="H92" i="3"/>
  <c r="J90" i="3"/>
  <c r="L88" i="3"/>
  <c r="N86" i="3"/>
  <c r="P84" i="3"/>
  <c r="R82" i="3"/>
  <c r="T80" i="3"/>
  <c r="V78" i="3"/>
  <c r="AP58" i="3"/>
  <c r="D97" i="3"/>
  <c r="E96" i="3"/>
  <c r="G94" i="3"/>
  <c r="I92" i="3"/>
  <c r="K90" i="3"/>
  <c r="M88" i="3"/>
  <c r="O86" i="3"/>
  <c r="Q84" i="3"/>
  <c r="S82" i="3"/>
  <c r="U80" i="3"/>
  <c r="W78" i="3"/>
  <c r="AQ58" i="3"/>
  <c r="F95" i="3"/>
  <c r="H93" i="3"/>
  <c r="J91" i="3"/>
  <c r="L89" i="3"/>
  <c r="N87" i="3"/>
  <c r="P85" i="3"/>
  <c r="R83" i="3"/>
  <c r="T81" i="3"/>
  <c r="V79" i="3"/>
  <c r="AP59" i="3"/>
  <c r="D98" i="3"/>
  <c r="E97" i="3"/>
  <c r="G95" i="3"/>
  <c r="I93" i="3"/>
  <c r="K91" i="3"/>
  <c r="M89" i="3"/>
  <c r="O87" i="3"/>
  <c r="Q85" i="3"/>
  <c r="S83" i="3"/>
  <c r="U81" i="3"/>
  <c r="W79" i="3"/>
  <c r="AQ59" i="3"/>
  <c r="F96" i="3"/>
  <c r="H94" i="3"/>
  <c r="J92" i="3"/>
  <c r="L90" i="3"/>
  <c r="N88" i="3"/>
  <c r="P86" i="3"/>
  <c r="R84" i="3"/>
  <c r="T82" i="3"/>
  <c r="V80" i="3"/>
  <c r="AP60" i="3"/>
  <c r="D99" i="3"/>
  <c r="E98" i="3"/>
  <c r="G96" i="3"/>
  <c r="I94" i="3"/>
  <c r="K92" i="3"/>
  <c r="M90" i="3"/>
  <c r="O88" i="3"/>
  <c r="Q86" i="3"/>
  <c r="S84" i="3"/>
  <c r="U82" i="3"/>
  <c r="W80" i="3"/>
  <c r="AQ60" i="3"/>
  <c r="F97" i="3"/>
  <c r="H95" i="3"/>
  <c r="J93" i="3"/>
  <c r="L91" i="3"/>
  <c r="N89" i="3"/>
  <c r="P87" i="3"/>
  <c r="R85" i="3"/>
  <c r="T83" i="3"/>
  <c r="V81" i="3"/>
  <c r="AP61" i="3"/>
  <c r="D100" i="3"/>
  <c r="E99" i="3"/>
  <c r="G97" i="3"/>
  <c r="I95" i="3"/>
  <c r="K93" i="3"/>
  <c r="M91" i="3"/>
  <c r="O89" i="3"/>
  <c r="Q87" i="3"/>
  <c r="S85" i="3"/>
  <c r="U83" i="3"/>
  <c r="W81" i="3"/>
  <c r="AQ61" i="3"/>
  <c r="F98" i="3"/>
  <c r="H96" i="3"/>
  <c r="J94" i="3"/>
  <c r="L92" i="3"/>
  <c r="N90" i="3"/>
  <c r="P88" i="3"/>
  <c r="R86" i="3"/>
  <c r="T84" i="3"/>
  <c r="V82" i="3"/>
  <c r="AP62" i="3"/>
  <c r="D101" i="3"/>
  <c r="E100" i="3"/>
  <c r="G98" i="3"/>
  <c r="I96" i="3"/>
  <c r="K94" i="3"/>
  <c r="M92" i="3"/>
  <c r="O90" i="3"/>
  <c r="Q88" i="3"/>
  <c r="S86" i="3"/>
  <c r="U84" i="3"/>
  <c r="W82" i="3"/>
  <c r="AQ62" i="3"/>
  <c r="F99" i="3"/>
  <c r="H97" i="3"/>
  <c r="J95" i="3"/>
  <c r="L93" i="3"/>
  <c r="N91" i="3"/>
  <c r="P89" i="3"/>
  <c r="R87" i="3"/>
  <c r="T85" i="3"/>
  <c r="V83" i="3"/>
  <c r="AP63" i="3"/>
  <c r="D102" i="3"/>
  <c r="E101" i="3"/>
  <c r="G99" i="3"/>
  <c r="I97" i="3"/>
  <c r="K95" i="3"/>
  <c r="M93" i="3"/>
  <c r="O91" i="3"/>
  <c r="Q89" i="3"/>
  <c r="S87" i="3"/>
  <c r="U85" i="3"/>
  <c r="W83" i="3"/>
  <c r="AQ63" i="3"/>
  <c r="F100" i="3"/>
  <c r="H98" i="3"/>
  <c r="J96" i="3"/>
  <c r="L94" i="3"/>
  <c r="N92" i="3"/>
  <c r="P90" i="3"/>
  <c r="R88" i="3"/>
  <c r="T86" i="3"/>
  <c r="V84" i="3"/>
  <c r="AP64" i="3"/>
  <c r="D103" i="3"/>
  <c r="E102" i="3"/>
  <c r="G100" i="3"/>
  <c r="I98" i="3"/>
  <c r="K96" i="3"/>
  <c r="M94" i="3"/>
  <c r="O92" i="3"/>
  <c r="Q90" i="3"/>
  <c r="S88" i="3"/>
  <c r="U86" i="3"/>
  <c r="W84" i="3"/>
  <c r="AQ64" i="3"/>
  <c r="F101" i="3"/>
  <c r="H99" i="3"/>
  <c r="J97" i="3"/>
  <c r="L95" i="3"/>
  <c r="N93" i="3"/>
  <c r="P91" i="3"/>
  <c r="R89" i="3"/>
  <c r="T87" i="3"/>
  <c r="V85" i="3"/>
  <c r="AP65" i="3"/>
  <c r="D104" i="3"/>
  <c r="E103" i="3"/>
  <c r="G101" i="3"/>
  <c r="I99" i="3"/>
  <c r="K97" i="3"/>
  <c r="M95" i="3"/>
  <c r="O93" i="3"/>
  <c r="Q91" i="3"/>
  <c r="S89" i="3"/>
  <c r="U87" i="3"/>
  <c r="W85" i="3"/>
  <c r="AQ65" i="3"/>
  <c r="F102" i="3"/>
  <c r="H100" i="3"/>
  <c r="J98" i="3"/>
  <c r="L96" i="3"/>
  <c r="N94" i="3"/>
  <c r="P92" i="3"/>
  <c r="R90" i="3"/>
  <c r="T88" i="3"/>
  <c r="V86" i="3"/>
  <c r="AP66" i="3"/>
  <c r="D105" i="3"/>
  <c r="E104" i="3"/>
  <c r="G102" i="3"/>
  <c r="I100" i="3"/>
  <c r="K98" i="3"/>
  <c r="M96" i="3"/>
  <c r="O94" i="3"/>
  <c r="Q92" i="3"/>
  <c r="S90" i="3"/>
  <c r="U88" i="3"/>
  <c r="W86" i="3"/>
  <c r="AQ66" i="3"/>
  <c r="F103" i="3"/>
  <c r="H101" i="3"/>
  <c r="J99" i="3"/>
  <c r="L97" i="3"/>
  <c r="N95" i="3"/>
  <c r="P93" i="3"/>
  <c r="R91" i="3"/>
  <c r="T89" i="3"/>
  <c r="V87" i="3"/>
  <c r="AP67" i="3"/>
  <c r="D106" i="3"/>
  <c r="E105" i="3"/>
  <c r="G103" i="3"/>
  <c r="I101" i="3"/>
  <c r="K99" i="3"/>
  <c r="M97" i="3"/>
  <c r="O95" i="3"/>
  <c r="Q93" i="3"/>
  <c r="S91" i="3"/>
  <c r="U89" i="3"/>
  <c r="W87" i="3"/>
  <c r="AQ67" i="3"/>
  <c r="F104" i="3"/>
  <c r="H102" i="3"/>
  <c r="J100" i="3"/>
  <c r="L98" i="3"/>
  <c r="N96" i="3"/>
  <c r="P94" i="3"/>
  <c r="R92" i="3"/>
  <c r="T90" i="3"/>
  <c r="V88" i="3"/>
  <c r="AP68" i="3"/>
  <c r="D107" i="3"/>
  <c r="E106" i="3"/>
  <c r="G104" i="3"/>
  <c r="I102" i="3"/>
  <c r="K100" i="3"/>
  <c r="M98" i="3"/>
  <c r="O96" i="3"/>
  <c r="Q94" i="3"/>
  <c r="S92" i="3"/>
  <c r="U90" i="3"/>
  <c r="W88" i="3"/>
  <c r="AQ68" i="3"/>
  <c r="F105" i="3"/>
  <c r="H103" i="3"/>
  <c r="J101" i="3"/>
  <c r="L99" i="3"/>
  <c r="N97" i="3"/>
  <c r="P95" i="3"/>
  <c r="R93" i="3"/>
  <c r="T91" i="3"/>
  <c r="V89" i="3"/>
  <c r="AP69" i="3"/>
  <c r="D108" i="3"/>
  <c r="E107" i="3"/>
  <c r="G105" i="3"/>
  <c r="I103" i="3"/>
  <c r="K101" i="3"/>
  <c r="M99" i="3"/>
  <c r="O97" i="3"/>
  <c r="Q95" i="3"/>
  <c r="S93" i="3"/>
  <c r="U91" i="3"/>
  <c r="W89" i="3"/>
  <c r="AQ69" i="3"/>
  <c r="F106" i="3"/>
  <c r="H104" i="3"/>
  <c r="J102" i="3"/>
  <c r="L100" i="3"/>
  <c r="N98" i="3"/>
  <c r="P96" i="3"/>
  <c r="R94" i="3"/>
  <c r="T92" i="3"/>
  <c r="V90" i="3"/>
  <c r="AP70" i="3"/>
  <c r="D109" i="3"/>
  <c r="E108" i="3"/>
  <c r="G106" i="3"/>
  <c r="I104" i="3"/>
  <c r="K102" i="3"/>
  <c r="M100" i="3"/>
  <c r="O98" i="3"/>
  <c r="Q96" i="3"/>
  <c r="S94" i="3"/>
  <c r="U92" i="3"/>
  <c r="W90" i="3"/>
  <c r="AQ70" i="3"/>
  <c r="F107" i="3"/>
  <c r="H105" i="3"/>
  <c r="J103" i="3"/>
  <c r="L101" i="3"/>
  <c r="N99" i="3"/>
  <c r="P97" i="3"/>
  <c r="R95" i="3"/>
  <c r="T93" i="3"/>
  <c r="V91" i="3"/>
  <c r="AP71" i="3"/>
  <c r="D110" i="3"/>
  <c r="E109" i="3"/>
  <c r="G107" i="3"/>
  <c r="I105" i="3"/>
  <c r="K103" i="3"/>
  <c r="M101" i="3"/>
  <c r="O99" i="3"/>
  <c r="Q97" i="3"/>
  <c r="S95" i="3"/>
  <c r="U93" i="3"/>
  <c r="W91" i="3"/>
  <c r="AQ71" i="3"/>
  <c r="F108" i="3"/>
  <c r="H106" i="3"/>
  <c r="J104" i="3"/>
  <c r="L102" i="3"/>
  <c r="N100" i="3"/>
  <c r="P98" i="3"/>
  <c r="R96" i="3"/>
  <c r="T94" i="3"/>
  <c r="V92" i="3"/>
  <c r="AP72" i="3"/>
  <c r="D111" i="3"/>
  <c r="E110" i="3"/>
  <c r="G108" i="3"/>
  <c r="I106" i="3"/>
  <c r="K104" i="3"/>
  <c r="M102" i="3"/>
  <c r="O100" i="3"/>
  <c r="Q98" i="3"/>
  <c r="S96" i="3"/>
  <c r="U94" i="3"/>
  <c r="W92" i="3"/>
  <c r="AQ72" i="3"/>
  <c r="F109" i="3"/>
  <c r="H107" i="3"/>
  <c r="J105" i="3"/>
  <c r="L103" i="3"/>
  <c r="N101" i="3"/>
  <c r="P99" i="3"/>
  <c r="R97" i="3"/>
  <c r="T95" i="3"/>
  <c r="V93" i="3"/>
  <c r="AP73" i="3"/>
  <c r="D112" i="3"/>
  <c r="E111" i="3"/>
  <c r="G109" i="3"/>
  <c r="I107" i="3"/>
  <c r="K105" i="3"/>
  <c r="M103" i="3"/>
  <c r="O101" i="3"/>
  <c r="Q99" i="3"/>
  <c r="S97" i="3"/>
  <c r="U95" i="3"/>
  <c r="W93" i="3"/>
  <c r="AQ73" i="3"/>
  <c r="F110" i="3"/>
  <c r="H108" i="3"/>
  <c r="J106" i="3"/>
  <c r="L104" i="3"/>
  <c r="N102" i="3"/>
  <c r="P100" i="3"/>
  <c r="R98" i="3"/>
  <c r="T96" i="3"/>
  <c r="V94" i="3"/>
  <c r="AP74" i="3"/>
  <c r="D113" i="3"/>
  <c r="E112" i="3"/>
  <c r="G110" i="3"/>
  <c r="I108" i="3"/>
  <c r="K106" i="3"/>
  <c r="M104" i="3"/>
  <c r="O102" i="3"/>
  <c r="Q100" i="3"/>
  <c r="S98" i="3"/>
  <c r="U96" i="3"/>
  <c r="W94" i="3"/>
  <c r="AQ74" i="3"/>
  <c r="F111" i="3"/>
  <c r="H109" i="3"/>
  <c r="J107" i="3"/>
  <c r="L105" i="3"/>
  <c r="N103" i="3"/>
  <c r="P101" i="3"/>
  <c r="R99" i="3"/>
  <c r="T97" i="3"/>
  <c r="V95" i="3"/>
  <c r="AP75" i="3"/>
  <c r="D114" i="3"/>
  <c r="E113" i="3"/>
  <c r="G111" i="3"/>
  <c r="I109" i="3"/>
  <c r="K107" i="3"/>
  <c r="M105" i="3"/>
  <c r="O103" i="3"/>
  <c r="Q101" i="3"/>
  <c r="S99" i="3"/>
  <c r="U97" i="3"/>
  <c r="W95" i="3"/>
  <c r="AQ75" i="3"/>
  <c r="F112" i="3"/>
  <c r="H110" i="3"/>
  <c r="J108" i="3"/>
  <c r="L106" i="3"/>
  <c r="N104" i="3"/>
  <c r="P102" i="3"/>
  <c r="R100" i="3"/>
  <c r="T98" i="3"/>
  <c r="V96" i="3"/>
  <c r="AP76" i="3"/>
  <c r="D115" i="3"/>
  <c r="E114" i="3"/>
  <c r="G112" i="3"/>
  <c r="I110" i="3"/>
  <c r="K108" i="3"/>
  <c r="M106" i="3"/>
  <c r="O104" i="3"/>
  <c r="Q102" i="3"/>
  <c r="S100" i="3"/>
  <c r="U98" i="3"/>
  <c r="W96" i="3"/>
  <c r="AQ76" i="3"/>
  <c r="F113" i="3"/>
  <c r="H111" i="3"/>
  <c r="J109" i="3"/>
  <c r="L107" i="3"/>
  <c r="N105" i="3"/>
  <c r="P103" i="3"/>
  <c r="R101" i="3"/>
  <c r="T99" i="3"/>
  <c r="V97" i="3"/>
  <c r="AP77" i="3"/>
  <c r="D116" i="3"/>
  <c r="E115" i="3"/>
  <c r="G113" i="3"/>
  <c r="I111" i="3"/>
  <c r="K109" i="3"/>
  <c r="M107" i="3"/>
  <c r="O105" i="3"/>
  <c r="Q103" i="3"/>
  <c r="S101" i="3"/>
  <c r="U99" i="3"/>
  <c r="W97" i="3"/>
  <c r="AQ77" i="3"/>
  <c r="F114" i="3"/>
  <c r="H112" i="3"/>
  <c r="J110" i="3"/>
  <c r="L108" i="3"/>
  <c r="N106" i="3"/>
  <c r="P104" i="3"/>
  <c r="R102" i="3"/>
  <c r="T100" i="3"/>
  <c r="V98" i="3"/>
  <c r="AP78" i="3"/>
  <c r="D117" i="3"/>
  <c r="E116" i="3"/>
  <c r="G114" i="3"/>
  <c r="I112" i="3"/>
  <c r="K110" i="3"/>
  <c r="M108" i="3"/>
  <c r="O106" i="3"/>
  <c r="Q104" i="3"/>
  <c r="S102" i="3"/>
  <c r="U100" i="3"/>
  <c r="W98" i="3"/>
  <c r="AQ78" i="3"/>
  <c r="F115" i="3"/>
  <c r="H113" i="3"/>
  <c r="J111" i="3"/>
  <c r="L109" i="3"/>
  <c r="N107" i="3"/>
  <c r="P105" i="3"/>
  <c r="R103" i="3"/>
  <c r="T101" i="3"/>
  <c r="V99" i="3"/>
  <c r="AP79" i="3"/>
  <c r="D118" i="3"/>
  <c r="E117" i="3"/>
  <c r="G115" i="3"/>
  <c r="I113" i="3"/>
  <c r="K111" i="3"/>
  <c r="M109" i="3"/>
  <c r="O107" i="3"/>
  <c r="Q105" i="3"/>
  <c r="S103" i="3"/>
  <c r="U101" i="3"/>
  <c r="W99" i="3"/>
  <c r="AQ79" i="3"/>
  <c r="F116" i="3"/>
  <c r="H114" i="3"/>
  <c r="J112" i="3"/>
  <c r="L110" i="3"/>
  <c r="N108" i="3"/>
  <c r="P106" i="3"/>
  <c r="R104" i="3"/>
  <c r="T102" i="3"/>
  <c r="V100" i="3"/>
  <c r="AP80" i="3"/>
  <c r="D119" i="3"/>
  <c r="E118" i="3"/>
  <c r="G116" i="3"/>
  <c r="I114" i="3"/>
  <c r="K112" i="3"/>
  <c r="M110" i="3"/>
  <c r="O108" i="3"/>
  <c r="Q106" i="3"/>
  <c r="S104" i="3"/>
  <c r="U102" i="3"/>
  <c r="W100" i="3"/>
  <c r="AQ80" i="3"/>
  <c r="F117" i="3"/>
  <c r="H115" i="3"/>
  <c r="J113" i="3"/>
  <c r="L111" i="3"/>
  <c r="N109" i="3"/>
  <c r="P107" i="3"/>
  <c r="R105" i="3"/>
  <c r="T103" i="3"/>
  <c r="V101" i="3"/>
  <c r="AP81" i="3"/>
  <c r="D120" i="3"/>
  <c r="E119" i="3"/>
  <c r="G117" i="3"/>
  <c r="I115" i="3"/>
  <c r="K113" i="3"/>
  <c r="M111" i="3"/>
  <c r="O109" i="3"/>
  <c r="Q107" i="3"/>
  <c r="S105" i="3"/>
  <c r="U103" i="3"/>
  <c r="W101" i="3"/>
  <c r="AQ81" i="3"/>
  <c r="F118" i="3"/>
  <c r="H116" i="3"/>
  <c r="J114" i="3"/>
  <c r="L112" i="3"/>
  <c r="N110" i="3"/>
  <c r="P108" i="3"/>
  <c r="R106" i="3"/>
  <c r="T104" i="3"/>
  <c r="V102" i="3"/>
  <c r="AP82" i="3"/>
  <c r="D121" i="3"/>
  <c r="E120" i="3"/>
  <c r="G118" i="3"/>
  <c r="I116" i="3"/>
  <c r="K114" i="3"/>
  <c r="M112" i="3"/>
  <c r="O110" i="3"/>
  <c r="Q108" i="3"/>
  <c r="S106" i="3"/>
  <c r="U104" i="3"/>
  <c r="W102" i="3"/>
  <c r="AQ82" i="3"/>
  <c r="F119" i="3"/>
  <c r="H117" i="3"/>
  <c r="J115" i="3"/>
  <c r="L113" i="3"/>
  <c r="N111" i="3"/>
  <c r="P109" i="3"/>
  <c r="R107" i="3"/>
  <c r="T105" i="3"/>
  <c r="V103" i="3"/>
  <c r="AP83" i="3"/>
  <c r="D122" i="3"/>
  <c r="E121" i="3"/>
  <c r="G119" i="3"/>
  <c r="I117" i="3"/>
  <c r="K115" i="3"/>
  <c r="M113" i="3"/>
  <c r="O111" i="3"/>
  <c r="Q109" i="3"/>
  <c r="S107" i="3"/>
  <c r="U105" i="3"/>
  <c r="W103" i="3"/>
  <c r="AQ83" i="3"/>
  <c r="F120" i="3"/>
  <c r="H118" i="3"/>
  <c r="J116" i="3"/>
  <c r="L114" i="3"/>
  <c r="N112" i="3"/>
  <c r="P110" i="3"/>
  <c r="R108" i="3"/>
  <c r="T106" i="3"/>
  <c r="V104" i="3"/>
  <c r="AP84" i="3"/>
  <c r="D123" i="3"/>
  <c r="E122" i="3"/>
  <c r="G120" i="3"/>
  <c r="I118" i="3"/>
  <c r="K116" i="3"/>
  <c r="M114" i="3"/>
  <c r="O112" i="3"/>
  <c r="Q110" i="3"/>
  <c r="S108" i="3"/>
  <c r="U106" i="3"/>
  <c r="W104" i="3"/>
  <c r="AQ84" i="3"/>
  <c r="F121" i="3"/>
  <c r="H119" i="3"/>
  <c r="J117" i="3"/>
  <c r="L115" i="3"/>
  <c r="N113" i="3"/>
  <c r="P111" i="3"/>
  <c r="R109" i="3"/>
  <c r="T107" i="3"/>
  <c r="V105" i="3"/>
  <c r="AP85" i="3"/>
  <c r="D124" i="3"/>
  <c r="E123" i="3"/>
  <c r="G121" i="3"/>
  <c r="I119" i="3"/>
  <c r="K117" i="3"/>
  <c r="M115" i="3"/>
  <c r="O113" i="3"/>
  <c r="Q111" i="3"/>
  <c r="S109" i="3"/>
  <c r="U107" i="3"/>
  <c r="W105" i="3"/>
  <c r="AQ85" i="3"/>
  <c r="F122" i="3"/>
  <c r="H120" i="3"/>
  <c r="J118" i="3"/>
  <c r="L116" i="3"/>
  <c r="N114" i="3"/>
  <c r="P112" i="3"/>
  <c r="R110" i="3"/>
  <c r="T108" i="3"/>
  <c r="V106" i="3"/>
  <c r="AP86" i="3"/>
  <c r="D125" i="3"/>
  <c r="E124" i="3"/>
  <c r="G122" i="3"/>
  <c r="I120" i="3"/>
  <c r="K118" i="3"/>
  <c r="M116" i="3"/>
  <c r="O114" i="3"/>
  <c r="Q112" i="3"/>
  <c r="S110" i="3"/>
  <c r="U108" i="3"/>
  <c r="W106" i="3"/>
  <c r="AQ86" i="3"/>
  <c r="F123" i="3"/>
  <c r="H121" i="3"/>
  <c r="J119" i="3"/>
  <c r="L117" i="3"/>
  <c r="N115" i="3"/>
  <c r="P113" i="3"/>
  <c r="R111" i="3"/>
  <c r="T109" i="3"/>
  <c r="V107" i="3"/>
  <c r="AP87" i="3"/>
  <c r="D126" i="3"/>
  <c r="E125" i="3"/>
  <c r="G123" i="3"/>
  <c r="I121" i="3"/>
  <c r="K119" i="3"/>
  <c r="M117" i="3"/>
  <c r="O115" i="3"/>
  <c r="Q113" i="3"/>
  <c r="S111" i="3"/>
  <c r="U109" i="3"/>
  <c r="W107" i="3"/>
  <c r="AQ87" i="3"/>
  <c r="F124" i="3"/>
  <c r="H122" i="3"/>
  <c r="J120" i="3"/>
  <c r="L118" i="3"/>
  <c r="N116" i="3"/>
  <c r="P114" i="3"/>
  <c r="R112" i="3"/>
  <c r="T110" i="3"/>
  <c r="V108" i="3"/>
  <c r="AP88" i="3"/>
  <c r="D127" i="3"/>
  <c r="E126" i="3"/>
  <c r="G124" i="3"/>
  <c r="I122" i="3"/>
  <c r="K120" i="3"/>
  <c r="M118" i="3"/>
  <c r="O116" i="3"/>
  <c r="Q114" i="3"/>
  <c r="S112" i="3"/>
  <c r="U110" i="3"/>
  <c r="W108" i="3"/>
  <c r="AQ88" i="3"/>
  <c r="F125" i="3"/>
  <c r="H123" i="3"/>
  <c r="J121" i="3"/>
  <c r="L119" i="3"/>
  <c r="N117" i="3"/>
  <c r="P115" i="3"/>
  <c r="R113" i="3"/>
  <c r="T111" i="3"/>
  <c r="V109" i="3"/>
  <c r="AP89" i="3"/>
  <c r="D128" i="3"/>
  <c r="E127" i="3"/>
  <c r="G125" i="3"/>
  <c r="I123" i="3"/>
  <c r="K121" i="3"/>
  <c r="M119" i="3"/>
  <c r="O117" i="3"/>
  <c r="Q115" i="3"/>
  <c r="S113" i="3"/>
  <c r="U111" i="3"/>
  <c r="W109" i="3"/>
  <c r="AQ89" i="3"/>
  <c r="F126" i="3"/>
  <c r="H124" i="3"/>
  <c r="J122" i="3"/>
  <c r="L120" i="3"/>
  <c r="N118" i="3"/>
  <c r="P116" i="3"/>
  <c r="R114" i="3"/>
  <c r="T112" i="3"/>
  <c r="V110" i="3"/>
  <c r="AP90" i="3"/>
  <c r="D129" i="3"/>
  <c r="E128" i="3"/>
  <c r="G126" i="3"/>
  <c r="I124" i="3"/>
  <c r="K122" i="3"/>
  <c r="M120" i="3"/>
  <c r="O118" i="3"/>
  <c r="Q116" i="3"/>
  <c r="S114" i="3"/>
  <c r="U112" i="3"/>
  <c r="W110" i="3"/>
  <c r="AQ90" i="3"/>
  <c r="F127" i="3"/>
  <c r="H125" i="3"/>
  <c r="J123" i="3"/>
  <c r="L121" i="3"/>
  <c r="N119" i="3"/>
  <c r="P117" i="3"/>
  <c r="R115" i="3"/>
  <c r="T113" i="3"/>
  <c r="V111" i="3"/>
  <c r="AP91" i="3"/>
  <c r="D130" i="3"/>
  <c r="E129" i="3"/>
  <c r="G127" i="3"/>
  <c r="I125" i="3"/>
  <c r="K123" i="3"/>
  <c r="M121" i="3"/>
  <c r="O119" i="3"/>
  <c r="Q117" i="3"/>
  <c r="S115" i="3"/>
  <c r="U113" i="3"/>
  <c r="W111" i="3"/>
  <c r="AQ91" i="3"/>
  <c r="F128" i="3"/>
  <c r="H126" i="3"/>
  <c r="J124" i="3"/>
  <c r="L122" i="3"/>
  <c r="N120" i="3"/>
  <c r="P118" i="3"/>
  <c r="R116" i="3"/>
  <c r="T114" i="3"/>
  <c r="V112" i="3"/>
  <c r="AP92" i="3"/>
  <c r="D131" i="3"/>
  <c r="E130" i="3"/>
  <c r="G128" i="3"/>
  <c r="I126" i="3"/>
  <c r="K124" i="3"/>
  <c r="M122" i="3"/>
  <c r="O120" i="3"/>
  <c r="Q118" i="3"/>
  <c r="S116" i="3"/>
  <c r="U114" i="3"/>
  <c r="W112" i="3"/>
  <c r="AQ92" i="3"/>
  <c r="F129" i="3"/>
  <c r="H127" i="3"/>
  <c r="J125" i="3"/>
  <c r="L123" i="3"/>
  <c r="N121" i="3"/>
  <c r="P119" i="3"/>
  <c r="R117" i="3"/>
  <c r="T115" i="3"/>
  <c r="V113" i="3"/>
  <c r="AP93" i="3"/>
  <c r="D132" i="3"/>
  <c r="E131" i="3"/>
  <c r="G129" i="3"/>
  <c r="I127" i="3"/>
  <c r="K125" i="3"/>
  <c r="M123" i="3"/>
  <c r="O121" i="3"/>
  <c r="Q119" i="3"/>
  <c r="S117" i="3"/>
  <c r="U115" i="3"/>
  <c r="W113" i="3"/>
  <c r="AQ93" i="3"/>
  <c r="F130" i="3"/>
  <c r="H128" i="3"/>
  <c r="J126" i="3"/>
  <c r="L124" i="3"/>
  <c r="N122" i="3"/>
  <c r="P120" i="3"/>
  <c r="R118" i="3"/>
  <c r="T116" i="3"/>
  <c r="V114" i="3"/>
  <c r="AP94" i="3"/>
  <c r="D133" i="3"/>
  <c r="E132" i="3"/>
  <c r="G130" i="3"/>
  <c r="I128" i="3"/>
  <c r="K126" i="3"/>
  <c r="M124" i="3"/>
  <c r="O122" i="3"/>
  <c r="Q120" i="3"/>
  <c r="S118" i="3"/>
  <c r="U116" i="3"/>
  <c r="W114" i="3"/>
  <c r="AQ94" i="3"/>
  <c r="F131" i="3"/>
  <c r="H129" i="3"/>
  <c r="J127" i="3"/>
  <c r="L125" i="3"/>
  <c r="N123" i="3"/>
  <c r="P121" i="3"/>
  <c r="R119" i="3"/>
  <c r="T117" i="3"/>
  <c r="V115" i="3"/>
  <c r="AP95" i="3"/>
  <c r="D134" i="3"/>
  <c r="E133" i="3"/>
  <c r="G131" i="3"/>
  <c r="I129" i="3"/>
  <c r="K127" i="3"/>
  <c r="M125" i="3"/>
  <c r="O123" i="3"/>
  <c r="Q121" i="3"/>
  <c r="S119" i="3"/>
  <c r="U117" i="3"/>
  <c r="W115" i="3"/>
  <c r="AQ95" i="3"/>
  <c r="F132" i="3"/>
  <c r="H130" i="3"/>
  <c r="J128" i="3"/>
  <c r="L126" i="3"/>
  <c r="N124" i="3"/>
  <c r="P122" i="3"/>
  <c r="R120" i="3"/>
  <c r="T118" i="3"/>
  <c r="V116" i="3"/>
  <c r="AP96" i="3"/>
  <c r="D135" i="3"/>
  <c r="E134" i="3"/>
  <c r="G132" i="3"/>
  <c r="I130" i="3"/>
  <c r="K128" i="3"/>
  <c r="M126" i="3"/>
  <c r="O124" i="3"/>
  <c r="Q122" i="3"/>
  <c r="S120" i="3"/>
  <c r="U118" i="3"/>
  <c r="W116" i="3"/>
  <c r="AQ96" i="3"/>
  <c r="F133" i="3"/>
  <c r="H131" i="3"/>
  <c r="J129" i="3"/>
  <c r="L127" i="3"/>
  <c r="N125" i="3"/>
  <c r="P123" i="3"/>
  <c r="R121" i="3"/>
  <c r="T119" i="3"/>
  <c r="V117" i="3"/>
  <c r="AP97" i="3"/>
  <c r="D136" i="3"/>
  <c r="E135" i="3"/>
  <c r="G133" i="3"/>
  <c r="I131" i="3"/>
  <c r="K129" i="3"/>
  <c r="M127" i="3"/>
  <c r="O125" i="3"/>
  <c r="Q123" i="3"/>
  <c r="S121" i="3"/>
  <c r="U119" i="3"/>
  <c r="W117" i="3"/>
  <c r="AQ97" i="3"/>
  <c r="F134" i="3"/>
  <c r="H132" i="3"/>
  <c r="J130" i="3"/>
  <c r="L128" i="3"/>
  <c r="N126" i="3"/>
  <c r="P124" i="3"/>
  <c r="R122" i="3"/>
  <c r="T120" i="3"/>
  <c r="V118" i="3"/>
  <c r="AP98" i="3"/>
  <c r="D137" i="3"/>
  <c r="E136" i="3"/>
  <c r="G134" i="3"/>
  <c r="I132" i="3"/>
  <c r="K130" i="3"/>
  <c r="M128" i="3"/>
  <c r="O126" i="3"/>
  <c r="Q124" i="3"/>
  <c r="S122" i="3"/>
  <c r="U120" i="3"/>
  <c r="W118" i="3"/>
  <c r="AQ98" i="3"/>
  <c r="F135" i="3"/>
  <c r="H133" i="3"/>
  <c r="J131" i="3"/>
  <c r="L129" i="3"/>
  <c r="N127" i="3"/>
  <c r="P125" i="3"/>
  <c r="R123" i="3"/>
  <c r="T121" i="3"/>
  <c r="V119" i="3"/>
  <c r="AP99" i="3"/>
  <c r="D138" i="3"/>
  <c r="E137" i="3"/>
  <c r="G135" i="3"/>
  <c r="I133" i="3"/>
  <c r="K131" i="3"/>
  <c r="M129" i="3"/>
  <c r="O127" i="3"/>
  <c r="Q125" i="3"/>
  <c r="S123" i="3"/>
  <c r="U121" i="3"/>
  <c r="W119" i="3"/>
  <c r="AQ99" i="3"/>
  <c r="F136" i="3"/>
  <c r="H134" i="3"/>
  <c r="J132" i="3"/>
  <c r="L130" i="3"/>
  <c r="N128" i="3"/>
  <c r="P126" i="3"/>
  <c r="R124" i="3"/>
  <c r="T122" i="3"/>
  <c r="V120" i="3"/>
  <c r="AP100" i="3"/>
  <c r="D139" i="3"/>
  <c r="E138" i="3"/>
  <c r="G136" i="3"/>
  <c r="I134" i="3"/>
  <c r="K132" i="3"/>
  <c r="M130" i="3"/>
  <c r="O128" i="3"/>
  <c r="Q126" i="3"/>
  <c r="S124" i="3"/>
  <c r="U122" i="3"/>
  <c r="W120" i="3"/>
  <c r="AQ100" i="3"/>
  <c r="F137" i="3"/>
  <c r="H135" i="3"/>
  <c r="J133" i="3"/>
  <c r="L131" i="3"/>
  <c r="N129" i="3"/>
  <c r="P127" i="3"/>
  <c r="R125" i="3"/>
  <c r="T123" i="3"/>
  <c r="V121" i="3"/>
  <c r="AP101" i="3"/>
  <c r="D140" i="3"/>
  <c r="E139" i="3"/>
  <c r="G137" i="3"/>
  <c r="I135" i="3"/>
  <c r="K133" i="3"/>
  <c r="M131" i="3"/>
  <c r="O129" i="3"/>
  <c r="Q127" i="3"/>
  <c r="S125" i="3"/>
  <c r="U123" i="3"/>
  <c r="W121" i="3"/>
  <c r="AQ101" i="3"/>
  <c r="F138" i="3"/>
  <c r="H136" i="3"/>
  <c r="J134" i="3"/>
  <c r="L132" i="3"/>
  <c r="N130" i="3"/>
  <c r="P128" i="3"/>
  <c r="R126" i="3"/>
  <c r="T124" i="3"/>
  <c r="V122" i="3"/>
  <c r="AP102" i="3"/>
  <c r="D141" i="3"/>
  <c r="E140" i="3"/>
  <c r="G138" i="3"/>
  <c r="I136" i="3"/>
  <c r="K134" i="3"/>
  <c r="M132" i="3"/>
  <c r="O130" i="3"/>
  <c r="Q128" i="3"/>
  <c r="S126" i="3"/>
  <c r="U124" i="3"/>
  <c r="W122" i="3"/>
  <c r="AQ102" i="3"/>
  <c r="F139" i="3"/>
  <c r="H137" i="3"/>
  <c r="J135" i="3"/>
  <c r="L133" i="3"/>
  <c r="N131" i="3"/>
  <c r="P129" i="3"/>
  <c r="R127" i="3"/>
  <c r="T125" i="3"/>
  <c r="V123" i="3"/>
  <c r="AP103" i="3"/>
  <c r="D142" i="3"/>
  <c r="E141" i="3"/>
  <c r="G139" i="3"/>
  <c r="I137" i="3"/>
  <c r="K135" i="3"/>
  <c r="M133" i="3"/>
  <c r="O131" i="3"/>
  <c r="Q129" i="3"/>
  <c r="S127" i="3"/>
  <c r="U125" i="3"/>
  <c r="W123" i="3"/>
  <c r="AQ103" i="3"/>
  <c r="F140" i="3"/>
  <c r="H138" i="3"/>
  <c r="J136" i="3"/>
  <c r="L134" i="3"/>
  <c r="N132" i="3"/>
  <c r="P130" i="3"/>
  <c r="R128" i="3"/>
  <c r="T126" i="3"/>
  <c r="V124" i="3"/>
  <c r="AP104" i="3"/>
  <c r="D143" i="3"/>
  <c r="E142" i="3"/>
  <c r="G140" i="3"/>
  <c r="I138" i="3"/>
  <c r="K136" i="3"/>
  <c r="M134" i="3"/>
  <c r="O132" i="3"/>
  <c r="Q130" i="3"/>
  <c r="S128" i="3"/>
  <c r="U126" i="3"/>
  <c r="W124" i="3"/>
  <c r="AQ104" i="3"/>
  <c r="F141" i="3"/>
  <c r="H139" i="3"/>
  <c r="J137" i="3"/>
  <c r="L135" i="3"/>
  <c r="N133" i="3"/>
  <c r="P131" i="3"/>
  <c r="R129" i="3"/>
  <c r="T127" i="3"/>
  <c r="V125" i="3"/>
  <c r="AP105" i="3"/>
  <c r="D144" i="3"/>
  <c r="E143" i="3"/>
  <c r="G141" i="3"/>
  <c r="I139" i="3"/>
  <c r="K137" i="3"/>
  <c r="M135" i="3"/>
  <c r="O133" i="3"/>
  <c r="Q131" i="3"/>
  <c r="S129" i="3"/>
  <c r="U127" i="3"/>
  <c r="W125" i="3"/>
  <c r="AQ105" i="3"/>
  <c r="F142" i="3"/>
  <c r="H140" i="3"/>
  <c r="J138" i="3"/>
  <c r="L136" i="3"/>
  <c r="N134" i="3"/>
  <c r="P132" i="3"/>
  <c r="R130" i="3"/>
  <c r="T128" i="3"/>
  <c r="V126" i="3"/>
  <c r="AP106" i="3"/>
  <c r="D145" i="3"/>
  <c r="E144" i="3"/>
  <c r="G142" i="3"/>
  <c r="I140" i="3"/>
  <c r="K138" i="3"/>
  <c r="M136" i="3"/>
  <c r="O134" i="3"/>
  <c r="Q132" i="3"/>
  <c r="S130" i="3"/>
  <c r="U128" i="3"/>
  <c r="W126" i="3"/>
  <c r="AQ106" i="3"/>
  <c r="F143" i="3"/>
  <c r="H141" i="3"/>
  <c r="J139" i="3"/>
  <c r="L137" i="3"/>
  <c r="N135" i="3"/>
  <c r="P133" i="3"/>
  <c r="R131" i="3"/>
  <c r="T129" i="3"/>
  <c r="V127" i="3"/>
  <c r="AP107" i="3"/>
  <c r="D146" i="3"/>
  <c r="E145" i="3"/>
  <c r="G143" i="3"/>
  <c r="I141" i="3"/>
  <c r="K139" i="3"/>
  <c r="M137" i="3"/>
  <c r="O135" i="3"/>
  <c r="Q133" i="3"/>
  <c r="S131" i="3"/>
  <c r="U129" i="3"/>
  <c r="W127" i="3"/>
  <c r="AQ107" i="3"/>
  <c r="F144" i="3"/>
  <c r="H142" i="3"/>
  <c r="J140" i="3"/>
  <c r="L138" i="3"/>
  <c r="N136" i="3"/>
  <c r="P134" i="3"/>
  <c r="R132" i="3"/>
  <c r="T130" i="3"/>
  <c r="V128" i="3"/>
  <c r="AP108" i="3"/>
  <c r="D147" i="3"/>
  <c r="E146" i="3"/>
  <c r="G144" i="3"/>
  <c r="I142" i="3"/>
  <c r="K140" i="3"/>
  <c r="M138" i="3"/>
  <c r="O136" i="3"/>
  <c r="Q134" i="3"/>
  <c r="S132" i="3"/>
  <c r="U130" i="3"/>
  <c r="W128" i="3"/>
  <c r="AQ108" i="3"/>
  <c r="F145" i="3"/>
  <c r="H143" i="3"/>
  <c r="J141" i="3"/>
  <c r="L139" i="3"/>
  <c r="N137" i="3"/>
  <c r="P135" i="3"/>
  <c r="R133" i="3"/>
  <c r="T131" i="3"/>
  <c r="V129" i="3"/>
  <c r="AP109" i="3"/>
  <c r="D148" i="3"/>
  <c r="E147" i="3"/>
  <c r="G145" i="3"/>
  <c r="I143" i="3"/>
  <c r="K141" i="3"/>
  <c r="M139" i="3"/>
  <c r="O137" i="3"/>
  <c r="Q135" i="3"/>
  <c r="S133" i="3"/>
  <c r="U131" i="3"/>
  <c r="W129" i="3"/>
  <c r="AQ109" i="3"/>
  <c r="F146" i="3"/>
  <c r="H144" i="3"/>
  <c r="J142" i="3"/>
  <c r="L140" i="3"/>
  <c r="N138" i="3"/>
  <c r="P136" i="3"/>
  <c r="R134" i="3"/>
  <c r="T132" i="3"/>
  <c r="V130" i="3"/>
  <c r="AP110" i="3"/>
  <c r="D149" i="3"/>
  <c r="E148" i="3"/>
  <c r="G146" i="3"/>
  <c r="I144" i="3"/>
  <c r="K142" i="3"/>
  <c r="M140" i="3"/>
  <c r="O138" i="3"/>
  <c r="Q136" i="3"/>
  <c r="S134" i="3"/>
  <c r="U132" i="3"/>
  <c r="W130" i="3"/>
  <c r="AQ110" i="3"/>
  <c r="F147" i="3"/>
  <c r="H145" i="3"/>
  <c r="J143" i="3"/>
  <c r="L141" i="3"/>
  <c r="N139" i="3"/>
  <c r="P137" i="3"/>
  <c r="R135" i="3"/>
  <c r="T133" i="3"/>
  <c r="V131" i="3"/>
  <c r="AP111" i="3"/>
  <c r="D150" i="3"/>
  <c r="E149" i="3"/>
  <c r="G147" i="3"/>
  <c r="I145" i="3"/>
  <c r="K143" i="3"/>
  <c r="M141" i="3"/>
  <c r="O139" i="3"/>
  <c r="Q137" i="3"/>
  <c r="S135" i="3"/>
  <c r="U133" i="3"/>
  <c r="W131" i="3"/>
  <c r="AQ111" i="3"/>
  <c r="F148" i="3"/>
  <c r="H146" i="3"/>
  <c r="J144" i="3"/>
  <c r="L142" i="3"/>
  <c r="N140" i="3"/>
  <c r="P138" i="3"/>
  <c r="R136" i="3"/>
  <c r="T134" i="3"/>
  <c r="V132" i="3"/>
  <c r="AP112" i="3"/>
  <c r="D151" i="3"/>
  <c r="E150" i="3"/>
  <c r="G148" i="3"/>
  <c r="I146" i="3"/>
  <c r="K144" i="3"/>
  <c r="M142" i="3"/>
  <c r="O140" i="3"/>
  <c r="Q138" i="3"/>
  <c r="S136" i="3"/>
  <c r="U134" i="3"/>
  <c r="W132" i="3"/>
  <c r="AQ112" i="3"/>
  <c r="F149" i="3"/>
  <c r="H147" i="3"/>
  <c r="J145" i="3"/>
  <c r="L143" i="3"/>
  <c r="N141" i="3"/>
  <c r="P139" i="3"/>
  <c r="R137" i="3"/>
  <c r="T135" i="3"/>
  <c r="V133" i="3"/>
  <c r="AP113" i="3"/>
  <c r="D152" i="3"/>
  <c r="E151" i="3"/>
  <c r="G149" i="3"/>
  <c r="I147" i="3"/>
  <c r="K145" i="3"/>
  <c r="M143" i="3"/>
  <c r="O141" i="3"/>
  <c r="Q139" i="3"/>
  <c r="S137" i="3"/>
  <c r="U135" i="3"/>
  <c r="W133" i="3"/>
  <c r="AQ113" i="3"/>
  <c r="F150" i="3"/>
  <c r="H148" i="3"/>
  <c r="J146" i="3"/>
  <c r="L144" i="3"/>
  <c r="N142" i="3"/>
  <c r="P140" i="3"/>
  <c r="R138" i="3"/>
  <c r="T136" i="3"/>
  <c r="V134" i="3"/>
  <c r="AP114" i="3"/>
  <c r="D153" i="3"/>
  <c r="E152" i="3"/>
  <c r="G150" i="3"/>
  <c r="I148" i="3"/>
  <c r="K146" i="3"/>
  <c r="M144" i="3"/>
  <c r="O142" i="3"/>
  <c r="Q140" i="3"/>
  <c r="S138" i="3"/>
  <c r="U136" i="3"/>
  <c r="W134" i="3"/>
  <c r="AQ114" i="3"/>
  <c r="F151" i="3"/>
  <c r="H149" i="3"/>
  <c r="J147" i="3"/>
  <c r="L145" i="3"/>
  <c r="N143" i="3"/>
  <c r="P141" i="3"/>
  <c r="R139" i="3"/>
  <c r="T137" i="3"/>
  <c r="V135" i="3"/>
  <c r="AP115" i="3"/>
  <c r="D154" i="3"/>
  <c r="E153" i="3"/>
  <c r="G151" i="3"/>
  <c r="I149" i="3"/>
  <c r="K147" i="3"/>
  <c r="M145" i="3"/>
  <c r="O143" i="3"/>
  <c r="Q141" i="3"/>
  <c r="S139" i="3"/>
  <c r="U137" i="3"/>
  <c r="W135" i="3"/>
  <c r="AQ115" i="3"/>
  <c r="F152" i="3"/>
  <c r="H150" i="3"/>
  <c r="J148" i="3"/>
  <c r="L146" i="3"/>
  <c r="N144" i="3"/>
  <c r="P142" i="3"/>
  <c r="R140" i="3"/>
  <c r="T138" i="3"/>
  <c r="V136" i="3"/>
  <c r="AP116" i="3"/>
  <c r="D155" i="3"/>
  <c r="E154" i="3"/>
  <c r="G152" i="3"/>
  <c r="I150" i="3"/>
  <c r="K148" i="3"/>
  <c r="M146" i="3"/>
  <c r="O144" i="3"/>
  <c r="Q142" i="3"/>
  <c r="S140" i="3"/>
  <c r="U138" i="3"/>
  <c r="W136" i="3"/>
  <c r="AQ116" i="3"/>
  <c r="F153" i="3"/>
  <c r="H151" i="3"/>
  <c r="J149" i="3"/>
  <c r="L147" i="3"/>
  <c r="N145" i="3"/>
  <c r="P143" i="3"/>
  <c r="R141" i="3"/>
  <c r="T139" i="3"/>
  <c r="V137" i="3"/>
  <c r="AP117" i="3"/>
  <c r="D156" i="3"/>
  <c r="E155" i="3"/>
  <c r="G153" i="3"/>
  <c r="I151" i="3"/>
  <c r="K149" i="3"/>
  <c r="M147" i="3"/>
  <c r="O145" i="3"/>
  <c r="Q143" i="3"/>
  <c r="S141" i="3"/>
  <c r="U139" i="3"/>
  <c r="W137" i="3"/>
  <c r="AQ117" i="3"/>
  <c r="F154" i="3"/>
  <c r="H152" i="3"/>
  <c r="J150" i="3"/>
  <c r="L148" i="3"/>
  <c r="N146" i="3"/>
  <c r="P144" i="3"/>
  <c r="R142" i="3"/>
  <c r="T140" i="3"/>
  <c r="V138" i="3"/>
  <c r="AP118" i="3"/>
  <c r="D157" i="3"/>
  <c r="E156" i="3"/>
  <c r="G154" i="3"/>
  <c r="I152" i="3"/>
  <c r="K150" i="3"/>
  <c r="M148" i="3"/>
  <c r="O146" i="3"/>
  <c r="Q144" i="3"/>
  <c r="S142" i="3"/>
  <c r="U140" i="3"/>
  <c r="W138" i="3"/>
  <c r="AQ118" i="3"/>
  <c r="F155" i="3"/>
  <c r="H153" i="3"/>
  <c r="J151" i="3"/>
  <c r="L149" i="3"/>
  <c r="N147" i="3"/>
  <c r="P145" i="3"/>
  <c r="R143" i="3"/>
  <c r="T141" i="3"/>
  <c r="V139" i="3"/>
  <c r="AP119" i="3"/>
  <c r="D158" i="3"/>
  <c r="E157" i="3"/>
  <c r="G155" i="3"/>
  <c r="I153" i="3"/>
  <c r="K151" i="3"/>
  <c r="M149" i="3"/>
  <c r="O147" i="3"/>
  <c r="Q145" i="3"/>
  <c r="S143" i="3"/>
  <c r="U141" i="3"/>
  <c r="W139" i="3"/>
  <c r="AQ119" i="3"/>
  <c r="F156" i="3"/>
  <c r="H154" i="3"/>
  <c r="J152" i="3"/>
  <c r="L150" i="3"/>
  <c r="N148" i="3"/>
  <c r="P146" i="3"/>
  <c r="R144" i="3"/>
  <c r="T142" i="3"/>
  <c r="V140" i="3"/>
  <c r="AP120" i="3"/>
  <c r="D159" i="3"/>
  <c r="E158" i="3"/>
  <c r="G156" i="3"/>
  <c r="I154" i="3"/>
  <c r="K152" i="3"/>
  <c r="M150" i="3"/>
  <c r="O148" i="3"/>
  <c r="Q146" i="3"/>
  <c r="S144" i="3"/>
  <c r="U142" i="3"/>
  <c r="W140" i="3"/>
  <c r="AQ120" i="3"/>
  <c r="F157" i="3"/>
  <c r="H155" i="3"/>
  <c r="J153" i="3"/>
  <c r="L151" i="3"/>
  <c r="N149" i="3"/>
  <c r="P147" i="3"/>
  <c r="R145" i="3"/>
  <c r="T143" i="3"/>
  <c r="V141" i="3"/>
  <c r="AP121" i="3"/>
  <c r="D160" i="3"/>
  <c r="E159" i="3"/>
  <c r="G157" i="3"/>
  <c r="I155" i="3"/>
  <c r="K153" i="3"/>
  <c r="M151" i="3"/>
  <c r="O149" i="3"/>
  <c r="Q147" i="3"/>
  <c r="S145" i="3"/>
  <c r="U143" i="3"/>
  <c r="W141" i="3"/>
  <c r="AQ121" i="3"/>
  <c r="F158" i="3"/>
  <c r="H156" i="3"/>
  <c r="J154" i="3"/>
  <c r="L152" i="3"/>
  <c r="N150" i="3"/>
  <c r="P148" i="3"/>
  <c r="R146" i="3"/>
  <c r="T144" i="3"/>
  <c r="V142" i="3"/>
  <c r="AP122" i="3"/>
  <c r="D161" i="3"/>
  <c r="E160" i="3"/>
  <c r="G158" i="3"/>
  <c r="I156" i="3"/>
  <c r="K154" i="3"/>
  <c r="M152" i="3"/>
  <c r="O150" i="3"/>
  <c r="Q148" i="3"/>
  <c r="S146" i="3"/>
  <c r="U144" i="3"/>
  <c r="W142" i="3"/>
  <c r="AQ122" i="3"/>
  <c r="F159" i="3"/>
  <c r="H157" i="3"/>
  <c r="J155" i="3"/>
  <c r="L153" i="3"/>
  <c r="N151" i="3"/>
  <c r="P149" i="3"/>
  <c r="R147" i="3"/>
  <c r="T145" i="3"/>
  <c r="V143" i="3"/>
  <c r="AP123" i="3"/>
  <c r="D162" i="3"/>
  <c r="E161" i="3"/>
  <c r="G159" i="3"/>
  <c r="I157" i="3"/>
  <c r="K155" i="3"/>
  <c r="M153" i="3"/>
  <c r="O151" i="3"/>
  <c r="Q149" i="3"/>
  <c r="S147" i="3"/>
  <c r="U145" i="3"/>
  <c r="W143" i="3"/>
  <c r="AQ123" i="3"/>
  <c r="F160" i="3"/>
  <c r="H158" i="3"/>
  <c r="J156" i="3"/>
  <c r="L154" i="3"/>
  <c r="N152" i="3"/>
  <c r="P150" i="3"/>
  <c r="R148" i="3"/>
  <c r="T146" i="3"/>
  <c r="V144" i="3"/>
  <c r="AP124" i="3"/>
  <c r="D163" i="3"/>
  <c r="E162" i="3"/>
  <c r="G160" i="3"/>
  <c r="I158" i="3"/>
  <c r="K156" i="3"/>
  <c r="M154" i="3"/>
  <c r="O152" i="3"/>
  <c r="Q150" i="3"/>
  <c r="S148" i="3"/>
  <c r="U146" i="3"/>
  <c r="W144" i="3"/>
  <c r="AQ124" i="3"/>
  <c r="F161" i="3"/>
  <c r="H159" i="3"/>
  <c r="J157" i="3"/>
  <c r="L155" i="3"/>
  <c r="N153" i="3"/>
  <c r="P151" i="3"/>
  <c r="R149" i="3"/>
  <c r="T147" i="3"/>
  <c r="V145" i="3"/>
  <c r="AP125" i="3"/>
  <c r="E163" i="3"/>
  <c r="G161" i="3"/>
  <c r="I159" i="3"/>
  <c r="K157" i="3"/>
  <c r="M155" i="3"/>
  <c r="O153" i="3"/>
  <c r="Q151" i="3"/>
  <c r="S149" i="3"/>
  <c r="U147" i="3"/>
  <c r="W145" i="3"/>
  <c r="AQ125" i="3"/>
  <c r="F162" i="3"/>
  <c r="H160" i="3"/>
  <c r="J158" i="3"/>
  <c r="L156" i="3"/>
  <c r="N154" i="3"/>
  <c r="P152" i="3"/>
  <c r="R150" i="3"/>
  <c r="T148" i="3"/>
  <c r="V146" i="3"/>
  <c r="AP126" i="3"/>
  <c r="G162" i="3"/>
  <c r="I160" i="3"/>
  <c r="K158" i="3"/>
  <c r="M156" i="3"/>
  <c r="O154" i="3"/>
  <c r="Q152" i="3"/>
  <c r="S150" i="3"/>
  <c r="U148" i="3"/>
  <c r="W146" i="3"/>
  <c r="AQ126" i="3"/>
  <c r="F163" i="3"/>
  <c r="H161" i="3"/>
  <c r="J159" i="3"/>
  <c r="L157" i="3"/>
  <c r="N155" i="3"/>
  <c r="P153" i="3"/>
  <c r="R151" i="3"/>
  <c r="T149" i="3"/>
  <c r="V147" i="3"/>
  <c r="AP127" i="3"/>
  <c r="G163" i="3"/>
  <c r="I161" i="3"/>
  <c r="K159" i="3"/>
  <c r="M157" i="3"/>
  <c r="O155" i="3"/>
  <c r="Q153" i="3"/>
  <c r="S151" i="3"/>
  <c r="U149" i="3"/>
  <c r="W147" i="3"/>
  <c r="AQ127" i="3"/>
  <c r="H162" i="3"/>
  <c r="J160" i="3"/>
  <c r="L158" i="3"/>
  <c r="N156" i="3"/>
  <c r="P154" i="3"/>
  <c r="R152" i="3"/>
  <c r="T150" i="3"/>
  <c r="V148" i="3"/>
  <c r="AP128" i="3"/>
  <c r="I162" i="3"/>
  <c r="K160" i="3"/>
  <c r="M158" i="3"/>
  <c r="O156" i="3"/>
  <c r="Q154" i="3"/>
  <c r="S152" i="3"/>
  <c r="U150" i="3"/>
  <c r="W148" i="3"/>
  <c r="AQ128" i="3"/>
  <c r="H163" i="3"/>
  <c r="J161" i="3"/>
  <c r="L159" i="3"/>
  <c r="N157" i="3"/>
  <c r="P155" i="3"/>
  <c r="R153" i="3"/>
  <c r="T151" i="3"/>
  <c r="V149" i="3"/>
  <c r="AP129" i="3"/>
  <c r="I163" i="3"/>
  <c r="K161" i="3"/>
  <c r="M159" i="3"/>
  <c r="O157" i="3"/>
  <c r="Q155" i="3"/>
  <c r="S153" i="3"/>
  <c r="U151" i="3"/>
  <c r="W149" i="3"/>
  <c r="AQ129" i="3"/>
  <c r="J162" i="3"/>
  <c r="L160" i="3"/>
  <c r="N158" i="3"/>
  <c r="P156" i="3"/>
  <c r="R154" i="3"/>
  <c r="T152" i="3"/>
  <c r="V150" i="3"/>
  <c r="AP130" i="3"/>
  <c r="K162" i="3"/>
  <c r="M160" i="3"/>
  <c r="O158" i="3"/>
  <c r="Q156" i="3"/>
  <c r="S154" i="3"/>
  <c r="U152" i="3"/>
  <c r="W150" i="3"/>
  <c r="AQ130" i="3"/>
  <c r="J163" i="3"/>
  <c r="L161" i="3"/>
  <c r="N159" i="3"/>
  <c r="P157" i="3"/>
  <c r="R155" i="3"/>
  <c r="T153" i="3"/>
  <c r="V151" i="3"/>
  <c r="AP131" i="3"/>
  <c r="K163" i="3"/>
  <c r="M161" i="3"/>
  <c r="O159" i="3"/>
  <c r="Q157" i="3"/>
  <c r="S155" i="3"/>
  <c r="U153" i="3"/>
  <c r="W151" i="3"/>
  <c r="AQ131" i="3"/>
  <c r="L162" i="3"/>
  <c r="N160" i="3"/>
  <c r="P158" i="3"/>
  <c r="R156" i="3"/>
  <c r="T154" i="3"/>
  <c r="V152" i="3"/>
  <c r="AP132" i="3"/>
  <c r="M162" i="3"/>
  <c r="O160" i="3"/>
  <c r="Q158" i="3"/>
  <c r="S156" i="3"/>
  <c r="U154" i="3"/>
  <c r="W152" i="3"/>
  <c r="AQ132" i="3"/>
  <c r="L163" i="3"/>
  <c r="N161" i="3"/>
  <c r="P159" i="3"/>
  <c r="R157" i="3"/>
  <c r="T155" i="3"/>
  <c r="V153" i="3"/>
  <c r="AP133" i="3"/>
  <c r="M163" i="3"/>
  <c r="O161" i="3"/>
  <c r="Q159" i="3"/>
  <c r="S157" i="3"/>
  <c r="U155" i="3"/>
  <c r="W153" i="3"/>
  <c r="AQ133" i="3"/>
  <c r="N162" i="3"/>
  <c r="P160" i="3"/>
  <c r="R158" i="3"/>
  <c r="T156" i="3"/>
  <c r="V154" i="3"/>
  <c r="AP134" i="3"/>
  <c r="O162" i="3"/>
  <c r="Q160" i="3"/>
  <c r="S158" i="3"/>
  <c r="U156" i="3"/>
  <c r="W154" i="3"/>
  <c r="AQ134" i="3"/>
  <c r="N163" i="3"/>
  <c r="P161" i="3"/>
  <c r="R159" i="3"/>
  <c r="T157" i="3"/>
  <c r="V155" i="3"/>
  <c r="AP135" i="3"/>
  <c r="O163" i="3"/>
  <c r="Q161" i="3"/>
  <c r="S159" i="3"/>
  <c r="U157" i="3"/>
  <c r="W155" i="3"/>
  <c r="AQ135" i="3"/>
  <c r="P162" i="3"/>
  <c r="R160" i="3"/>
  <c r="T158" i="3"/>
  <c r="V156" i="3"/>
  <c r="AP136" i="3"/>
  <c r="Q162" i="3"/>
  <c r="S160" i="3"/>
  <c r="U158" i="3"/>
  <c r="W156" i="3"/>
  <c r="AQ136" i="3"/>
  <c r="P163" i="3"/>
  <c r="R161" i="3"/>
  <c r="T159" i="3"/>
  <c r="V157" i="3"/>
  <c r="AP137" i="3"/>
  <c r="Q163" i="3"/>
  <c r="S161" i="3"/>
  <c r="U159" i="3"/>
  <c r="W157" i="3"/>
  <c r="AQ137" i="3"/>
  <c r="R162" i="3"/>
  <c r="T160" i="3"/>
  <c r="V158" i="3"/>
  <c r="AP138" i="3"/>
  <c r="S162" i="3"/>
  <c r="U160" i="3"/>
  <c r="W158" i="3"/>
  <c r="AQ138" i="3"/>
  <c r="R163" i="3"/>
  <c r="T161" i="3"/>
  <c r="V159" i="3"/>
  <c r="AP139" i="3"/>
  <c r="S163" i="3"/>
  <c r="U161" i="3"/>
  <c r="W159" i="3"/>
  <c r="AQ139" i="3"/>
  <c r="T162" i="3"/>
  <c r="V160" i="3"/>
  <c r="AP140" i="3"/>
  <c r="U162" i="3"/>
  <c r="W160" i="3"/>
  <c r="AQ140" i="3"/>
  <c r="T163" i="3"/>
  <c r="V161" i="3"/>
  <c r="AP141" i="3"/>
  <c r="U163" i="3"/>
  <c r="W161" i="3"/>
  <c r="AQ141" i="3"/>
  <c r="V162" i="3"/>
  <c r="AP142" i="3"/>
  <c r="W162" i="3"/>
  <c r="AQ142" i="3"/>
  <c r="V163" i="3"/>
  <c r="AP143" i="3"/>
  <c r="W163" i="3"/>
  <c r="AQ143" i="3"/>
  <c r="AP144" i="3"/>
  <c r="AQ144" i="3"/>
  <c r="AP145" i="3"/>
  <c r="AQ145" i="3"/>
  <c r="AP146" i="3"/>
  <c r="AQ146" i="3"/>
  <c r="AP147" i="3"/>
  <c r="AQ147" i="3"/>
  <c r="AP148" i="3"/>
  <c r="AQ148" i="3"/>
  <c r="AP149" i="3"/>
  <c r="AQ149" i="3"/>
  <c r="AP150" i="3"/>
  <c r="AQ150" i="3"/>
  <c r="AP151" i="3"/>
  <c r="AQ151" i="3"/>
  <c r="AP152" i="3"/>
  <c r="AQ152" i="3"/>
  <c r="AP153" i="3"/>
  <c r="AQ153" i="3"/>
  <c r="AP154" i="3"/>
  <c r="AQ154" i="3"/>
  <c r="AP155" i="3"/>
  <c r="AQ155" i="3"/>
  <c r="AP156" i="3"/>
  <c r="AQ156" i="3"/>
  <c r="AP157" i="3"/>
  <c r="AQ157" i="3"/>
  <c r="AP158" i="3"/>
  <c r="AQ158" i="3"/>
  <c r="AP159" i="3"/>
  <c r="AQ159" i="3"/>
  <c r="AP160" i="3"/>
  <c r="AQ160" i="3"/>
  <c r="AP161" i="3"/>
  <c r="AQ161" i="3"/>
  <c r="AP162" i="3"/>
  <c r="AQ162" i="3"/>
  <c r="AP163" i="3"/>
  <c r="AQ163" i="3"/>
  <c r="F80" i="3"/>
  <c r="H78" i="3"/>
  <c r="J76" i="3"/>
  <c r="L74" i="3"/>
  <c r="N72" i="3"/>
  <c r="P70" i="3"/>
  <c r="R68" i="3"/>
  <c r="T66" i="3"/>
  <c r="V64" i="3"/>
  <c r="AP44" i="3"/>
  <c r="E82" i="3"/>
  <c r="G80" i="3"/>
  <c r="I78" i="3"/>
  <c r="K76" i="3"/>
  <c r="M74" i="3"/>
  <c r="O72" i="3"/>
  <c r="Q70" i="3"/>
  <c r="S68" i="3"/>
  <c r="U66" i="3"/>
  <c r="W64" i="3"/>
  <c r="AQ44" i="3"/>
  <c r="E65" i="3"/>
  <c r="Y45" i="3"/>
  <c r="F65" i="3"/>
  <c r="Z45" i="3"/>
  <c r="E67" i="3"/>
  <c r="G65" i="3"/>
  <c r="AA45" i="3"/>
  <c r="F67" i="3"/>
  <c r="H65" i="3"/>
  <c r="AB45" i="3"/>
  <c r="E69" i="3"/>
  <c r="G67" i="3"/>
  <c r="I65" i="3"/>
  <c r="AC45" i="3"/>
  <c r="F69" i="3"/>
  <c r="H67" i="3"/>
  <c r="J65" i="3"/>
  <c r="AD45" i="3"/>
  <c r="E71" i="3"/>
  <c r="G69" i="3"/>
  <c r="I67" i="3"/>
  <c r="K65" i="3"/>
  <c r="AE45" i="3"/>
  <c r="F71" i="3"/>
  <c r="H69" i="3"/>
  <c r="J67" i="3"/>
  <c r="L65" i="3"/>
  <c r="AF45" i="3"/>
  <c r="E73" i="3"/>
  <c r="G71" i="3"/>
  <c r="I69" i="3"/>
  <c r="K67" i="3"/>
  <c r="M65" i="3"/>
  <c r="AG45" i="3"/>
  <c r="F73" i="3"/>
  <c r="H71" i="3"/>
  <c r="J69" i="3"/>
  <c r="L67" i="3"/>
  <c r="N65" i="3"/>
  <c r="AH45" i="3"/>
  <c r="E75" i="3"/>
  <c r="G73" i="3"/>
  <c r="I71" i="3"/>
  <c r="K69" i="3"/>
  <c r="M67" i="3"/>
  <c r="O65" i="3"/>
  <c r="AI45" i="3"/>
  <c r="F75" i="3"/>
  <c r="H73" i="3"/>
  <c r="J71" i="3"/>
  <c r="L69" i="3"/>
  <c r="N67" i="3"/>
  <c r="P65" i="3"/>
  <c r="AJ45" i="3"/>
  <c r="E77" i="3"/>
  <c r="G75" i="3"/>
  <c r="I73" i="3"/>
  <c r="K71" i="3"/>
  <c r="M69" i="3"/>
  <c r="O67" i="3"/>
  <c r="Q65" i="3"/>
  <c r="AK45" i="3"/>
  <c r="F77" i="3"/>
  <c r="H75" i="3"/>
  <c r="J73" i="3"/>
  <c r="L71" i="3"/>
  <c r="N69" i="3"/>
  <c r="P67" i="3"/>
  <c r="R65" i="3"/>
  <c r="AL45" i="3"/>
  <c r="E79" i="3"/>
  <c r="G77" i="3"/>
  <c r="I75" i="3"/>
  <c r="K73" i="3"/>
  <c r="M71" i="3"/>
  <c r="O69" i="3"/>
  <c r="Q67" i="3"/>
  <c r="S65" i="3"/>
  <c r="AM45" i="3"/>
  <c r="F79" i="3"/>
  <c r="H77" i="3"/>
  <c r="J75" i="3"/>
  <c r="L73" i="3"/>
  <c r="N71" i="3"/>
  <c r="P69" i="3"/>
  <c r="R67" i="3"/>
  <c r="T65" i="3"/>
  <c r="AN45" i="3"/>
  <c r="E81" i="3"/>
  <c r="G79" i="3"/>
  <c r="I77" i="3"/>
  <c r="K75" i="3"/>
  <c r="M73" i="3"/>
  <c r="O71" i="3"/>
  <c r="Q69" i="3"/>
  <c r="S67" i="3"/>
  <c r="U65" i="3"/>
  <c r="AO45" i="3"/>
  <c r="E66" i="3"/>
  <c r="Y46" i="3"/>
  <c r="F66" i="3"/>
  <c r="Z46" i="3"/>
  <c r="E68" i="3"/>
  <c r="G66" i="3"/>
  <c r="AA46" i="3"/>
  <c r="F68" i="3"/>
  <c r="H66" i="3"/>
  <c r="AB46" i="3"/>
  <c r="E70" i="3"/>
  <c r="G68" i="3"/>
  <c r="I66" i="3"/>
  <c r="AC46" i="3"/>
  <c r="F70" i="3"/>
  <c r="H68" i="3"/>
  <c r="J66" i="3"/>
  <c r="AD46" i="3"/>
  <c r="E72" i="3"/>
  <c r="G70" i="3"/>
  <c r="I68" i="3"/>
  <c r="K66" i="3"/>
  <c r="AE46" i="3"/>
  <c r="F72" i="3"/>
  <c r="H70" i="3"/>
  <c r="J68" i="3"/>
  <c r="L66" i="3"/>
  <c r="AF46" i="3"/>
  <c r="E74" i="3"/>
  <c r="G72" i="3"/>
  <c r="I70" i="3"/>
  <c r="K68" i="3"/>
  <c r="M66" i="3"/>
  <c r="AG46" i="3"/>
  <c r="F74" i="3"/>
  <c r="H72" i="3"/>
  <c r="J70" i="3"/>
  <c r="L68" i="3"/>
  <c r="N66" i="3"/>
  <c r="AH46" i="3"/>
  <c r="E76" i="3"/>
  <c r="G74" i="3"/>
  <c r="I72" i="3"/>
  <c r="K70" i="3"/>
  <c r="M68" i="3"/>
  <c r="O66" i="3"/>
  <c r="AI46" i="3"/>
  <c r="F76" i="3"/>
  <c r="H74" i="3"/>
  <c r="J72" i="3"/>
  <c r="L70" i="3"/>
  <c r="N68" i="3"/>
  <c r="P66" i="3"/>
  <c r="AJ46" i="3"/>
  <c r="E78" i="3"/>
  <c r="G76" i="3"/>
  <c r="I74" i="3"/>
  <c r="K72" i="3"/>
  <c r="M70" i="3"/>
  <c r="O68" i="3"/>
  <c r="Q66" i="3"/>
  <c r="AK46" i="3"/>
  <c r="F78" i="3"/>
  <c r="H76" i="3"/>
  <c r="J74" i="3"/>
  <c r="L72" i="3"/>
  <c r="N70" i="3"/>
  <c r="P68" i="3"/>
  <c r="R66" i="3"/>
  <c r="AL46" i="3"/>
  <c r="E80" i="3"/>
  <c r="G78" i="3"/>
  <c r="I76" i="3"/>
  <c r="K74" i="3"/>
  <c r="M72" i="3"/>
  <c r="O70" i="3"/>
  <c r="Q68" i="3"/>
  <c r="S66" i="3"/>
  <c r="AM46" i="3"/>
  <c r="AN46" i="3"/>
  <c r="AO46" i="3"/>
  <c r="Y47" i="3"/>
  <c r="Z47" i="3"/>
  <c r="AA47" i="3"/>
  <c r="AB47" i="3"/>
  <c r="AC47" i="3"/>
  <c r="AD47" i="3"/>
  <c r="AE47" i="3"/>
  <c r="AF47" i="3"/>
  <c r="AG47" i="3"/>
  <c r="AH47" i="3"/>
  <c r="AI47" i="3"/>
  <c r="AJ47" i="3"/>
  <c r="AK47" i="3"/>
  <c r="AL47" i="3"/>
  <c r="AM47" i="3"/>
  <c r="AN47" i="3"/>
  <c r="AO47" i="3"/>
  <c r="Y48" i="3"/>
  <c r="Z48" i="3"/>
  <c r="AA48" i="3"/>
  <c r="AB48" i="3"/>
  <c r="AC48" i="3"/>
  <c r="AD48" i="3"/>
  <c r="AE48" i="3"/>
  <c r="AF48" i="3"/>
  <c r="AG48" i="3"/>
  <c r="AH48" i="3"/>
  <c r="AI48" i="3"/>
  <c r="AJ48" i="3"/>
  <c r="AK48" i="3"/>
  <c r="AL48" i="3"/>
  <c r="AM48" i="3"/>
  <c r="AN48" i="3"/>
  <c r="AO48" i="3"/>
  <c r="Y49" i="3"/>
  <c r="Z49" i="3"/>
  <c r="AA49" i="3"/>
  <c r="AB49" i="3"/>
  <c r="AC49" i="3"/>
  <c r="AD49" i="3"/>
  <c r="AE49" i="3"/>
  <c r="AF49" i="3"/>
  <c r="AG49" i="3"/>
  <c r="AH49" i="3"/>
  <c r="AI49" i="3"/>
  <c r="AJ49" i="3"/>
  <c r="AK49" i="3"/>
  <c r="AL49" i="3"/>
  <c r="AM49" i="3"/>
  <c r="AN49" i="3"/>
  <c r="AO49" i="3"/>
  <c r="Y50" i="3"/>
  <c r="Z50" i="3"/>
  <c r="AA50" i="3"/>
  <c r="AB50" i="3"/>
  <c r="AC50" i="3"/>
  <c r="AD50" i="3"/>
  <c r="AE50" i="3"/>
  <c r="AF50" i="3"/>
  <c r="AG50" i="3"/>
  <c r="AH50" i="3"/>
  <c r="AI50" i="3"/>
  <c r="AJ50" i="3"/>
  <c r="AK50" i="3"/>
  <c r="AL50" i="3"/>
  <c r="AM50" i="3"/>
  <c r="AN50" i="3"/>
  <c r="AO50" i="3"/>
  <c r="Y51" i="3"/>
  <c r="Z51" i="3"/>
  <c r="AA51" i="3"/>
  <c r="AB51" i="3"/>
  <c r="AC51" i="3"/>
  <c r="AD51" i="3"/>
  <c r="AE51" i="3"/>
  <c r="AF51" i="3"/>
  <c r="AG51" i="3"/>
  <c r="AH51" i="3"/>
  <c r="AI51" i="3"/>
  <c r="AJ51" i="3"/>
  <c r="AK51" i="3"/>
  <c r="AL51" i="3"/>
  <c r="AM51" i="3"/>
  <c r="AN51" i="3"/>
  <c r="AO51" i="3"/>
  <c r="Y52" i="3"/>
  <c r="Z52" i="3"/>
  <c r="AA52" i="3"/>
  <c r="AB52" i="3"/>
  <c r="AC52" i="3"/>
  <c r="AD52" i="3"/>
  <c r="AE52" i="3"/>
  <c r="AF52" i="3"/>
  <c r="AG52" i="3"/>
  <c r="AH52" i="3"/>
  <c r="AI52" i="3"/>
  <c r="AJ52" i="3"/>
  <c r="AK52" i="3"/>
  <c r="AL52" i="3"/>
  <c r="AM52" i="3"/>
  <c r="AN52" i="3"/>
  <c r="AO52" i="3"/>
  <c r="Y53" i="3"/>
  <c r="Z53" i="3"/>
  <c r="AA53" i="3"/>
  <c r="AB53" i="3"/>
  <c r="AC53" i="3"/>
  <c r="AD53" i="3"/>
  <c r="AE53" i="3"/>
  <c r="AF53" i="3"/>
  <c r="AG53" i="3"/>
  <c r="AH53" i="3"/>
  <c r="AI53" i="3"/>
  <c r="AJ53" i="3"/>
  <c r="AK53" i="3"/>
  <c r="AL53" i="3"/>
  <c r="AM53" i="3"/>
  <c r="AN53" i="3"/>
  <c r="AO53" i="3"/>
  <c r="Y54" i="3"/>
  <c r="Z54" i="3"/>
  <c r="AA54" i="3"/>
  <c r="AB54" i="3"/>
  <c r="AC54" i="3"/>
  <c r="AD54" i="3"/>
  <c r="AE54" i="3"/>
  <c r="AF54" i="3"/>
  <c r="AG54" i="3"/>
  <c r="AH54" i="3"/>
  <c r="AI54" i="3"/>
  <c r="AJ54" i="3"/>
  <c r="AK54" i="3"/>
  <c r="AL54" i="3"/>
  <c r="AM54" i="3"/>
  <c r="AN54" i="3"/>
  <c r="AO54" i="3"/>
  <c r="Y55" i="3"/>
  <c r="Z55" i="3"/>
  <c r="AA55" i="3"/>
  <c r="AB55" i="3"/>
  <c r="AC55" i="3"/>
  <c r="AD55" i="3"/>
  <c r="AE55" i="3"/>
  <c r="AF55" i="3"/>
  <c r="AG55" i="3"/>
  <c r="AH55" i="3"/>
  <c r="AI55" i="3"/>
  <c r="AJ55" i="3"/>
  <c r="AK55" i="3"/>
  <c r="AL55" i="3"/>
  <c r="AM55" i="3"/>
  <c r="AN55" i="3"/>
  <c r="AO55" i="3"/>
  <c r="Y56" i="3"/>
  <c r="Z56" i="3"/>
  <c r="AA56" i="3"/>
  <c r="AB56" i="3"/>
  <c r="AC56" i="3"/>
  <c r="AD56" i="3"/>
  <c r="AE56" i="3"/>
  <c r="AF56" i="3"/>
  <c r="AG56" i="3"/>
  <c r="AH56" i="3"/>
  <c r="AI56" i="3"/>
  <c r="AJ56" i="3"/>
  <c r="AK56" i="3"/>
  <c r="AL56" i="3"/>
  <c r="AM56" i="3"/>
  <c r="AN56" i="3"/>
  <c r="AO56" i="3"/>
  <c r="Y57" i="3"/>
  <c r="Z57" i="3"/>
  <c r="AA57" i="3"/>
  <c r="AB57" i="3"/>
  <c r="AC57" i="3"/>
  <c r="AD57" i="3"/>
  <c r="AE57" i="3"/>
  <c r="AF57" i="3"/>
  <c r="AG57" i="3"/>
  <c r="AH57" i="3"/>
  <c r="AI57" i="3"/>
  <c r="AJ57" i="3"/>
  <c r="AK57" i="3"/>
  <c r="AL57" i="3"/>
  <c r="AM57" i="3"/>
  <c r="AN57" i="3"/>
  <c r="AO57" i="3"/>
  <c r="Y58" i="3"/>
  <c r="Z58" i="3"/>
  <c r="AA58" i="3"/>
  <c r="AB58" i="3"/>
  <c r="AC58" i="3"/>
  <c r="AD58" i="3"/>
  <c r="AE58" i="3"/>
  <c r="AF58" i="3"/>
  <c r="AG58" i="3"/>
  <c r="AH58" i="3"/>
  <c r="AI58" i="3"/>
  <c r="AJ58" i="3"/>
  <c r="AK58" i="3"/>
  <c r="AL58" i="3"/>
  <c r="AM58" i="3"/>
  <c r="AN58" i="3"/>
  <c r="AO58" i="3"/>
  <c r="Y59" i="3"/>
  <c r="Z59" i="3"/>
  <c r="AA59" i="3"/>
  <c r="AB59" i="3"/>
  <c r="AC59" i="3"/>
  <c r="AD59" i="3"/>
  <c r="AE59" i="3"/>
  <c r="AF59" i="3"/>
  <c r="AG59" i="3"/>
  <c r="AH59" i="3"/>
  <c r="AI59" i="3"/>
  <c r="AJ59" i="3"/>
  <c r="AK59" i="3"/>
  <c r="AL59" i="3"/>
  <c r="AM59" i="3"/>
  <c r="AN59" i="3"/>
  <c r="AO59" i="3"/>
  <c r="Y60" i="3"/>
  <c r="Z60" i="3"/>
  <c r="AA60" i="3"/>
  <c r="AB60" i="3"/>
  <c r="AC60" i="3"/>
  <c r="AD60" i="3"/>
  <c r="AE60" i="3"/>
  <c r="AF60" i="3"/>
  <c r="AG60" i="3"/>
  <c r="AH60" i="3"/>
  <c r="AI60" i="3"/>
  <c r="AJ60" i="3"/>
  <c r="AK60" i="3"/>
  <c r="AL60" i="3"/>
  <c r="AM60" i="3"/>
  <c r="AN60" i="3"/>
  <c r="AO60" i="3"/>
  <c r="Y61" i="3"/>
  <c r="Z61" i="3"/>
  <c r="AA61" i="3"/>
  <c r="AB61" i="3"/>
  <c r="AC61" i="3"/>
  <c r="AD61" i="3"/>
  <c r="AE61" i="3"/>
  <c r="AF61" i="3"/>
  <c r="AG61" i="3"/>
  <c r="AH61" i="3"/>
  <c r="AI61" i="3"/>
  <c r="AJ61" i="3"/>
  <c r="AK61" i="3"/>
  <c r="AL61" i="3"/>
  <c r="AM61" i="3"/>
  <c r="AN61" i="3"/>
  <c r="AO61" i="3"/>
  <c r="Y62" i="3"/>
  <c r="Z62" i="3"/>
  <c r="AA62" i="3"/>
  <c r="AB62" i="3"/>
  <c r="AC62" i="3"/>
  <c r="AD62" i="3"/>
  <c r="AE62" i="3"/>
  <c r="AF62" i="3"/>
  <c r="AG62" i="3"/>
  <c r="AH62" i="3"/>
  <c r="AI62" i="3"/>
  <c r="AJ62" i="3"/>
  <c r="AK62" i="3"/>
  <c r="AL62" i="3"/>
  <c r="AM62" i="3"/>
  <c r="AN62" i="3"/>
  <c r="AO62" i="3"/>
  <c r="Y63" i="3"/>
  <c r="Z63" i="3"/>
  <c r="AA63" i="3"/>
  <c r="AB63" i="3"/>
  <c r="AC63" i="3"/>
  <c r="AD63" i="3"/>
  <c r="AE63" i="3"/>
  <c r="AF63" i="3"/>
  <c r="AG63" i="3"/>
  <c r="AH63" i="3"/>
  <c r="AI63" i="3"/>
  <c r="AJ63" i="3"/>
  <c r="AK63" i="3"/>
  <c r="AL63" i="3"/>
  <c r="AM63" i="3"/>
  <c r="AN63" i="3"/>
  <c r="AO63" i="3"/>
  <c r="Y64" i="3"/>
  <c r="Z64" i="3"/>
  <c r="AA64" i="3"/>
  <c r="AB64" i="3"/>
  <c r="AC64" i="3"/>
  <c r="AD64" i="3"/>
  <c r="AE64" i="3"/>
  <c r="AF64" i="3"/>
  <c r="AG64" i="3"/>
  <c r="AH64" i="3"/>
  <c r="AI64" i="3"/>
  <c r="AJ64" i="3"/>
  <c r="AK64" i="3"/>
  <c r="AL64" i="3"/>
  <c r="AM64" i="3"/>
  <c r="AN64" i="3"/>
  <c r="AO64" i="3"/>
  <c r="Y65" i="3"/>
  <c r="Z65" i="3"/>
  <c r="AA65" i="3"/>
  <c r="AB65" i="3"/>
  <c r="AC65" i="3"/>
  <c r="AD65" i="3"/>
  <c r="AE65" i="3"/>
  <c r="AF65" i="3"/>
  <c r="AG65" i="3"/>
  <c r="AH65" i="3"/>
  <c r="AI65" i="3"/>
  <c r="AJ65" i="3"/>
  <c r="AK65" i="3"/>
  <c r="AL65" i="3"/>
  <c r="AM65" i="3"/>
  <c r="AN65" i="3"/>
  <c r="AO65" i="3"/>
  <c r="Y66" i="3"/>
  <c r="Z66" i="3"/>
  <c r="AA66" i="3"/>
  <c r="AB66" i="3"/>
  <c r="AC66" i="3"/>
  <c r="AD66" i="3"/>
  <c r="AE66" i="3"/>
  <c r="AF66" i="3"/>
  <c r="AG66" i="3"/>
  <c r="AH66" i="3"/>
  <c r="AI66" i="3"/>
  <c r="AJ66" i="3"/>
  <c r="AK66" i="3"/>
  <c r="AL66" i="3"/>
  <c r="AM66" i="3"/>
  <c r="AN66" i="3"/>
  <c r="AO66" i="3"/>
  <c r="Y67" i="3"/>
  <c r="Z67" i="3"/>
  <c r="AA67" i="3"/>
  <c r="AB67" i="3"/>
  <c r="AC67" i="3"/>
  <c r="AD67" i="3"/>
  <c r="AE67" i="3"/>
  <c r="AF67" i="3"/>
  <c r="AG67" i="3"/>
  <c r="AH67" i="3"/>
  <c r="AI67" i="3"/>
  <c r="AJ67" i="3"/>
  <c r="AK67" i="3"/>
  <c r="AL67" i="3"/>
  <c r="AM67" i="3"/>
  <c r="AN67" i="3"/>
  <c r="AO67" i="3"/>
  <c r="Y68" i="3"/>
  <c r="Z68" i="3"/>
  <c r="AA68" i="3"/>
  <c r="AB68" i="3"/>
  <c r="AC68" i="3"/>
  <c r="AD68" i="3"/>
  <c r="AE68" i="3"/>
  <c r="AF68" i="3"/>
  <c r="AG68" i="3"/>
  <c r="AH68" i="3"/>
  <c r="AI68" i="3"/>
  <c r="AJ68" i="3"/>
  <c r="AK68" i="3"/>
  <c r="AL68" i="3"/>
  <c r="AM68" i="3"/>
  <c r="AN68" i="3"/>
  <c r="AO68" i="3"/>
  <c r="Y69" i="3"/>
  <c r="Z69" i="3"/>
  <c r="AA69" i="3"/>
  <c r="AB69" i="3"/>
  <c r="AC69" i="3"/>
  <c r="AD69" i="3"/>
  <c r="AE69" i="3"/>
  <c r="AF69" i="3"/>
  <c r="AG69" i="3"/>
  <c r="AH69" i="3"/>
  <c r="AI69" i="3"/>
  <c r="AJ69" i="3"/>
  <c r="AK69" i="3"/>
  <c r="AL69" i="3"/>
  <c r="AM69" i="3"/>
  <c r="AN69" i="3"/>
  <c r="AO69" i="3"/>
  <c r="Y70" i="3"/>
  <c r="Z70" i="3"/>
  <c r="AA70" i="3"/>
  <c r="AB70" i="3"/>
  <c r="AC70" i="3"/>
  <c r="AD70" i="3"/>
  <c r="AE70" i="3"/>
  <c r="AF70" i="3"/>
  <c r="AG70" i="3"/>
  <c r="AH70" i="3"/>
  <c r="AI70" i="3"/>
  <c r="AJ70" i="3"/>
  <c r="AK70" i="3"/>
  <c r="AL70" i="3"/>
  <c r="AM70" i="3"/>
  <c r="AN70" i="3"/>
  <c r="AO70" i="3"/>
  <c r="Y71" i="3"/>
  <c r="Z71" i="3"/>
  <c r="AA71" i="3"/>
  <c r="AB71" i="3"/>
  <c r="AC71" i="3"/>
  <c r="AD71" i="3"/>
  <c r="AE71" i="3"/>
  <c r="AF71" i="3"/>
  <c r="AG71" i="3"/>
  <c r="AH71" i="3"/>
  <c r="AI71" i="3"/>
  <c r="AJ71" i="3"/>
  <c r="AK71" i="3"/>
  <c r="AL71" i="3"/>
  <c r="AM71" i="3"/>
  <c r="AN71" i="3"/>
  <c r="AO71" i="3"/>
  <c r="Y72" i="3"/>
  <c r="Z72" i="3"/>
  <c r="AA72" i="3"/>
  <c r="AB72" i="3"/>
  <c r="AC72" i="3"/>
  <c r="AD72" i="3"/>
  <c r="AE72" i="3"/>
  <c r="AF72" i="3"/>
  <c r="AG72" i="3"/>
  <c r="AH72" i="3"/>
  <c r="AI72" i="3"/>
  <c r="AJ72" i="3"/>
  <c r="AK72" i="3"/>
  <c r="AL72" i="3"/>
  <c r="AM72" i="3"/>
  <c r="AN72" i="3"/>
  <c r="AO72" i="3"/>
  <c r="Y73" i="3"/>
  <c r="Z73" i="3"/>
  <c r="AA73" i="3"/>
  <c r="AB73" i="3"/>
  <c r="AC73" i="3"/>
  <c r="AD73" i="3"/>
  <c r="AE73" i="3"/>
  <c r="AF73" i="3"/>
  <c r="AG73" i="3"/>
  <c r="AH73" i="3"/>
  <c r="AI73" i="3"/>
  <c r="AJ73" i="3"/>
  <c r="AK73" i="3"/>
  <c r="AL73" i="3"/>
  <c r="AM73" i="3"/>
  <c r="AN73" i="3"/>
  <c r="AO73" i="3"/>
  <c r="Y74" i="3"/>
  <c r="Z74" i="3"/>
  <c r="AA74" i="3"/>
  <c r="AB74" i="3"/>
  <c r="AC74" i="3"/>
  <c r="AD74" i="3"/>
  <c r="AE74" i="3"/>
  <c r="AF74" i="3"/>
  <c r="AG74" i="3"/>
  <c r="AH74" i="3"/>
  <c r="AI74" i="3"/>
  <c r="AJ74" i="3"/>
  <c r="AK74" i="3"/>
  <c r="AL74" i="3"/>
  <c r="AM74" i="3"/>
  <c r="AN74" i="3"/>
  <c r="AO74" i="3"/>
  <c r="Y75" i="3"/>
  <c r="Z75" i="3"/>
  <c r="AA75" i="3"/>
  <c r="AB75" i="3"/>
  <c r="AC75" i="3"/>
  <c r="AD75" i="3"/>
  <c r="AE75" i="3"/>
  <c r="AF75" i="3"/>
  <c r="AG75" i="3"/>
  <c r="AH75" i="3"/>
  <c r="AI75" i="3"/>
  <c r="AJ75" i="3"/>
  <c r="AK75" i="3"/>
  <c r="AL75" i="3"/>
  <c r="AM75" i="3"/>
  <c r="AN75" i="3"/>
  <c r="AO75" i="3"/>
  <c r="Y76" i="3"/>
  <c r="Z76" i="3"/>
  <c r="AA76" i="3"/>
  <c r="AB76" i="3"/>
  <c r="AC76" i="3"/>
  <c r="AD76" i="3"/>
  <c r="AE76" i="3"/>
  <c r="AF76" i="3"/>
  <c r="AG76" i="3"/>
  <c r="AH76" i="3"/>
  <c r="AI76" i="3"/>
  <c r="AJ76" i="3"/>
  <c r="AK76" i="3"/>
  <c r="AL76" i="3"/>
  <c r="AM76" i="3"/>
  <c r="AN76" i="3"/>
  <c r="AO76" i="3"/>
  <c r="Y77" i="3"/>
  <c r="Z77" i="3"/>
  <c r="AA77" i="3"/>
  <c r="AB77" i="3"/>
  <c r="AC77" i="3"/>
  <c r="AD77" i="3"/>
  <c r="AE77" i="3"/>
  <c r="AF77" i="3"/>
  <c r="AG77" i="3"/>
  <c r="AH77" i="3"/>
  <c r="AI77" i="3"/>
  <c r="AJ77" i="3"/>
  <c r="AK77" i="3"/>
  <c r="AL77" i="3"/>
  <c r="AM77" i="3"/>
  <c r="AN77" i="3"/>
  <c r="AO77" i="3"/>
  <c r="Y78" i="3"/>
  <c r="Z78" i="3"/>
  <c r="AA78" i="3"/>
  <c r="AB78" i="3"/>
  <c r="AC78" i="3"/>
  <c r="AD78" i="3"/>
  <c r="AE78" i="3"/>
  <c r="AF78" i="3"/>
  <c r="AG78" i="3"/>
  <c r="AH78" i="3"/>
  <c r="AI78" i="3"/>
  <c r="AJ78" i="3"/>
  <c r="AK78" i="3"/>
  <c r="AL78" i="3"/>
  <c r="AM78" i="3"/>
  <c r="AN78" i="3"/>
  <c r="AO78" i="3"/>
  <c r="Y79" i="3"/>
  <c r="Z79" i="3"/>
  <c r="AA79" i="3"/>
  <c r="AB79" i="3"/>
  <c r="AC79" i="3"/>
  <c r="AD79" i="3"/>
  <c r="AE79" i="3"/>
  <c r="AF79" i="3"/>
  <c r="AG79" i="3"/>
  <c r="AH79" i="3"/>
  <c r="AI79" i="3"/>
  <c r="AJ79" i="3"/>
  <c r="AK79" i="3"/>
  <c r="AL79" i="3"/>
  <c r="AM79" i="3"/>
  <c r="AN79" i="3"/>
  <c r="AO79" i="3"/>
  <c r="Y80" i="3"/>
  <c r="Z80" i="3"/>
  <c r="AA80" i="3"/>
  <c r="AB80" i="3"/>
  <c r="AC80" i="3"/>
  <c r="AD80" i="3"/>
  <c r="AE80" i="3"/>
  <c r="AF80" i="3"/>
  <c r="AG80" i="3"/>
  <c r="AH80" i="3"/>
  <c r="AI80" i="3"/>
  <c r="AJ80" i="3"/>
  <c r="AK80" i="3"/>
  <c r="AL80" i="3"/>
  <c r="AM80" i="3"/>
  <c r="AN80" i="3"/>
  <c r="AO80" i="3"/>
  <c r="Y81" i="3"/>
  <c r="Z81" i="3"/>
  <c r="AA81" i="3"/>
  <c r="AB81" i="3"/>
  <c r="AC81" i="3"/>
  <c r="AD81" i="3"/>
  <c r="AE81" i="3"/>
  <c r="AF81" i="3"/>
  <c r="AG81" i="3"/>
  <c r="AH81" i="3"/>
  <c r="AI81" i="3"/>
  <c r="AJ81" i="3"/>
  <c r="AK81" i="3"/>
  <c r="AL81" i="3"/>
  <c r="AM81" i="3"/>
  <c r="AN81" i="3"/>
  <c r="AO81" i="3"/>
  <c r="Y82" i="3"/>
  <c r="Z82" i="3"/>
  <c r="AA82" i="3"/>
  <c r="AB82" i="3"/>
  <c r="AC82" i="3"/>
  <c r="AD82" i="3"/>
  <c r="AE82" i="3"/>
  <c r="AF82" i="3"/>
  <c r="AG82" i="3"/>
  <c r="AH82" i="3"/>
  <c r="AI82" i="3"/>
  <c r="AJ82" i="3"/>
  <c r="AK82" i="3"/>
  <c r="AL82" i="3"/>
  <c r="AM82" i="3"/>
  <c r="AN82" i="3"/>
  <c r="AO82" i="3"/>
  <c r="Y83" i="3"/>
  <c r="Z83" i="3"/>
  <c r="AA83" i="3"/>
  <c r="AB83" i="3"/>
  <c r="AC83" i="3"/>
  <c r="AD83" i="3"/>
  <c r="AE83" i="3"/>
  <c r="AF83" i="3"/>
  <c r="AG83" i="3"/>
  <c r="AH83" i="3"/>
  <c r="AI83" i="3"/>
  <c r="AJ83" i="3"/>
  <c r="AK83" i="3"/>
  <c r="AL83" i="3"/>
  <c r="AM83" i="3"/>
  <c r="AN83" i="3"/>
  <c r="AO83" i="3"/>
  <c r="Y84" i="3"/>
  <c r="Z84" i="3"/>
  <c r="AA84" i="3"/>
  <c r="AB84" i="3"/>
  <c r="AC84" i="3"/>
  <c r="AD84" i="3"/>
  <c r="AE84" i="3"/>
  <c r="AF84" i="3"/>
  <c r="AG84" i="3"/>
  <c r="AH84" i="3"/>
  <c r="AI84" i="3"/>
  <c r="AJ84" i="3"/>
  <c r="AK84" i="3"/>
  <c r="AL84" i="3"/>
  <c r="AM84" i="3"/>
  <c r="AN84" i="3"/>
  <c r="AO84" i="3"/>
  <c r="Y85" i="3"/>
  <c r="Z85" i="3"/>
  <c r="AA85" i="3"/>
  <c r="AB85" i="3"/>
  <c r="AC85" i="3"/>
  <c r="AD85" i="3"/>
  <c r="AE85" i="3"/>
  <c r="AF85" i="3"/>
  <c r="AG85" i="3"/>
  <c r="AH85" i="3"/>
  <c r="AI85" i="3"/>
  <c r="AJ85" i="3"/>
  <c r="AK85" i="3"/>
  <c r="AL85" i="3"/>
  <c r="AM85" i="3"/>
  <c r="AN85" i="3"/>
  <c r="AO85" i="3"/>
  <c r="Y86" i="3"/>
  <c r="Z86" i="3"/>
  <c r="AA86" i="3"/>
  <c r="AB86" i="3"/>
  <c r="AC86" i="3"/>
  <c r="AD86" i="3"/>
  <c r="AE86" i="3"/>
  <c r="AF86" i="3"/>
  <c r="AG86" i="3"/>
  <c r="AH86" i="3"/>
  <c r="AI86" i="3"/>
  <c r="AJ86" i="3"/>
  <c r="AK86" i="3"/>
  <c r="AL86" i="3"/>
  <c r="AM86" i="3"/>
  <c r="AN86" i="3"/>
  <c r="AO86" i="3"/>
  <c r="Y87" i="3"/>
  <c r="Z87" i="3"/>
  <c r="AA87" i="3"/>
  <c r="AB87" i="3"/>
  <c r="AC87" i="3"/>
  <c r="AD87" i="3"/>
  <c r="AE87" i="3"/>
  <c r="AF87" i="3"/>
  <c r="AG87" i="3"/>
  <c r="AH87" i="3"/>
  <c r="AI87" i="3"/>
  <c r="AJ87" i="3"/>
  <c r="AK87" i="3"/>
  <c r="AL87" i="3"/>
  <c r="AM87" i="3"/>
  <c r="AN87" i="3"/>
  <c r="AO87" i="3"/>
  <c r="Y88" i="3"/>
  <c r="Z88" i="3"/>
  <c r="AA88" i="3"/>
  <c r="AB88" i="3"/>
  <c r="AC88" i="3"/>
  <c r="AD88" i="3"/>
  <c r="AE88" i="3"/>
  <c r="AF88" i="3"/>
  <c r="AG88" i="3"/>
  <c r="AH88" i="3"/>
  <c r="AI88" i="3"/>
  <c r="AJ88" i="3"/>
  <c r="AK88" i="3"/>
  <c r="AL88" i="3"/>
  <c r="AM88" i="3"/>
  <c r="AN88" i="3"/>
  <c r="AO88" i="3"/>
  <c r="Y89" i="3"/>
  <c r="Z89" i="3"/>
  <c r="AA89" i="3"/>
  <c r="AB89" i="3"/>
  <c r="AC89" i="3"/>
  <c r="AD89" i="3"/>
  <c r="AE89" i="3"/>
  <c r="AF89" i="3"/>
  <c r="AG89" i="3"/>
  <c r="AH89" i="3"/>
  <c r="AI89" i="3"/>
  <c r="AJ89" i="3"/>
  <c r="AK89" i="3"/>
  <c r="AL89" i="3"/>
  <c r="AM89" i="3"/>
  <c r="AN89" i="3"/>
  <c r="AO89" i="3"/>
  <c r="Y90" i="3"/>
  <c r="Z90" i="3"/>
  <c r="AA90" i="3"/>
  <c r="AB90" i="3"/>
  <c r="AC90" i="3"/>
  <c r="AD90" i="3"/>
  <c r="AE90" i="3"/>
  <c r="AF90" i="3"/>
  <c r="AG90" i="3"/>
  <c r="AH90" i="3"/>
  <c r="AI90" i="3"/>
  <c r="AJ90" i="3"/>
  <c r="AK90" i="3"/>
  <c r="AL90" i="3"/>
  <c r="AM90" i="3"/>
  <c r="AN90" i="3"/>
  <c r="AO90" i="3"/>
  <c r="Y91" i="3"/>
  <c r="Z91" i="3"/>
  <c r="AA91" i="3"/>
  <c r="AB91" i="3"/>
  <c r="AC91" i="3"/>
  <c r="AD91" i="3"/>
  <c r="AE91" i="3"/>
  <c r="AF91" i="3"/>
  <c r="AG91" i="3"/>
  <c r="AH91" i="3"/>
  <c r="AI91" i="3"/>
  <c r="AJ91" i="3"/>
  <c r="AK91" i="3"/>
  <c r="AL91" i="3"/>
  <c r="AM91" i="3"/>
  <c r="AN91" i="3"/>
  <c r="AO91" i="3"/>
  <c r="Y92" i="3"/>
  <c r="Z92" i="3"/>
  <c r="AA92" i="3"/>
  <c r="AB92" i="3"/>
  <c r="AC92" i="3"/>
  <c r="AD92" i="3"/>
  <c r="AE92" i="3"/>
  <c r="AF92" i="3"/>
  <c r="AG92" i="3"/>
  <c r="AH92" i="3"/>
  <c r="AI92" i="3"/>
  <c r="AJ92" i="3"/>
  <c r="AK92" i="3"/>
  <c r="AL92" i="3"/>
  <c r="AM92" i="3"/>
  <c r="AN92" i="3"/>
  <c r="AO92" i="3"/>
  <c r="Y93" i="3"/>
  <c r="Z93" i="3"/>
  <c r="AA93" i="3"/>
  <c r="AB93" i="3"/>
  <c r="AC93" i="3"/>
  <c r="AD93" i="3"/>
  <c r="AE93" i="3"/>
  <c r="AF93" i="3"/>
  <c r="AG93" i="3"/>
  <c r="AH93" i="3"/>
  <c r="AI93" i="3"/>
  <c r="AJ93" i="3"/>
  <c r="AK93" i="3"/>
  <c r="AL93" i="3"/>
  <c r="AM93" i="3"/>
  <c r="AN93" i="3"/>
  <c r="AO93" i="3"/>
  <c r="Y94" i="3"/>
  <c r="Z94" i="3"/>
  <c r="AA94" i="3"/>
  <c r="AB94" i="3"/>
  <c r="AC94" i="3"/>
  <c r="AD94" i="3"/>
  <c r="AE94" i="3"/>
  <c r="AF94" i="3"/>
  <c r="AG94" i="3"/>
  <c r="AH94" i="3"/>
  <c r="AI94" i="3"/>
  <c r="AJ94" i="3"/>
  <c r="AK94" i="3"/>
  <c r="AL94" i="3"/>
  <c r="AM94" i="3"/>
  <c r="AN94" i="3"/>
  <c r="AO94" i="3"/>
  <c r="Y95" i="3"/>
  <c r="Z95" i="3"/>
  <c r="AA95" i="3"/>
  <c r="AB95" i="3"/>
  <c r="AC95" i="3"/>
  <c r="AD95" i="3"/>
  <c r="AE95" i="3"/>
  <c r="AF95" i="3"/>
  <c r="AG95" i="3"/>
  <c r="AH95" i="3"/>
  <c r="AI95" i="3"/>
  <c r="AJ95" i="3"/>
  <c r="AK95" i="3"/>
  <c r="AL95" i="3"/>
  <c r="AM95" i="3"/>
  <c r="AN95" i="3"/>
  <c r="AO95" i="3"/>
  <c r="Y96" i="3"/>
  <c r="Z96" i="3"/>
  <c r="AA96" i="3"/>
  <c r="AB96" i="3"/>
  <c r="AC96" i="3"/>
  <c r="AD96" i="3"/>
  <c r="AE96" i="3"/>
  <c r="AF96" i="3"/>
  <c r="AG96" i="3"/>
  <c r="AH96" i="3"/>
  <c r="AI96" i="3"/>
  <c r="AJ96" i="3"/>
  <c r="AK96" i="3"/>
  <c r="AL96" i="3"/>
  <c r="AM96" i="3"/>
  <c r="AN96" i="3"/>
  <c r="AO96" i="3"/>
  <c r="Y97" i="3"/>
  <c r="Z97" i="3"/>
  <c r="AA97" i="3"/>
  <c r="AB97" i="3"/>
  <c r="AC97" i="3"/>
  <c r="AD97" i="3"/>
  <c r="AE97" i="3"/>
  <c r="AF97" i="3"/>
  <c r="AG97" i="3"/>
  <c r="AH97" i="3"/>
  <c r="AI97" i="3"/>
  <c r="AJ97" i="3"/>
  <c r="AK97" i="3"/>
  <c r="AL97" i="3"/>
  <c r="AM97" i="3"/>
  <c r="AN97" i="3"/>
  <c r="AO97" i="3"/>
  <c r="Y98" i="3"/>
  <c r="Z98" i="3"/>
  <c r="AA98" i="3"/>
  <c r="AB98" i="3"/>
  <c r="AC98" i="3"/>
  <c r="AD98" i="3"/>
  <c r="AE98" i="3"/>
  <c r="AF98" i="3"/>
  <c r="AG98" i="3"/>
  <c r="AH98" i="3"/>
  <c r="AI98" i="3"/>
  <c r="AJ98" i="3"/>
  <c r="AK98" i="3"/>
  <c r="AL98" i="3"/>
  <c r="AM98" i="3"/>
  <c r="AN98" i="3"/>
  <c r="AO98" i="3"/>
  <c r="Y99" i="3"/>
  <c r="Z99" i="3"/>
  <c r="AA99" i="3"/>
  <c r="AB99" i="3"/>
  <c r="AC99" i="3"/>
  <c r="AD99" i="3"/>
  <c r="AE99" i="3"/>
  <c r="AF99" i="3"/>
  <c r="AG99" i="3"/>
  <c r="AH99" i="3"/>
  <c r="AI99" i="3"/>
  <c r="AJ99" i="3"/>
  <c r="AK99" i="3"/>
  <c r="AL99" i="3"/>
  <c r="AM99" i="3"/>
  <c r="AN99" i="3"/>
  <c r="AO99" i="3"/>
  <c r="Y100" i="3"/>
  <c r="Z100" i="3"/>
  <c r="AA100" i="3"/>
  <c r="AB100" i="3"/>
  <c r="AC100" i="3"/>
  <c r="AD100" i="3"/>
  <c r="AE100" i="3"/>
  <c r="AF100" i="3"/>
  <c r="AG100" i="3"/>
  <c r="AH100" i="3"/>
  <c r="AI100" i="3"/>
  <c r="AJ100" i="3"/>
  <c r="AK100" i="3"/>
  <c r="AL100" i="3"/>
  <c r="AM100" i="3"/>
  <c r="AN100" i="3"/>
  <c r="AO100" i="3"/>
  <c r="Y101" i="3"/>
  <c r="Z101" i="3"/>
  <c r="AA101" i="3"/>
  <c r="AB101" i="3"/>
  <c r="AC101" i="3"/>
  <c r="AD101" i="3"/>
  <c r="AE101" i="3"/>
  <c r="AF101" i="3"/>
  <c r="AG101" i="3"/>
  <c r="AH101" i="3"/>
  <c r="AI101" i="3"/>
  <c r="AJ101" i="3"/>
  <c r="AK101" i="3"/>
  <c r="AL101" i="3"/>
  <c r="AM101" i="3"/>
  <c r="AN101" i="3"/>
  <c r="AO101" i="3"/>
  <c r="Y102" i="3"/>
  <c r="Z102" i="3"/>
  <c r="AA102" i="3"/>
  <c r="AB102" i="3"/>
  <c r="AC102" i="3"/>
  <c r="AD102" i="3"/>
  <c r="AE102" i="3"/>
  <c r="AF102" i="3"/>
  <c r="AG102" i="3"/>
  <c r="AH102" i="3"/>
  <c r="AI102" i="3"/>
  <c r="AJ102" i="3"/>
  <c r="AK102" i="3"/>
  <c r="AL102" i="3"/>
  <c r="AM102" i="3"/>
  <c r="AN102" i="3"/>
  <c r="AO102" i="3"/>
  <c r="Y103" i="3"/>
  <c r="Z103" i="3"/>
  <c r="AA103" i="3"/>
  <c r="AB103" i="3"/>
  <c r="AC103" i="3"/>
  <c r="AD103" i="3"/>
  <c r="AE103" i="3"/>
  <c r="AF103" i="3"/>
  <c r="AG103" i="3"/>
  <c r="AH103" i="3"/>
  <c r="AI103" i="3"/>
  <c r="AJ103" i="3"/>
  <c r="AK103" i="3"/>
  <c r="AL103" i="3"/>
  <c r="AM103" i="3"/>
  <c r="AN103" i="3"/>
  <c r="AO103" i="3"/>
  <c r="Y104" i="3"/>
  <c r="Z104" i="3"/>
  <c r="AA104" i="3"/>
  <c r="AB104" i="3"/>
  <c r="AC104" i="3"/>
  <c r="AD104" i="3"/>
  <c r="AE104" i="3"/>
  <c r="AF104" i="3"/>
  <c r="AG104" i="3"/>
  <c r="AH104" i="3"/>
  <c r="AI104" i="3"/>
  <c r="AJ104" i="3"/>
  <c r="AK104" i="3"/>
  <c r="AL104" i="3"/>
  <c r="AM104" i="3"/>
  <c r="AN104" i="3"/>
  <c r="AO104" i="3"/>
  <c r="Y105" i="3"/>
  <c r="Z105" i="3"/>
  <c r="AA105" i="3"/>
  <c r="AB105" i="3"/>
  <c r="AC105" i="3"/>
  <c r="AD105" i="3"/>
  <c r="AE105" i="3"/>
  <c r="AF105" i="3"/>
  <c r="AG105" i="3"/>
  <c r="AH105" i="3"/>
  <c r="AI105" i="3"/>
  <c r="AJ105" i="3"/>
  <c r="AK105" i="3"/>
  <c r="AL105" i="3"/>
  <c r="AM105" i="3"/>
  <c r="AN105" i="3"/>
  <c r="AO105" i="3"/>
  <c r="Y106" i="3"/>
  <c r="Z106" i="3"/>
  <c r="AA106" i="3"/>
  <c r="AB106" i="3"/>
  <c r="AC106" i="3"/>
  <c r="AD106" i="3"/>
  <c r="AE106" i="3"/>
  <c r="AF106" i="3"/>
  <c r="AG106" i="3"/>
  <c r="AH106" i="3"/>
  <c r="AI106" i="3"/>
  <c r="AJ106" i="3"/>
  <c r="AK106" i="3"/>
  <c r="AL106" i="3"/>
  <c r="AM106" i="3"/>
  <c r="AN106" i="3"/>
  <c r="AO106" i="3"/>
  <c r="Y107" i="3"/>
  <c r="Z107" i="3"/>
  <c r="AA107" i="3"/>
  <c r="AB107" i="3"/>
  <c r="AC107" i="3"/>
  <c r="AD107" i="3"/>
  <c r="AE107" i="3"/>
  <c r="AF107" i="3"/>
  <c r="AG107" i="3"/>
  <c r="AH107" i="3"/>
  <c r="AI107" i="3"/>
  <c r="AJ107" i="3"/>
  <c r="AK107" i="3"/>
  <c r="AL107" i="3"/>
  <c r="AM107" i="3"/>
  <c r="AN107" i="3"/>
  <c r="AO107" i="3"/>
  <c r="Y108" i="3"/>
  <c r="Z108" i="3"/>
  <c r="AA108" i="3"/>
  <c r="AB108" i="3"/>
  <c r="AC108" i="3"/>
  <c r="AD108" i="3"/>
  <c r="AE108" i="3"/>
  <c r="AF108" i="3"/>
  <c r="AG108" i="3"/>
  <c r="AH108" i="3"/>
  <c r="AI108" i="3"/>
  <c r="AJ108" i="3"/>
  <c r="AK108" i="3"/>
  <c r="AL108" i="3"/>
  <c r="AM108" i="3"/>
  <c r="AN108" i="3"/>
  <c r="AO108" i="3"/>
  <c r="Y109" i="3"/>
  <c r="Z109" i="3"/>
  <c r="AA109" i="3"/>
  <c r="AB109" i="3"/>
  <c r="AC109" i="3"/>
  <c r="AD109" i="3"/>
  <c r="AE109" i="3"/>
  <c r="AF109" i="3"/>
  <c r="AG109" i="3"/>
  <c r="AH109" i="3"/>
  <c r="AI109" i="3"/>
  <c r="AJ109" i="3"/>
  <c r="AK109" i="3"/>
  <c r="AL109" i="3"/>
  <c r="AM109" i="3"/>
  <c r="AN109" i="3"/>
  <c r="AO109" i="3"/>
  <c r="Y110" i="3"/>
  <c r="Z110" i="3"/>
  <c r="AA110" i="3"/>
  <c r="AB110" i="3"/>
  <c r="AC110" i="3"/>
  <c r="AD110" i="3"/>
  <c r="AE110" i="3"/>
  <c r="AF110" i="3"/>
  <c r="AG110" i="3"/>
  <c r="AH110" i="3"/>
  <c r="AI110" i="3"/>
  <c r="AJ110" i="3"/>
  <c r="AK110" i="3"/>
  <c r="AL110" i="3"/>
  <c r="AM110" i="3"/>
  <c r="AN110" i="3"/>
  <c r="AO110" i="3"/>
  <c r="Y111" i="3"/>
  <c r="Z111" i="3"/>
  <c r="AA111" i="3"/>
  <c r="AB111" i="3"/>
  <c r="AC111" i="3"/>
  <c r="AD111" i="3"/>
  <c r="AE111" i="3"/>
  <c r="AF111" i="3"/>
  <c r="AG111" i="3"/>
  <c r="AH111" i="3"/>
  <c r="AI111" i="3"/>
  <c r="AJ111" i="3"/>
  <c r="AK111" i="3"/>
  <c r="AL111" i="3"/>
  <c r="AM111" i="3"/>
  <c r="AN111" i="3"/>
  <c r="AO111" i="3"/>
  <c r="Y112" i="3"/>
  <c r="Z112" i="3"/>
  <c r="AA112" i="3"/>
  <c r="AB112" i="3"/>
  <c r="AC112" i="3"/>
  <c r="AD112" i="3"/>
  <c r="AE112" i="3"/>
  <c r="AF112" i="3"/>
  <c r="AG112" i="3"/>
  <c r="AH112" i="3"/>
  <c r="AI112" i="3"/>
  <c r="AJ112" i="3"/>
  <c r="AK112" i="3"/>
  <c r="AL112" i="3"/>
  <c r="AM112" i="3"/>
  <c r="AN112" i="3"/>
  <c r="AO112" i="3"/>
  <c r="Y113" i="3"/>
  <c r="Z113" i="3"/>
  <c r="AA113" i="3"/>
  <c r="AB113" i="3"/>
  <c r="AC113" i="3"/>
  <c r="AD113" i="3"/>
  <c r="AE113" i="3"/>
  <c r="AF113" i="3"/>
  <c r="AG113" i="3"/>
  <c r="AH113" i="3"/>
  <c r="AI113" i="3"/>
  <c r="AJ113" i="3"/>
  <c r="AK113" i="3"/>
  <c r="AL113" i="3"/>
  <c r="AM113" i="3"/>
  <c r="AN113" i="3"/>
  <c r="AO113" i="3"/>
  <c r="Y114" i="3"/>
  <c r="Z114" i="3"/>
  <c r="AA114" i="3"/>
  <c r="AB114" i="3"/>
  <c r="AC114" i="3"/>
  <c r="AD114" i="3"/>
  <c r="AE114" i="3"/>
  <c r="AF114" i="3"/>
  <c r="AG114" i="3"/>
  <c r="AH114" i="3"/>
  <c r="AI114" i="3"/>
  <c r="AJ114" i="3"/>
  <c r="AK114" i="3"/>
  <c r="AL114" i="3"/>
  <c r="AM114" i="3"/>
  <c r="AN114" i="3"/>
  <c r="AO114" i="3"/>
  <c r="Y115" i="3"/>
  <c r="Z115" i="3"/>
  <c r="AA115" i="3"/>
  <c r="AB115" i="3"/>
  <c r="AC115" i="3"/>
  <c r="AD115" i="3"/>
  <c r="AE115" i="3"/>
  <c r="AF115" i="3"/>
  <c r="AG115" i="3"/>
  <c r="AH115" i="3"/>
  <c r="AI115" i="3"/>
  <c r="AJ115" i="3"/>
  <c r="AK115" i="3"/>
  <c r="AL115" i="3"/>
  <c r="AM115" i="3"/>
  <c r="AN115" i="3"/>
  <c r="AO115" i="3"/>
  <c r="Y116" i="3"/>
  <c r="Z116" i="3"/>
  <c r="AA116" i="3"/>
  <c r="AB116" i="3"/>
  <c r="AC116" i="3"/>
  <c r="AD116" i="3"/>
  <c r="AE116" i="3"/>
  <c r="AF116" i="3"/>
  <c r="AG116" i="3"/>
  <c r="AH116" i="3"/>
  <c r="AI116" i="3"/>
  <c r="AJ116" i="3"/>
  <c r="AK116" i="3"/>
  <c r="AL116" i="3"/>
  <c r="AM116" i="3"/>
  <c r="AN116" i="3"/>
  <c r="AO116" i="3"/>
  <c r="Y117" i="3"/>
  <c r="Z117" i="3"/>
  <c r="AA117" i="3"/>
  <c r="AB117" i="3"/>
  <c r="AC117" i="3"/>
  <c r="AD117" i="3"/>
  <c r="AE117" i="3"/>
  <c r="AF117" i="3"/>
  <c r="AG117" i="3"/>
  <c r="AH117" i="3"/>
  <c r="AI117" i="3"/>
  <c r="AJ117" i="3"/>
  <c r="AK117" i="3"/>
  <c r="AL117" i="3"/>
  <c r="AM117" i="3"/>
  <c r="AN117" i="3"/>
  <c r="AO117" i="3"/>
  <c r="Y118" i="3"/>
  <c r="Z118" i="3"/>
  <c r="AA118" i="3"/>
  <c r="AB118" i="3"/>
  <c r="AC118" i="3"/>
  <c r="AD118" i="3"/>
  <c r="AE118" i="3"/>
  <c r="AF118" i="3"/>
  <c r="AG118" i="3"/>
  <c r="AH118" i="3"/>
  <c r="AI118" i="3"/>
  <c r="AJ118" i="3"/>
  <c r="AK118" i="3"/>
  <c r="AL118" i="3"/>
  <c r="AM118" i="3"/>
  <c r="AN118" i="3"/>
  <c r="AO118" i="3"/>
  <c r="Y119" i="3"/>
  <c r="Z119" i="3"/>
  <c r="AA119" i="3"/>
  <c r="AB119" i="3"/>
  <c r="AC119" i="3"/>
  <c r="AD119" i="3"/>
  <c r="AE119" i="3"/>
  <c r="AF119" i="3"/>
  <c r="AG119" i="3"/>
  <c r="AH119" i="3"/>
  <c r="AI119" i="3"/>
  <c r="AJ119" i="3"/>
  <c r="AK119" i="3"/>
  <c r="AL119" i="3"/>
  <c r="AM119" i="3"/>
  <c r="AN119" i="3"/>
  <c r="AO119" i="3"/>
  <c r="Y120" i="3"/>
  <c r="Z120" i="3"/>
  <c r="AA120" i="3"/>
  <c r="AB120" i="3"/>
  <c r="AC120" i="3"/>
  <c r="AD120" i="3"/>
  <c r="AE120" i="3"/>
  <c r="AF120" i="3"/>
  <c r="AG120" i="3"/>
  <c r="AH120" i="3"/>
  <c r="AI120" i="3"/>
  <c r="AJ120" i="3"/>
  <c r="AK120" i="3"/>
  <c r="AL120" i="3"/>
  <c r="AM120" i="3"/>
  <c r="AN120" i="3"/>
  <c r="AO120" i="3"/>
  <c r="Y121" i="3"/>
  <c r="Z121" i="3"/>
  <c r="AA121" i="3"/>
  <c r="AB121" i="3"/>
  <c r="AC121" i="3"/>
  <c r="AD121" i="3"/>
  <c r="AE121" i="3"/>
  <c r="AF121" i="3"/>
  <c r="AG121" i="3"/>
  <c r="AH121" i="3"/>
  <c r="AI121" i="3"/>
  <c r="AJ121" i="3"/>
  <c r="AK121" i="3"/>
  <c r="AL121" i="3"/>
  <c r="AM121" i="3"/>
  <c r="AN121" i="3"/>
  <c r="AO121" i="3"/>
  <c r="Y122" i="3"/>
  <c r="Z122" i="3"/>
  <c r="AA122" i="3"/>
  <c r="AB122" i="3"/>
  <c r="AC122" i="3"/>
  <c r="AD122" i="3"/>
  <c r="AE122" i="3"/>
  <c r="AF122" i="3"/>
  <c r="AG122" i="3"/>
  <c r="AH122" i="3"/>
  <c r="AI122" i="3"/>
  <c r="AJ122" i="3"/>
  <c r="AK122" i="3"/>
  <c r="AL122" i="3"/>
  <c r="AM122" i="3"/>
  <c r="AN122" i="3"/>
  <c r="AO122" i="3"/>
  <c r="Y123" i="3"/>
  <c r="Z123" i="3"/>
  <c r="AA123" i="3"/>
  <c r="AB123" i="3"/>
  <c r="AC123" i="3"/>
  <c r="AD123" i="3"/>
  <c r="AE123" i="3"/>
  <c r="AF123" i="3"/>
  <c r="AG123" i="3"/>
  <c r="AH123" i="3"/>
  <c r="AI123" i="3"/>
  <c r="AJ123" i="3"/>
  <c r="AK123" i="3"/>
  <c r="AL123" i="3"/>
  <c r="AM123" i="3"/>
  <c r="AN123" i="3"/>
  <c r="AO123" i="3"/>
  <c r="Y124" i="3"/>
  <c r="Z124" i="3"/>
  <c r="AA124" i="3"/>
  <c r="AB124" i="3"/>
  <c r="AC124" i="3"/>
  <c r="AD124" i="3"/>
  <c r="AE124" i="3"/>
  <c r="AF124" i="3"/>
  <c r="AG124" i="3"/>
  <c r="AH124" i="3"/>
  <c r="AI124" i="3"/>
  <c r="AJ124" i="3"/>
  <c r="AK124" i="3"/>
  <c r="AL124" i="3"/>
  <c r="AM124" i="3"/>
  <c r="AN124" i="3"/>
  <c r="AO124" i="3"/>
  <c r="Y125" i="3"/>
  <c r="Z125" i="3"/>
  <c r="AA125" i="3"/>
  <c r="AB125" i="3"/>
  <c r="AC125" i="3"/>
  <c r="AD125" i="3"/>
  <c r="AE125" i="3"/>
  <c r="AF125" i="3"/>
  <c r="AG125" i="3"/>
  <c r="AH125" i="3"/>
  <c r="AI125" i="3"/>
  <c r="AJ125" i="3"/>
  <c r="AK125" i="3"/>
  <c r="AL125" i="3"/>
  <c r="AM125" i="3"/>
  <c r="AN125" i="3"/>
  <c r="AO125" i="3"/>
  <c r="Y126" i="3"/>
  <c r="Z126" i="3"/>
  <c r="AA126" i="3"/>
  <c r="AB126" i="3"/>
  <c r="AC126" i="3"/>
  <c r="AD126" i="3"/>
  <c r="AE126" i="3"/>
  <c r="AF126" i="3"/>
  <c r="AG126" i="3"/>
  <c r="AH126" i="3"/>
  <c r="AI126" i="3"/>
  <c r="AJ126" i="3"/>
  <c r="AK126" i="3"/>
  <c r="AL126" i="3"/>
  <c r="AM126" i="3"/>
  <c r="AN126" i="3"/>
  <c r="AO126" i="3"/>
  <c r="Y127" i="3"/>
  <c r="Z127" i="3"/>
  <c r="AA127" i="3"/>
  <c r="AB127" i="3"/>
  <c r="AC127" i="3"/>
  <c r="AD127" i="3"/>
  <c r="AE127" i="3"/>
  <c r="AF127" i="3"/>
  <c r="AG127" i="3"/>
  <c r="AH127" i="3"/>
  <c r="AI127" i="3"/>
  <c r="AJ127" i="3"/>
  <c r="AK127" i="3"/>
  <c r="AL127" i="3"/>
  <c r="AM127" i="3"/>
  <c r="AN127" i="3"/>
  <c r="AO127" i="3"/>
  <c r="Y128" i="3"/>
  <c r="Z128" i="3"/>
  <c r="AA128" i="3"/>
  <c r="AB128" i="3"/>
  <c r="AC128" i="3"/>
  <c r="AD128" i="3"/>
  <c r="AE128" i="3"/>
  <c r="AF128" i="3"/>
  <c r="AG128" i="3"/>
  <c r="AH128" i="3"/>
  <c r="AI128" i="3"/>
  <c r="AJ128" i="3"/>
  <c r="AK128" i="3"/>
  <c r="AL128" i="3"/>
  <c r="AM128" i="3"/>
  <c r="AN128" i="3"/>
  <c r="AO128" i="3"/>
  <c r="Y129" i="3"/>
  <c r="Z129" i="3"/>
  <c r="AA129" i="3"/>
  <c r="AB129" i="3"/>
  <c r="AC129" i="3"/>
  <c r="AD129" i="3"/>
  <c r="AE129" i="3"/>
  <c r="AF129" i="3"/>
  <c r="AG129" i="3"/>
  <c r="AH129" i="3"/>
  <c r="AI129" i="3"/>
  <c r="AJ129" i="3"/>
  <c r="AK129" i="3"/>
  <c r="AL129" i="3"/>
  <c r="AM129" i="3"/>
  <c r="AN129" i="3"/>
  <c r="AO129" i="3"/>
  <c r="Y130" i="3"/>
  <c r="Z130" i="3"/>
  <c r="AA130" i="3"/>
  <c r="AB130" i="3"/>
  <c r="AC130" i="3"/>
  <c r="AD130" i="3"/>
  <c r="AE130" i="3"/>
  <c r="AF130" i="3"/>
  <c r="AG130" i="3"/>
  <c r="AH130" i="3"/>
  <c r="AI130" i="3"/>
  <c r="AJ130" i="3"/>
  <c r="AK130" i="3"/>
  <c r="AL130" i="3"/>
  <c r="AM130" i="3"/>
  <c r="AN130" i="3"/>
  <c r="AO130" i="3"/>
  <c r="Y131" i="3"/>
  <c r="Z131" i="3"/>
  <c r="AA131" i="3"/>
  <c r="AB131" i="3"/>
  <c r="AC131" i="3"/>
  <c r="AD131" i="3"/>
  <c r="AE131" i="3"/>
  <c r="AF131" i="3"/>
  <c r="AG131" i="3"/>
  <c r="AH131" i="3"/>
  <c r="AI131" i="3"/>
  <c r="AJ131" i="3"/>
  <c r="AK131" i="3"/>
  <c r="AL131" i="3"/>
  <c r="AM131" i="3"/>
  <c r="AN131" i="3"/>
  <c r="AO131" i="3"/>
  <c r="Y132" i="3"/>
  <c r="Z132" i="3"/>
  <c r="AA132" i="3"/>
  <c r="AB132" i="3"/>
  <c r="AC132" i="3"/>
  <c r="AD132" i="3"/>
  <c r="AE132" i="3"/>
  <c r="AF132" i="3"/>
  <c r="AG132" i="3"/>
  <c r="AH132" i="3"/>
  <c r="AI132" i="3"/>
  <c r="AJ132" i="3"/>
  <c r="AK132" i="3"/>
  <c r="AL132" i="3"/>
  <c r="AM132" i="3"/>
  <c r="AN132" i="3"/>
  <c r="AO132" i="3"/>
  <c r="Y133" i="3"/>
  <c r="Z133" i="3"/>
  <c r="AA133" i="3"/>
  <c r="AB133" i="3"/>
  <c r="AC133" i="3"/>
  <c r="AD133" i="3"/>
  <c r="AE133" i="3"/>
  <c r="AF133" i="3"/>
  <c r="AG133" i="3"/>
  <c r="AH133" i="3"/>
  <c r="AI133" i="3"/>
  <c r="AJ133" i="3"/>
  <c r="AK133" i="3"/>
  <c r="AL133" i="3"/>
  <c r="AM133" i="3"/>
  <c r="AN133" i="3"/>
  <c r="AO133" i="3"/>
  <c r="Y134" i="3"/>
  <c r="Z134" i="3"/>
  <c r="AA134" i="3"/>
  <c r="AB134" i="3"/>
  <c r="AC134" i="3"/>
  <c r="AD134" i="3"/>
  <c r="AE134" i="3"/>
  <c r="AF134" i="3"/>
  <c r="AG134" i="3"/>
  <c r="AH134" i="3"/>
  <c r="AI134" i="3"/>
  <c r="AJ134" i="3"/>
  <c r="AK134" i="3"/>
  <c r="AL134" i="3"/>
  <c r="AM134" i="3"/>
  <c r="AN134" i="3"/>
  <c r="AO134" i="3"/>
  <c r="Y135" i="3"/>
  <c r="Z135" i="3"/>
  <c r="AA135" i="3"/>
  <c r="AB135" i="3"/>
  <c r="AC135" i="3"/>
  <c r="AD135" i="3"/>
  <c r="AE135" i="3"/>
  <c r="AF135" i="3"/>
  <c r="AG135" i="3"/>
  <c r="AH135" i="3"/>
  <c r="AI135" i="3"/>
  <c r="AJ135" i="3"/>
  <c r="AK135" i="3"/>
  <c r="AL135" i="3"/>
  <c r="AM135" i="3"/>
  <c r="AN135" i="3"/>
  <c r="AO135" i="3"/>
  <c r="Y136" i="3"/>
  <c r="Z136" i="3"/>
  <c r="AA136" i="3"/>
  <c r="AB136" i="3"/>
  <c r="AC136" i="3"/>
  <c r="AD136" i="3"/>
  <c r="AE136" i="3"/>
  <c r="AF136" i="3"/>
  <c r="AG136" i="3"/>
  <c r="AH136" i="3"/>
  <c r="AI136" i="3"/>
  <c r="AJ136" i="3"/>
  <c r="AK136" i="3"/>
  <c r="AL136" i="3"/>
  <c r="AM136" i="3"/>
  <c r="AN136" i="3"/>
  <c r="AO136" i="3"/>
  <c r="Y137" i="3"/>
  <c r="Z137" i="3"/>
  <c r="AA137" i="3"/>
  <c r="AB137" i="3"/>
  <c r="AC137" i="3"/>
  <c r="AD137" i="3"/>
  <c r="AE137" i="3"/>
  <c r="AF137" i="3"/>
  <c r="AG137" i="3"/>
  <c r="AH137" i="3"/>
  <c r="AI137" i="3"/>
  <c r="AJ137" i="3"/>
  <c r="AK137" i="3"/>
  <c r="AL137" i="3"/>
  <c r="AM137" i="3"/>
  <c r="AN137" i="3"/>
  <c r="AO137" i="3"/>
  <c r="Y138" i="3"/>
  <c r="Z138" i="3"/>
  <c r="AA138" i="3"/>
  <c r="AB138" i="3"/>
  <c r="AC138" i="3"/>
  <c r="AD138" i="3"/>
  <c r="AE138" i="3"/>
  <c r="AF138" i="3"/>
  <c r="AG138" i="3"/>
  <c r="AH138" i="3"/>
  <c r="AI138" i="3"/>
  <c r="AJ138" i="3"/>
  <c r="AK138" i="3"/>
  <c r="AL138" i="3"/>
  <c r="AM138" i="3"/>
  <c r="AN138" i="3"/>
  <c r="AO138" i="3"/>
  <c r="Y139" i="3"/>
  <c r="Z139" i="3"/>
  <c r="AA139" i="3"/>
  <c r="AB139" i="3"/>
  <c r="AC139" i="3"/>
  <c r="AD139" i="3"/>
  <c r="AE139" i="3"/>
  <c r="AF139" i="3"/>
  <c r="AG139" i="3"/>
  <c r="AH139" i="3"/>
  <c r="AI139" i="3"/>
  <c r="AJ139" i="3"/>
  <c r="AK139" i="3"/>
  <c r="AL139" i="3"/>
  <c r="AM139" i="3"/>
  <c r="AN139" i="3"/>
  <c r="AO139" i="3"/>
  <c r="Y140" i="3"/>
  <c r="Z140" i="3"/>
  <c r="AA140" i="3"/>
  <c r="AB140" i="3"/>
  <c r="AC140" i="3"/>
  <c r="AD140" i="3"/>
  <c r="AE140" i="3"/>
  <c r="AF140" i="3"/>
  <c r="AG140" i="3"/>
  <c r="AH140" i="3"/>
  <c r="AI140" i="3"/>
  <c r="AJ140" i="3"/>
  <c r="AK140" i="3"/>
  <c r="AL140" i="3"/>
  <c r="AM140" i="3"/>
  <c r="AN140" i="3"/>
  <c r="AO140" i="3"/>
  <c r="Y141" i="3"/>
  <c r="Z141" i="3"/>
  <c r="AA141" i="3"/>
  <c r="AB141" i="3"/>
  <c r="AC141" i="3"/>
  <c r="AD141" i="3"/>
  <c r="AE141" i="3"/>
  <c r="AF141" i="3"/>
  <c r="AG141" i="3"/>
  <c r="AH141" i="3"/>
  <c r="AI141" i="3"/>
  <c r="AJ141" i="3"/>
  <c r="AK141" i="3"/>
  <c r="AL141" i="3"/>
  <c r="AM141" i="3"/>
  <c r="AN141" i="3"/>
  <c r="AO141" i="3"/>
  <c r="Y142" i="3"/>
  <c r="Z142" i="3"/>
  <c r="AA142" i="3"/>
  <c r="AB142" i="3"/>
  <c r="AC142" i="3"/>
  <c r="AD142" i="3"/>
  <c r="AE142" i="3"/>
  <c r="AF142" i="3"/>
  <c r="AG142" i="3"/>
  <c r="AH142" i="3"/>
  <c r="AI142" i="3"/>
  <c r="AJ142" i="3"/>
  <c r="AK142" i="3"/>
  <c r="AL142" i="3"/>
  <c r="AM142" i="3"/>
  <c r="AN142" i="3"/>
  <c r="AO142" i="3"/>
  <c r="Y143" i="3"/>
  <c r="Z143" i="3"/>
  <c r="AA143" i="3"/>
  <c r="AB143" i="3"/>
  <c r="AC143" i="3"/>
  <c r="AD143" i="3"/>
  <c r="AE143" i="3"/>
  <c r="AF143" i="3"/>
  <c r="AG143" i="3"/>
  <c r="AH143" i="3"/>
  <c r="AI143" i="3"/>
  <c r="AJ143" i="3"/>
  <c r="AK143" i="3"/>
  <c r="AL143" i="3"/>
  <c r="AM143" i="3"/>
  <c r="AN143" i="3"/>
  <c r="AO143" i="3"/>
  <c r="Y144" i="3"/>
  <c r="Z144" i="3"/>
  <c r="AA144" i="3"/>
  <c r="AB144" i="3"/>
  <c r="AC144" i="3"/>
  <c r="AD144" i="3"/>
  <c r="AE144" i="3"/>
  <c r="AF144" i="3"/>
  <c r="AG144" i="3"/>
  <c r="AH144" i="3"/>
  <c r="AI144" i="3"/>
  <c r="AJ144" i="3"/>
  <c r="AK144" i="3"/>
  <c r="AL144" i="3"/>
  <c r="AM144" i="3"/>
  <c r="AN144" i="3"/>
  <c r="AO144" i="3"/>
  <c r="Y145" i="3"/>
  <c r="Z145" i="3"/>
  <c r="AA145" i="3"/>
  <c r="AB145" i="3"/>
  <c r="AC145" i="3"/>
  <c r="AD145" i="3"/>
  <c r="AE145" i="3"/>
  <c r="AF145" i="3"/>
  <c r="AG145" i="3"/>
  <c r="AH145" i="3"/>
  <c r="AI145" i="3"/>
  <c r="AJ145" i="3"/>
  <c r="AK145" i="3"/>
  <c r="AL145" i="3"/>
  <c r="AM145" i="3"/>
  <c r="AN145" i="3"/>
  <c r="AO145" i="3"/>
  <c r="Y146" i="3"/>
  <c r="Z146" i="3"/>
  <c r="AA146" i="3"/>
  <c r="AB146" i="3"/>
  <c r="AC146" i="3"/>
  <c r="AD146" i="3"/>
  <c r="AE146" i="3"/>
  <c r="AF146" i="3"/>
  <c r="AG146" i="3"/>
  <c r="AH146" i="3"/>
  <c r="AI146" i="3"/>
  <c r="AJ146" i="3"/>
  <c r="AK146" i="3"/>
  <c r="AL146" i="3"/>
  <c r="AM146" i="3"/>
  <c r="AN146" i="3"/>
  <c r="AO146" i="3"/>
  <c r="Y147" i="3"/>
  <c r="Z147" i="3"/>
  <c r="AA147" i="3"/>
  <c r="AB147" i="3"/>
  <c r="AC147" i="3"/>
  <c r="AD147" i="3"/>
  <c r="AE147" i="3"/>
  <c r="AF147" i="3"/>
  <c r="AG147" i="3"/>
  <c r="AH147" i="3"/>
  <c r="AI147" i="3"/>
  <c r="AJ147" i="3"/>
  <c r="AK147" i="3"/>
  <c r="AL147" i="3"/>
  <c r="AM147" i="3"/>
  <c r="AN147" i="3"/>
  <c r="AO147" i="3"/>
  <c r="Y148" i="3"/>
  <c r="Z148" i="3"/>
  <c r="AA148" i="3"/>
  <c r="AB148" i="3"/>
  <c r="AC148" i="3"/>
  <c r="AD148" i="3"/>
  <c r="AE148" i="3"/>
  <c r="AF148" i="3"/>
  <c r="AG148" i="3"/>
  <c r="AH148" i="3"/>
  <c r="AI148" i="3"/>
  <c r="AJ148" i="3"/>
  <c r="AK148" i="3"/>
  <c r="AL148" i="3"/>
  <c r="AM148" i="3"/>
  <c r="AN148" i="3"/>
  <c r="AO148" i="3"/>
  <c r="Y149" i="3"/>
  <c r="Z149" i="3"/>
  <c r="AA149" i="3"/>
  <c r="AB149" i="3"/>
  <c r="AC149" i="3"/>
  <c r="AD149" i="3"/>
  <c r="AE149" i="3"/>
  <c r="AF149" i="3"/>
  <c r="AG149" i="3"/>
  <c r="AH149" i="3"/>
  <c r="AI149" i="3"/>
  <c r="AJ149" i="3"/>
  <c r="AK149" i="3"/>
  <c r="AL149" i="3"/>
  <c r="AM149" i="3"/>
  <c r="AN149" i="3"/>
  <c r="AO149" i="3"/>
  <c r="Y150" i="3"/>
  <c r="Z150" i="3"/>
  <c r="AA150" i="3"/>
  <c r="AB150" i="3"/>
  <c r="AC150" i="3"/>
  <c r="AD150" i="3"/>
  <c r="AE150" i="3"/>
  <c r="AF150" i="3"/>
  <c r="AG150" i="3"/>
  <c r="AH150" i="3"/>
  <c r="AI150" i="3"/>
  <c r="AJ150" i="3"/>
  <c r="AK150" i="3"/>
  <c r="AL150" i="3"/>
  <c r="AM150" i="3"/>
  <c r="AN150" i="3"/>
  <c r="AO150" i="3"/>
  <c r="Y151" i="3"/>
  <c r="Z151" i="3"/>
  <c r="AA151" i="3"/>
  <c r="AB151" i="3"/>
  <c r="AC151" i="3"/>
  <c r="AD151" i="3"/>
  <c r="AE151" i="3"/>
  <c r="AF151" i="3"/>
  <c r="AG151" i="3"/>
  <c r="AH151" i="3"/>
  <c r="AI151" i="3"/>
  <c r="AJ151" i="3"/>
  <c r="AK151" i="3"/>
  <c r="AL151" i="3"/>
  <c r="AM151" i="3"/>
  <c r="AN151" i="3"/>
  <c r="AO151" i="3"/>
  <c r="Y152" i="3"/>
  <c r="Z152" i="3"/>
  <c r="AA152" i="3"/>
  <c r="AB152" i="3"/>
  <c r="AC152" i="3"/>
  <c r="AD152" i="3"/>
  <c r="AE152" i="3"/>
  <c r="AF152" i="3"/>
  <c r="AG152" i="3"/>
  <c r="AH152" i="3"/>
  <c r="AI152" i="3"/>
  <c r="AJ152" i="3"/>
  <c r="AK152" i="3"/>
  <c r="AL152" i="3"/>
  <c r="AM152" i="3"/>
  <c r="AN152" i="3"/>
  <c r="AO152" i="3"/>
  <c r="Y153" i="3"/>
  <c r="Z153" i="3"/>
  <c r="AA153" i="3"/>
  <c r="AB153" i="3"/>
  <c r="AC153" i="3"/>
  <c r="AD153" i="3"/>
  <c r="AE153" i="3"/>
  <c r="AF153" i="3"/>
  <c r="AG153" i="3"/>
  <c r="AH153" i="3"/>
  <c r="AI153" i="3"/>
  <c r="AJ153" i="3"/>
  <c r="AK153" i="3"/>
  <c r="AL153" i="3"/>
  <c r="AM153" i="3"/>
  <c r="AN153" i="3"/>
  <c r="AO153" i="3"/>
  <c r="Y154" i="3"/>
  <c r="Z154" i="3"/>
  <c r="AA154" i="3"/>
  <c r="AB154" i="3"/>
  <c r="AC154" i="3"/>
  <c r="AD154" i="3"/>
  <c r="AE154" i="3"/>
  <c r="AF154" i="3"/>
  <c r="AG154" i="3"/>
  <c r="AH154" i="3"/>
  <c r="AI154" i="3"/>
  <c r="AJ154" i="3"/>
  <c r="AK154" i="3"/>
  <c r="AL154" i="3"/>
  <c r="AM154" i="3"/>
  <c r="AN154" i="3"/>
  <c r="AO154" i="3"/>
  <c r="Y155" i="3"/>
  <c r="Z155" i="3"/>
  <c r="AA155" i="3"/>
  <c r="AB155" i="3"/>
  <c r="AC155" i="3"/>
  <c r="AD155" i="3"/>
  <c r="AE155" i="3"/>
  <c r="AF155" i="3"/>
  <c r="AG155" i="3"/>
  <c r="AH155" i="3"/>
  <c r="AI155" i="3"/>
  <c r="AJ155" i="3"/>
  <c r="AK155" i="3"/>
  <c r="AL155" i="3"/>
  <c r="AM155" i="3"/>
  <c r="AN155" i="3"/>
  <c r="AO155" i="3"/>
  <c r="Y156" i="3"/>
  <c r="Z156" i="3"/>
  <c r="AA156" i="3"/>
  <c r="AB156" i="3"/>
  <c r="AC156" i="3"/>
  <c r="AD156" i="3"/>
  <c r="AE156" i="3"/>
  <c r="AF156" i="3"/>
  <c r="AG156" i="3"/>
  <c r="AH156" i="3"/>
  <c r="AI156" i="3"/>
  <c r="AJ156" i="3"/>
  <c r="AK156" i="3"/>
  <c r="AL156" i="3"/>
  <c r="AM156" i="3"/>
  <c r="AN156" i="3"/>
  <c r="AO156" i="3"/>
  <c r="Y157" i="3"/>
  <c r="Z157" i="3"/>
  <c r="AA157" i="3"/>
  <c r="AB157" i="3"/>
  <c r="AC157" i="3"/>
  <c r="AD157" i="3"/>
  <c r="AE157" i="3"/>
  <c r="AF157" i="3"/>
  <c r="AG157" i="3"/>
  <c r="AH157" i="3"/>
  <c r="AI157" i="3"/>
  <c r="AJ157" i="3"/>
  <c r="AK157" i="3"/>
  <c r="AL157" i="3"/>
  <c r="AM157" i="3"/>
  <c r="AN157" i="3"/>
  <c r="AO157" i="3"/>
  <c r="Y158" i="3"/>
  <c r="Z158" i="3"/>
  <c r="AA158" i="3"/>
  <c r="AB158" i="3"/>
  <c r="AC158" i="3"/>
  <c r="AD158" i="3"/>
  <c r="AE158" i="3"/>
  <c r="AF158" i="3"/>
  <c r="AG158" i="3"/>
  <c r="AH158" i="3"/>
  <c r="AI158" i="3"/>
  <c r="AJ158" i="3"/>
  <c r="AK158" i="3"/>
  <c r="AL158" i="3"/>
  <c r="AM158" i="3"/>
  <c r="AN158" i="3"/>
  <c r="AO158" i="3"/>
  <c r="Y159" i="3"/>
  <c r="Z159" i="3"/>
  <c r="AA159" i="3"/>
  <c r="AB159" i="3"/>
  <c r="AC159" i="3"/>
  <c r="AD159" i="3"/>
  <c r="AE159" i="3"/>
  <c r="AF159" i="3"/>
  <c r="AG159" i="3"/>
  <c r="AH159" i="3"/>
  <c r="AI159" i="3"/>
  <c r="AJ159" i="3"/>
  <c r="AK159" i="3"/>
  <c r="AL159" i="3"/>
  <c r="AM159" i="3"/>
  <c r="AN159" i="3"/>
  <c r="AO159" i="3"/>
  <c r="Y160" i="3"/>
  <c r="Z160" i="3"/>
  <c r="AA160" i="3"/>
  <c r="AB160" i="3"/>
  <c r="AC160" i="3"/>
  <c r="AD160" i="3"/>
  <c r="AE160" i="3"/>
  <c r="AF160" i="3"/>
  <c r="AG160" i="3"/>
  <c r="AH160" i="3"/>
  <c r="AI160" i="3"/>
  <c r="AJ160" i="3"/>
  <c r="AK160" i="3"/>
  <c r="AL160" i="3"/>
  <c r="AM160" i="3"/>
  <c r="AN160" i="3"/>
  <c r="AO160" i="3"/>
  <c r="Y161" i="3"/>
  <c r="Z161" i="3"/>
  <c r="AA161" i="3"/>
  <c r="AB161" i="3"/>
  <c r="AC161" i="3"/>
  <c r="AD161" i="3"/>
  <c r="AE161" i="3"/>
  <c r="AF161" i="3"/>
  <c r="AG161" i="3"/>
  <c r="AH161" i="3"/>
  <c r="AI161" i="3"/>
  <c r="AJ161" i="3"/>
  <c r="AK161" i="3"/>
  <c r="AL161" i="3"/>
  <c r="AM161" i="3"/>
  <c r="AN161" i="3"/>
  <c r="AO161" i="3"/>
  <c r="Y162" i="3"/>
  <c r="Z162" i="3"/>
  <c r="AA162" i="3"/>
  <c r="AB162" i="3"/>
  <c r="AC162" i="3"/>
  <c r="AD162" i="3"/>
  <c r="AE162" i="3"/>
  <c r="AF162" i="3"/>
  <c r="AG162" i="3"/>
  <c r="AH162" i="3"/>
  <c r="AI162" i="3"/>
  <c r="AJ162" i="3"/>
  <c r="AK162" i="3"/>
  <c r="AL162" i="3"/>
  <c r="AM162" i="3"/>
  <c r="AN162" i="3"/>
  <c r="AO162" i="3"/>
  <c r="Y163" i="3"/>
  <c r="Z163" i="3"/>
  <c r="AA163" i="3"/>
  <c r="AB163" i="3"/>
  <c r="AC163" i="3"/>
  <c r="AD163" i="3"/>
  <c r="AE163" i="3"/>
  <c r="AF163" i="3"/>
  <c r="AG163" i="3"/>
  <c r="AH163" i="3"/>
  <c r="AI163" i="3"/>
  <c r="AJ163" i="3"/>
  <c r="AK163" i="3"/>
  <c r="AL163" i="3"/>
  <c r="AM163" i="3"/>
  <c r="AN163" i="3"/>
  <c r="AO163" i="3"/>
  <c r="E64" i="3"/>
  <c r="Y44" i="3"/>
  <c r="F64" i="3"/>
  <c r="Z44" i="3"/>
  <c r="G64" i="3"/>
  <c r="AA44" i="3"/>
  <c r="H64" i="3"/>
  <c r="AB44" i="3"/>
  <c r="I64" i="3"/>
  <c r="AC44" i="3"/>
  <c r="J64" i="3"/>
  <c r="AD44" i="3"/>
  <c r="K64" i="3"/>
  <c r="AE44" i="3"/>
  <c r="L64" i="3"/>
  <c r="AF44" i="3"/>
  <c r="M64" i="3"/>
  <c r="AG44" i="3"/>
  <c r="N64" i="3"/>
  <c r="AH44" i="3"/>
  <c r="O64" i="3"/>
  <c r="AI44" i="3"/>
  <c r="P64" i="3"/>
  <c r="AJ44" i="3"/>
  <c r="Q64" i="3"/>
  <c r="AK44" i="3"/>
  <c r="R64" i="3"/>
  <c r="AL44" i="3"/>
  <c r="S64" i="3"/>
  <c r="AM44" i="3"/>
  <c r="T64" i="3"/>
  <c r="AN44" i="3"/>
  <c r="U64" i="3"/>
  <c r="AO44" i="3"/>
  <c r="X44" i="3"/>
  <c r="E63" i="3"/>
  <c r="G61" i="3"/>
  <c r="I59" i="3"/>
  <c r="K57" i="3"/>
  <c r="M55" i="3"/>
  <c r="O53" i="3"/>
  <c r="Q51" i="3"/>
  <c r="S49" i="3"/>
  <c r="U47" i="3"/>
  <c r="W45" i="3"/>
  <c r="F63" i="3"/>
  <c r="H61" i="3"/>
  <c r="J59" i="3"/>
  <c r="L57" i="3"/>
  <c r="N55" i="3"/>
  <c r="P53" i="3"/>
  <c r="R51" i="3"/>
  <c r="T49" i="3"/>
  <c r="V47" i="3"/>
  <c r="X45" i="3"/>
  <c r="G62" i="3"/>
  <c r="I60" i="3"/>
  <c r="K58" i="3"/>
  <c r="M56" i="3"/>
  <c r="O54" i="3"/>
  <c r="Q52" i="3"/>
  <c r="S50" i="3"/>
  <c r="U48" i="3"/>
  <c r="W46" i="3"/>
  <c r="H62" i="3"/>
  <c r="J60" i="3"/>
  <c r="L58" i="3"/>
  <c r="N56" i="3"/>
  <c r="P54" i="3"/>
  <c r="R52" i="3"/>
  <c r="T50" i="3"/>
  <c r="V48" i="3"/>
  <c r="X46" i="3"/>
  <c r="G63" i="3"/>
  <c r="I61" i="3"/>
  <c r="K59" i="3"/>
  <c r="M57" i="3"/>
  <c r="O55" i="3"/>
  <c r="Q53" i="3"/>
  <c r="S51" i="3"/>
  <c r="U49" i="3"/>
  <c r="W47" i="3"/>
  <c r="H63" i="3"/>
  <c r="J61" i="3"/>
  <c r="L59" i="3"/>
  <c r="N57" i="3"/>
  <c r="P55" i="3"/>
  <c r="R53" i="3"/>
  <c r="T51" i="3"/>
  <c r="V49" i="3"/>
  <c r="X47" i="3"/>
  <c r="I62" i="3"/>
  <c r="K60" i="3"/>
  <c r="M58" i="3"/>
  <c r="O56" i="3"/>
  <c r="Q54" i="3"/>
  <c r="S52" i="3"/>
  <c r="U50" i="3"/>
  <c r="W48" i="3"/>
  <c r="J62" i="3"/>
  <c r="L60" i="3"/>
  <c r="N58" i="3"/>
  <c r="P56" i="3"/>
  <c r="R54" i="3"/>
  <c r="T52" i="3"/>
  <c r="V50" i="3"/>
  <c r="X48" i="3"/>
  <c r="I63" i="3"/>
  <c r="K61" i="3"/>
  <c r="M59" i="3"/>
  <c r="O57" i="3"/>
  <c r="Q55" i="3"/>
  <c r="S53" i="3"/>
  <c r="U51" i="3"/>
  <c r="W49" i="3"/>
  <c r="J63" i="3"/>
  <c r="L61" i="3"/>
  <c r="N59" i="3"/>
  <c r="P57" i="3"/>
  <c r="R55" i="3"/>
  <c r="T53" i="3"/>
  <c r="V51" i="3"/>
  <c r="X49" i="3"/>
  <c r="K62" i="3"/>
  <c r="M60" i="3"/>
  <c r="O58" i="3"/>
  <c r="Q56" i="3"/>
  <c r="S54" i="3"/>
  <c r="U52" i="3"/>
  <c r="W50" i="3"/>
  <c r="L62" i="3"/>
  <c r="N60" i="3"/>
  <c r="P58" i="3"/>
  <c r="R56" i="3"/>
  <c r="T54" i="3"/>
  <c r="V52" i="3"/>
  <c r="X50" i="3"/>
  <c r="K63" i="3"/>
  <c r="M61" i="3"/>
  <c r="O59" i="3"/>
  <c r="Q57" i="3"/>
  <c r="S55" i="3"/>
  <c r="U53" i="3"/>
  <c r="W51" i="3"/>
  <c r="L63" i="3"/>
  <c r="N61" i="3"/>
  <c r="P59" i="3"/>
  <c r="R57" i="3"/>
  <c r="T55" i="3"/>
  <c r="V53" i="3"/>
  <c r="X51" i="3"/>
  <c r="M62" i="3"/>
  <c r="O60" i="3"/>
  <c r="Q58" i="3"/>
  <c r="S56" i="3"/>
  <c r="U54" i="3"/>
  <c r="W52" i="3"/>
  <c r="N62" i="3"/>
  <c r="P60" i="3"/>
  <c r="R58" i="3"/>
  <c r="T56" i="3"/>
  <c r="V54" i="3"/>
  <c r="X52" i="3"/>
  <c r="M63" i="3"/>
  <c r="O61" i="3"/>
  <c r="Q59" i="3"/>
  <c r="S57" i="3"/>
  <c r="U55" i="3"/>
  <c r="W53" i="3"/>
  <c r="N63" i="3"/>
  <c r="P61" i="3"/>
  <c r="R59" i="3"/>
  <c r="T57" i="3"/>
  <c r="V55" i="3"/>
  <c r="X53" i="3"/>
  <c r="O62" i="3"/>
  <c r="Q60" i="3"/>
  <c r="S58" i="3"/>
  <c r="U56" i="3"/>
  <c r="W54" i="3"/>
  <c r="P62" i="3"/>
  <c r="R60" i="3"/>
  <c r="T58" i="3"/>
  <c r="V56" i="3"/>
  <c r="X54" i="3"/>
  <c r="O63" i="3"/>
  <c r="Q61" i="3"/>
  <c r="S59" i="3"/>
  <c r="U57" i="3"/>
  <c r="W55" i="3"/>
  <c r="P63" i="3"/>
  <c r="R61" i="3"/>
  <c r="T59" i="3"/>
  <c r="V57" i="3"/>
  <c r="X55" i="3"/>
  <c r="Q62" i="3"/>
  <c r="S60" i="3"/>
  <c r="U58" i="3"/>
  <c r="W56" i="3"/>
  <c r="R62" i="3"/>
  <c r="T60" i="3"/>
  <c r="V58" i="3"/>
  <c r="X56" i="3"/>
  <c r="Q63" i="3"/>
  <c r="S61" i="3"/>
  <c r="U59" i="3"/>
  <c r="W57" i="3"/>
  <c r="R63" i="3"/>
  <c r="T61" i="3"/>
  <c r="V59" i="3"/>
  <c r="X57" i="3"/>
  <c r="S62" i="3"/>
  <c r="U60" i="3"/>
  <c r="W58" i="3"/>
  <c r="T62" i="3"/>
  <c r="V60" i="3"/>
  <c r="X58" i="3"/>
  <c r="S63" i="3"/>
  <c r="U61" i="3"/>
  <c r="W59" i="3"/>
  <c r="T63" i="3"/>
  <c r="V61" i="3"/>
  <c r="X59" i="3"/>
  <c r="U62" i="3"/>
  <c r="W60" i="3"/>
  <c r="V62" i="3"/>
  <c r="X60" i="3"/>
  <c r="U63" i="3"/>
  <c r="W61" i="3"/>
  <c r="V63" i="3"/>
  <c r="X61" i="3"/>
  <c r="W62" i="3"/>
  <c r="X62" i="3"/>
  <c r="W63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141" i="3"/>
  <c r="X142" i="3"/>
  <c r="X143" i="3"/>
  <c r="X144" i="3"/>
  <c r="X145" i="3"/>
  <c r="X146" i="3"/>
  <c r="X147" i="3"/>
  <c r="X148" i="3"/>
  <c r="X149" i="3"/>
  <c r="X150" i="3"/>
  <c r="X151" i="3"/>
  <c r="X152" i="3"/>
  <c r="X153" i="3"/>
  <c r="X154" i="3"/>
  <c r="X155" i="3"/>
  <c r="X156" i="3"/>
  <c r="X157" i="3"/>
  <c r="X158" i="3"/>
  <c r="X159" i="3"/>
  <c r="X160" i="3"/>
  <c r="X161" i="3"/>
  <c r="X162" i="3"/>
  <c r="X163" i="3"/>
  <c r="E62" i="3"/>
  <c r="G60" i="3"/>
  <c r="I58" i="3"/>
  <c r="K56" i="3"/>
  <c r="M54" i="3"/>
  <c r="O52" i="3"/>
  <c r="Q50" i="3"/>
  <c r="S48" i="3"/>
  <c r="U46" i="3"/>
  <c r="W44" i="3"/>
  <c r="E61" i="3"/>
  <c r="G59" i="3"/>
  <c r="I57" i="3"/>
  <c r="K55" i="3"/>
  <c r="M53" i="3"/>
  <c r="O51" i="3"/>
  <c r="Q49" i="3"/>
  <c r="S47" i="3"/>
  <c r="U45" i="3"/>
  <c r="F61" i="3"/>
  <c r="H59" i="3"/>
  <c r="J57" i="3"/>
  <c r="L55" i="3"/>
  <c r="N53" i="3"/>
  <c r="P51" i="3"/>
  <c r="R49" i="3"/>
  <c r="T47" i="3"/>
  <c r="V45" i="3"/>
  <c r="F62" i="3"/>
  <c r="H60" i="3"/>
  <c r="J58" i="3"/>
  <c r="L56" i="3"/>
  <c r="N54" i="3"/>
  <c r="P52" i="3"/>
  <c r="R50" i="3"/>
  <c r="T48" i="3"/>
  <c r="V46" i="3"/>
  <c r="E60" i="3"/>
  <c r="G58" i="3"/>
  <c r="I56" i="3"/>
  <c r="K54" i="3"/>
  <c r="M52" i="3"/>
  <c r="O50" i="3"/>
  <c r="Q48" i="3"/>
  <c r="S46" i="3"/>
  <c r="U44" i="3"/>
  <c r="F60" i="3"/>
  <c r="H58" i="3"/>
  <c r="J56" i="3"/>
  <c r="L54" i="3"/>
  <c r="N52" i="3"/>
  <c r="P50" i="3"/>
  <c r="R48" i="3"/>
  <c r="T46" i="3"/>
  <c r="V44" i="3"/>
  <c r="E59" i="3"/>
  <c r="G57" i="3"/>
  <c r="I55" i="3"/>
  <c r="K53" i="3"/>
  <c r="M51" i="3"/>
  <c r="O49" i="3"/>
  <c r="Q47" i="3"/>
  <c r="S45" i="3"/>
  <c r="F59" i="3"/>
  <c r="H57" i="3"/>
  <c r="J55" i="3"/>
  <c r="L53" i="3"/>
  <c r="N51" i="3"/>
  <c r="P49" i="3"/>
  <c r="R47" i="3"/>
  <c r="T45" i="3"/>
  <c r="E58" i="3"/>
  <c r="G56" i="3"/>
  <c r="I54" i="3"/>
  <c r="K52" i="3"/>
  <c r="M50" i="3"/>
  <c r="O48" i="3"/>
  <c r="Q46" i="3"/>
  <c r="S44" i="3"/>
  <c r="F58" i="3"/>
  <c r="H56" i="3"/>
  <c r="J54" i="3"/>
  <c r="L52" i="3"/>
  <c r="N50" i="3"/>
  <c r="P48" i="3"/>
  <c r="R46" i="3"/>
  <c r="T44" i="3"/>
  <c r="E57" i="3"/>
  <c r="G55" i="3"/>
  <c r="I53" i="3"/>
  <c r="K51" i="3"/>
  <c r="M49" i="3"/>
  <c r="O47" i="3"/>
  <c r="Q45" i="3"/>
  <c r="F57" i="3"/>
  <c r="H55" i="3"/>
  <c r="J53" i="3"/>
  <c r="L51" i="3"/>
  <c r="N49" i="3"/>
  <c r="P47" i="3"/>
  <c r="R45" i="3"/>
  <c r="E56" i="3"/>
  <c r="G54" i="3"/>
  <c r="I52" i="3"/>
  <c r="K50" i="3"/>
  <c r="M48" i="3"/>
  <c r="O46" i="3"/>
  <c r="Q44" i="3"/>
  <c r="F56" i="3"/>
  <c r="H54" i="3"/>
  <c r="J52" i="3"/>
  <c r="L50" i="3"/>
  <c r="N48" i="3"/>
  <c r="P46" i="3"/>
  <c r="R44" i="3"/>
  <c r="E55" i="3"/>
  <c r="G53" i="3"/>
  <c r="I51" i="3"/>
  <c r="K49" i="3"/>
  <c r="M47" i="3"/>
  <c r="O45" i="3"/>
  <c r="F55" i="3"/>
  <c r="H53" i="3"/>
  <c r="J51" i="3"/>
  <c r="L49" i="3"/>
  <c r="N47" i="3"/>
  <c r="P45" i="3"/>
  <c r="E54" i="3"/>
  <c r="G52" i="3"/>
  <c r="I50" i="3"/>
  <c r="K48" i="3"/>
  <c r="M46" i="3"/>
  <c r="O44" i="3"/>
  <c r="F54" i="3"/>
  <c r="H52" i="3"/>
  <c r="J50" i="3"/>
  <c r="L48" i="3"/>
  <c r="N46" i="3"/>
  <c r="P44" i="3"/>
  <c r="E53" i="3"/>
  <c r="G51" i="3"/>
  <c r="I49" i="3"/>
  <c r="K47" i="3"/>
  <c r="M45" i="3"/>
  <c r="F53" i="3"/>
  <c r="H51" i="3"/>
  <c r="J49" i="3"/>
  <c r="L47" i="3"/>
  <c r="N45" i="3"/>
  <c r="E52" i="3"/>
  <c r="G50" i="3"/>
  <c r="I48" i="3"/>
  <c r="K46" i="3"/>
  <c r="M44" i="3"/>
  <c r="F52" i="3"/>
  <c r="H50" i="3"/>
  <c r="J48" i="3"/>
  <c r="L46" i="3"/>
  <c r="N44" i="3"/>
  <c r="F51" i="3"/>
  <c r="H49" i="3"/>
  <c r="J47" i="3"/>
  <c r="L45" i="3"/>
  <c r="E51" i="3"/>
  <c r="G49" i="3"/>
  <c r="I47" i="3"/>
  <c r="K45" i="3"/>
  <c r="E50" i="3"/>
  <c r="G48" i="3"/>
  <c r="I46" i="3"/>
  <c r="K44" i="3"/>
  <c r="F50" i="3"/>
  <c r="H48" i="3"/>
  <c r="J46" i="3"/>
  <c r="L44" i="3"/>
  <c r="F49" i="3"/>
  <c r="H47" i="3"/>
  <c r="J45" i="3"/>
  <c r="E49" i="3"/>
  <c r="G47" i="3"/>
  <c r="I45" i="3"/>
  <c r="E48" i="3"/>
  <c r="G46" i="3"/>
  <c r="I44" i="3"/>
  <c r="F48" i="3"/>
  <c r="H46" i="3"/>
  <c r="J44" i="3"/>
  <c r="F47" i="3"/>
  <c r="H45" i="3"/>
  <c r="E47" i="3"/>
  <c r="G45" i="3"/>
  <c r="E46" i="3"/>
  <c r="G44" i="3"/>
  <c r="F46" i="3"/>
  <c r="H44" i="3"/>
  <c r="F45" i="3"/>
  <c r="F44" i="3"/>
  <c r="E45" i="3"/>
  <c r="E44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50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C43" i="3"/>
  <c r="A4" i="3"/>
  <c r="A7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A5" i="3"/>
  <c r="C4" i="3"/>
  <c r="W4" i="2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V4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U4" i="2"/>
  <c r="U5" i="2"/>
  <c r="U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T4" i="2"/>
  <c r="T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R4" i="2"/>
  <c r="R5" i="2"/>
  <c r="R6" i="2"/>
  <c r="R7" i="2"/>
  <c r="R8" i="2"/>
  <c r="R9" i="2"/>
  <c r="R10" i="2"/>
  <c r="R11" i="2"/>
  <c r="R12" i="2"/>
  <c r="R13" i="2"/>
  <c r="R14" i="2"/>
  <c r="R15" i="2"/>
  <c r="R16" i="2"/>
  <c r="Q4" i="2"/>
  <c r="Q5" i="2"/>
  <c r="Q6" i="2"/>
  <c r="Q7" i="2"/>
  <c r="Q8" i="2"/>
  <c r="Q9" i="2"/>
  <c r="Q10" i="2"/>
  <c r="Q11" i="2"/>
  <c r="Q12" i="2"/>
  <c r="Q13" i="2"/>
  <c r="Q14" i="2"/>
  <c r="Q15" i="2"/>
  <c r="P4" i="2"/>
  <c r="P5" i="2"/>
  <c r="P6" i="2"/>
  <c r="P7" i="2"/>
  <c r="P8" i="2"/>
  <c r="P9" i="2"/>
  <c r="P10" i="2"/>
  <c r="P11" i="2"/>
  <c r="P12" i="2"/>
  <c r="P13" i="2"/>
  <c r="P14" i="2"/>
  <c r="O4" i="2"/>
  <c r="O5" i="2"/>
  <c r="O6" i="2"/>
  <c r="O7" i="2"/>
  <c r="O8" i="2"/>
  <c r="O9" i="2"/>
  <c r="O10" i="2"/>
  <c r="O11" i="2"/>
  <c r="O12" i="2"/>
  <c r="O13" i="2"/>
  <c r="N4" i="2"/>
  <c r="N5" i="2"/>
  <c r="N6" i="2"/>
  <c r="N7" i="2"/>
  <c r="N8" i="2"/>
  <c r="N9" i="2"/>
  <c r="N10" i="2"/>
  <c r="N11" i="2"/>
  <c r="N12" i="2"/>
  <c r="M4" i="2"/>
  <c r="M5" i="2"/>
  <c r="M6" i="2"/>
  <c r="M7" i="2"/>
  <c r="M8" i="2"/>
  <c r="M9" i="2"/>
  <c r="M10" i="2"/>
  <c r="M11" i="2"/>
  <c r="L4" i="2"/>
  <c r="L5" i="2"/>
  <c r="L6" i="2"/>
  <c r="L7" i="2"/>
  <c r="L8" i="2"/>
  <c r="L9" i="2"/>
  <c r="L10" i="2"/>
  <c r="M13" i="2"/>
  <c r="W23" i="2"/>
  <c r="L12" i="2"/>
  <c r="V22" i="2"/>
  <c r="U21" i="2"/>
  <c r="T20" i="2"/>
  <c r="S19" i="2"/>
  <c r="R18" i="2"/>
  <c r="Q17" i="2"/>
  <c r="P16" i="2"/>
  <c r="O15" i="2"/>
  <c r="N14" i="2"/>
  <c r="W22" i="2"/>
  <c r="V21" i="2"/>
  <c r="U20" i="2"/>
  <c r="T19" i="2"/>
  <c r="S18" i="2"/>
  <c r="R17" i="2"/>
  <c r="Q16" i="2"/>
  <c r="P15" i="2"/>
  <c r="O14" i="2"/>
  <c r="N13" i="2"/>
  <c r="M12" i="2"/>
  <c r="L11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Q43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W24" i="2"/>
  <c r="V23" i="2"/>
  <c r="U22" i="2"/>
  <c r="T21" i="2"/>
  <c r="S20" i="2"/>
  <c r="R19" i="2"/>
  <c r="Q18" i="2"/>
  <c r="P17" i="2"/>
  <c r="O16" i="2"/>
  <c r="N15" i="2"/>
  <c r="M14" i="2"/>
  <c r="L13" i="2"/>
  <c r="A5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<sst xmlns="http://schemas.openxmlformats.org/spreadsheetml/2006/main" count="277" uniqueCount="62">
  <si>
    <t>Riegen</t>
  </si>
  <si>
    <t>Start</t>
  </si>
  <si>
    <t>Zeit</t>
  </si>
  <si>
    <t>Disziplinen</t>
  </si>
  <si>
    <t>Anzahl Riegen</t>
  </si>
  <si>
    <t>Stationen</t>
  </si>
  <si>
    <t>Riege</t>
  </si>
  <si>
    <t>Prüfer je Station</t>
  </si>
  <si>
    <t>Uhrzeit</t>
  </si>
  <si>
    <t>Weitsprung</t>
  </si>
  <si>
    <t>Zeitplan</t>
  </si>
  <si>
    <t>Sportabzeichen Riegenliste</t>
  </si>
  <si>
    <t>Riegenführer:</t>
  </si>
  <si>
    <t>Station</t>
  </si>
  <si>
    <t>Prüfer x</t>
  </si>
  <si>
    <t>5a</t>
  </si>
  <si>
    <t>5b</t>
  </si>
  <si>
    <t>5c</t>
  </si>
  <si>
    <t>5d</t>
  </si>
  <si>
    <t>6a</t>
  </si>
  <si>
    <t>6b</t>
  </si>
  <si>
    <t>6c</t>
  </si>
  <si>
    <t>6d</t>
  </si>
  <si>
    <t>7a</t>
  </si>
  <si>
    <t>7b</t>
  </si>
  <si>
    <t>7c</t>
  </si>
  <si>
    <t>7d</t>
  </si>
  <si>
    <t>8a</t>
  </si>
  <si>
    <t>8b</t>
  </si>
  <si>
    <t>8c</t>
  </si>
  <si>
    <t>8d</t>
  </si>
  <si>
    <t>9a</t>
  </si>
  <si>
    <t>9b</t>
  </si>
  <si>
    <t>9c</t>
  </si>
  <si>
    <t>9d</t>
  </si>
  <si>
    <t>10a</t>
  </si>
  <si>
    <t>10b</t>
  </si>
  <si>
    <t>10c</t>
  </si>
  <si>
    <t>10d</t>
  </si>
  <si>
    <t>11a</t>
  </si>
  <si>
    <t>11b</t>
  </si>
  <si>
    <t>Weitwurf</t>
  </si>
  <si>
    <t>Seilspringen</t>
  </si>
  <si>
    <t>Standweitsprung</t>
  </si>
  <si>
    <t>Sprint</t>
  </si>
  <si>
    <t>x</t>
  </si>
  <si>
    <t>Materialliste anfertigen</t>
  </si>
  <si>
    <t>Prüfer einteilen</t>
  </si>
  <si>
    <t>Riegenführer, Riegendeckblätter und Riegenlisten anfertigen</t>
  </si>
  <si>
    <t>Lageplan anfertigen</t>
  </si>
  <si>
    <t>Zeitpläne ausdrucken und aushängen</t>
  </si>
  <si>
    <t>Auswertungsstation organisieren</t>
  </si>
  <si>
    <t>Auf- und Abbau organisieren</t>
  </si>
  <si>
    <t>Verpflegung organisieren</t>
  </si>
  <si>
    <t>Einsatzpläne der Prüfer erstellen</t>
  </si>
  <si>
    <t>To-Do-Liste</t>
  </si>
  <si>
    <t>Ablaufplan erstellen</t>
  </si>
  <si>
    <t>Zeitplan der Riegen</t>
  </si>
  <si>
    <t>Ausdauerlauf</t>
  </si>
  <si>
    <t>Übersicht der Riegenleiter</t>
  </si>
  <si>
    <t>Riegenleiter</t>
  </si>
  <si>
    <t>Springer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</si>
</sst>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40"/>
      <color theme="1"/>
      <name val="Calibri"/>
      <family val="2"/>
      <scheme val="minor"/>
    </font>
    <font>
      <sz val="33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1"/>
      <name val="Symbol"/>
      <charset val="2"/>
    </font>
    <font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6"/>
      <color rgb="FF0D0D0D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20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0" xfId="0" applyFont="1"/>
    <xf numFmtId="0" fontId="0" fillId="0" borderId="6" xfId="0" applyBorder="1" applyAlignment="1">
      <alignment horizontal="center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1" fillId="0" borderId="0" xfId="0" applyFont="1" applyAlignment="1">
      <alignment horizontal="center" vertical="center" shrinkToFit="1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center" vertical="center"/>
    </xf>
    <xf numFmtId="0" fontId="4" fillId="0" borderId="0" xfId="0" applyFont="1"/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164" fontId="10" fillId="0" borderId="2" xfId="0" applyNumberFormat="1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/>
    <xf numFmtId="164" fontId="14" fillId="0" borderId="0" xfId="0" applyNumberFormat="1" applyFont="1" applyAlignment="1">
      <alignment horizontal="center" vertical="center"/>
    </xf>
    <xf numFmtId="164" fontId="14" fillId="0" borderId="9" xfId="0" applyNumberFormat="1" applyFont="1" applyBorder="1" applyAlignment="1">
      <alignment horizontal="center" vertical="center"/>
    </xf>
    <xf numFmtId="164" fontId="14" fillId="0" borderId="10" xfId="0" applyNumberFormat="1" applyFont="1" applyBorder="1" applyAlignment="1">
      <alignment horizontal="center" vertical="center"/>
    </xf>
    <xf numFmtId="164" fontId="14" fillId="0" borderId="11" xfId="0" applyNumberFormat="1" applyFont="1" applyBorder="1" applyAlignment="1">
      <alignment horizontal="center" vertical="center"/>
    </xf>
    <xf numFmtId="164" fontId="14" fillId="0" borderId="12" xfId="0" applyNumberFormat="1" applyFont="1" applyBorder="1" applyAlignment="1">
      <alignment horizontal="center" vertical="center"/>
    </xf>
    <xf numFmtId="164" fontId="14" fillId="0" borderId="2" xfId="0" applyNumberFormat="1" applyFont="1" applyBorder="1" applyAlignment="1">
      <alignment horizontal="center" vertical="center"/>
    </xf>
    <xf numFmtId="164" fontId="14" fillId="0" borderId="13" xfId="0" applyNumberFormat="1" applyFont="1" applyBorder="1" applyAlignment="1">
      <alignment horizontal="center" vertical="center"/>
    </xf>
    <xf numFmtId="164" fontId="14" fillId="0" borderId="14" xfId="0" applyNumberFormat="1" applyFont="1" applyBorder="1" applyAlignment="1">
      <alignment horizontal="center" vertical="center"/>
    </xf>
    <xf numFmtId="164" fontId="14" fillId="0" borderId="15" xfId="0" applyNumberFormat="1" applyFont="1" applyBorder="1" applyAlignment="1">
      <alignment horizontal="center" vertical="center"/>
    </xf>
    <xf numFmtId="164" fontId="14" fillId="0" borderId="16" xfId="0" applyNumberFormat="1" applyFont="1" applyBorder="1" applyAlignment="1">
      <alignment horizontal="center" vertical="center"/>
    </xf>
    <xf numFmtId="0" fontId="17" fillId="0" borderId="0" xfId="0" applyFont="1"/>
    <xf numFmtId="0" fontId="16" fillId="0" borderId="1" xfId="0" applyFont="1" applyBorder="1" applyAlignment="1">
      <alignment horizontal="center"/>
    </xf>
    <xf numFmtId="0" fontId="18" fillId="0" borderId="2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7" fillId="0" borderId="21" xfId="0" applyFont="1" applyBorder="1"/>
    <xf numFmtId="0" fontId="19" fillId="0" borderId="22" xfId="0" applyFont="1" applyBorder="1" applyAlignment="1" applyProtection="1">
      <alignment horizontal="center"/>
      <protection locked="0"/>
    </xf>
    <xf numFmtId="0" fontId="14" fillId="0" borderId="22" xfId="0" applyFont="1" applyBorder="1" applyAlignment="1" applyProtection="1">
      <alignment horizontal="center"/>
      <protection locked="0"/>
    </xf>
    <xf numFmtId="0" fontId="19" fillId="0" borderId="2" xfId="0" applyFont="1" applyBorder="1" applyAlignment="1" applyProtection="1">
      <alignment horizontal="center"/>
      <protection locked="0"/>
    </xf>
    <xf numFmtId="0" fontId="14" fillId="0" borderId="2" xfId="0" applyFont="1" applyBorder="1" applyAlignment="1" applyProtection="1">
      <alignment horizontal="center"/>
      <protection locked="0"/>
    </xf>
    <xf numFmtId="0" fontId="14" fillId="0" borderId="20" xfId="0" applyFont="1" applyBorder="1" applyAlignment="1" applyProtection="1">
      <alignment horizontal="center"/>
      <protection locked="0"/>
    </xf>
    <xf numFmtId="0" fontId="14" fillId="0" borderId="22" xfId="0" applyFont="1" applyBorder="1" applyProtection="1">
      <protection locked="0"/>
    </xf>
    <xf numFmtId="0" fontId="14" fillId="0" borderId="2" xfId="0" applyFont="1" applyBorder="1" applyProtection="1">
      <protection locked="0"/>
    </xf>
    <xf numFmtId="0" fontId="0" fillId="0" borderId="0" xfId="0" applyAlignment="1">
      <alignment horizontal="right" vertical="center" textRotation="9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6" fillId="0" borderId="23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0" fontId="16" fillId="3" borderId="18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Standard" xfId="0" builtinId="0"/>
  </cellStyles>
  <dxfs count="1357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rgb="FFC6EF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rgb="FFC6EF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</dxf>
    <dxf>
      <font>
        <color theme="0"/>
      </font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rgb="FFC6EF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rgb="FFC6EF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solid">
          <bgColor theme="0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/>
        <vertical/>
        <horizontal/>
      </border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ont>
        <color theme="0"/>
      </font>
      <border>
        <left/>
        <right/>
        <top/>
        <bottom/>
      </border>
    </dxf>
    <dxf>
      <font>
        <u val="none"/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/>
        <right/>
        <top/>
        <bottom/>
        <vertical/>
        <horizontal/>
      </border>
    </dxf>
    <dxf>
      <font>
        <color theme="1"/>
      </font>
      <fill>
        <patternFill>
          <bgColor rgb="FFC6EF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6EF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6EF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6EF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6EF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6EF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6EF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6EF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border>
        <left/>
        <right/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C7FF"/>
      <color rgb="FFC6EFCE"/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541869</xdr:colOff>
      <xdr:row>0</xdr:row>
      <xdr:rowOff>0</xdr:rowOff>
    </xdr:from>
    <xdr:to>
      <xdr:col>35</xdr:col>
      <xdr:colOff>553828</xdr:colOff>
      <xdr:row>7</xdr:row>
      <xdr:rowOff>94149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2A5AD8F-76BC-526E-4E51-A284DC82B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83202" y="0"/>
          <a:ext cx="2247159" cy="1499616"/>
        </a:xfrm>
        <a:prstGeom prst="rect">
          <a:avLst/>
        </a:prstGeom>
      </xdr:spPr>
    </xdr:pic>
    <xdr:clientData/>
  </xdr:twoCellAnchor>
  <xdr:twoCellAnchor>
    <xdr:from>
      <xdr:col>7</xdr:col>
      <xdr:colOff>139700</xdr:colOff>
      <xdr:row>1</xdr:row>
      <xdr:rowOff>105834</xdr:rowOff>
    </xdr:from>
    <xdr:to>
      <xdr:col>7</xdr:col>
      <xdr:colOff>359836</xdr:colOff>
      <xdr:row>8</xdr:row>
      <xdr:rowOff>101601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4435AE69-23FA-2BE8-23F4-7B5F5AC0EBEA}"/>
            </a:ext>
          </a:extLst>
        </xdr:cNvPr>
        <xdr:cNvSpPr txBox="1"/>
      </xdr:nvSpPr>
      <xdr:spPr>
        <a:xfrm rot="16200000">
          <a:off x="3543301" y="808566"/>
          <a:ext cx="1477434" cy="2201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DE" sz="1100" b="1"/>
            <a:t>Name der Station</a:t>
          </a:r>
        </a:p>
      </xdr:txBody>
    </xdr:sp>
    <xdr:clientData/>
  </xdr:twoCellAnchor>
  <xdr:twoCellAnchor>
    <xdr:from>
      <xdr:col>37</xdr:col>
      <xdr:colOff>507999</xdr:colOff>
      <xdr:row>9</xdr:row>
      <xdr:rowOff>196273</xdr:rowOff>
    </xdr:from>
    <xdr:to>
      <xdr:col>40</xdr:col>
      <xdr:colOff>381000</xdr:colOff>
      <xdr:row>19</xdr:row>
      <xdr:rowOff>115455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E63087EE-6711-CD0A-DCD1-A3CB980D7770}"/>
            </a:ext>
          </a:extLst>
        </xdr:cNvPr>
        <xdr:cNvSpPr txBox="1"/>
      </xdr:nvSpPr>
      <xdr:spPr>
        <a:xfrm>
          <a:off x="21532272" y="2032000"/>
          <a:ext cx="2366819" cy="19973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Tipps:</a:t>
          </a:r>
        </a:p>
        <a:p>
          <a:endParaRPr lang="de-DE" sz="1100"/>
        </a:p>
        <a:p>
          <a:r>
            <a:rPr lang="de-DE" sz="1100"/>
            <a:t>1. Für</a:t>
          </a:r>
          <a:r>
            <a:rPr lang="de-DE" sz="1100" baseline="0"/>
            <a:t> ca. 300 Teilnehmer benötigt man jeweils eine Auswertungsstation. </a:t>
          </a:r>
        </a:p>
        <a:p>
          <a:endParaRPr lang="de-DE" sz="1100" baseline="0"/>
        </a:p>
        <a:p>
          <a:r>
            <a:rPr lang="de-DE" sz="1100" baseline="0"/>
            <a:t>2. Je Auswertung zwei Prüfer. Ein Prüfer liest die Ergebnisse vor, der andere gibt ein.</a:t>
          </a:r>
        </a:p>
        <a:p>
          <a:endParaRPr lang="de-DE" sz="1100" baseline="0"/>
        </a:p>
        <a:p>
          <a:r>
            <a:rPr lang="de-DE" sz="1100" baseline="0"/>
            <a:t>3. An leistungsfähige Notebooks mit Maus denken.</a:t>
          </a:r>
          <a:endParaRPr lang="de-D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0</xdr:row>
      <xdr:rowOff>0</xdr:rowOff>
    </xdr:from>
    <xdr:to>
      <xdr:col>5</xdr:col>
      <xdr:colOff>2056916</xdr:colOff>
      <xdr:row>2</xdr:row>
      <xdr:rowOff>800100</xdr:rowOff>
    </xdr:to>
    <xdr:pic>
      <xdr:nvPicPr>
        <xdr:cNvPr id="3" name="Grafik 2" descr="Der Deutsche Olympische Sportbund">
          <a:extLst>
            <a:ext uri="{FF2B5EF4-FFF2-40B4-BE49-F238E27FC236}">
              <a16:creationId xmlns:a16="http://schemas.microsoft.com/office/drawing/2014/main" id="{683CBC04-439E-B04E-8225-051A9D879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0"/>
          <a:ext cx="1904516" cy="17272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317500</xdr:colOff>
      <xdr:row>3</xdr:row>
      <xdr:rowOff>50800</xdr:rowOff>
    </xdr:from>
    <xdr:to>
      <xdr:col>10</xdr:col>
      <xdr:colOff>571500</xdr:colOff>
      <xdr:row>10</xdr:row>
      <xdr:rowOff>38100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364090AD-44FD-F742-87DB-994A9299C404}"/>
            </a:ext>
          </a:extLst>
        </xdr:cNvPr>
        <xdr:cNvSpPr txBox="1"/>
      </xdr:nvSpPr>
      <xdr:spPr>
        <a:xfrm>
          <a:off x="12230100" y="1803400"/>
          <a:ext cx="2730500" cy="2755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Tipps:</a:t>
          </a:r>
        </a:p>
        <a:p>
          <a:endParaRPr lang="de-DE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/>
            <a:t>1. Trage die Riegenleiter ein und bekomme automatisch eine Übersicht.</a:t>
          </a:r>
        </a:p>
        <a:p>
          <a:endParaRPr lang="de-DE" sz="1100"/>
        </a:p>
        <a:p>
          <a:r>
            <a:rPr lang="de-DE" sz="1100"/>
            <a:t>2. In der Regel reichen 2 Riegenleiter pro Riege. </a:t>
          </a:r>
          <a:endParaRPr lang="de-DE" sz="1100" baseline="0"/>
        </a:p>
        <a:p>
          <a:endParaRPr lang="de-DE" sz="1100" baseline="0"/>
        </a:p>
        <a:p>
          <a:r>
            <a:rPr lang="de-DE" sz="1100" baseline="0"/>
            <a:t>3. Als backup Springer  einplanen. </a:t>
          </a:r>
        </a:p>
        <a:p>
          <a:endParaRPr lang="de-DE" sz="1100" baseline="0"/>
        </a:p>
        <a:p>
          <a:r>
            <a:rPr lang="de-DE" sz="1100" baseline="0"/>
            <a:t>4. Ein Riegenleiter sollte immer benannt werden, auch bei älteren Teilnehmern. Diese Aufgabe kann dann aber auch durch ein Riegenmitglied eingenommen werden.</a:t>
          </a:r>
        </a:p>
        <a:p>
          <a:endParaRPr lang="de-DE" sz="1100" baseline="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24</xdr:row>
      <xdr:rowOff>190500</xdr:rowOff>
    </xdr:from>
    <xdr:to>
      <xdr:col>4</xdr:col>
      <xdr:colOff>0</xdr:colOff>
      <xdr:row>33</xdr:row>
      <xdr:rowOff>76200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4ED809DE-1CD8-0943-756A-AB1C4B4232A2}"/>
            </a:ext>
          </a:extLst>
        </xdr:cNvPr>
        <xdr:cNvSpPr txBox="1"/>
      </xdr:nvSpPr>
      <xdr:spPr>
        <a:xfrm>
          <a:off x="2730500" y="6921500"/>
          <a:ext cx="3733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59</xdr:row>
      <xdr:rowOff>190500</xdr:rowOff>
    </xdr:from>
    <xdr:to>
      <xdr:col>4</xdr:col>
      <xdr:colOff>0</xdr:colOff>
      <xdr:row>68</xdr:row>
      <xdr:rowOff>76200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87AC2768-BB5A-2F4E-8200-952B39993385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93</xdr:row>
      <xdr:rowOff>190500</xdr:rowOff>
    </xdr:from>
    <xdr:to>
      <xdr:col>4</xdr:col>
      <xdr:colOff>0</xdr:colOff>
      <xdr:row>102</xdr:row>
      <xdr:rowOff>76200</xdr:rowOff>
    </xdr:to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CC982AFE-6AF1-934D-B5B9-59EFDF080CD4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128</xdr:row>
      <xdr:rowOff>190500</xdr:rowOff>
    </xdr:from>
    <xdr:to>
      <xdr:col>4</xdr:col>
      <xdr:colOff>0</xdr:colOff>
      <xdr:row>137</xdr:row>
      <xdr:rowOff>76200</xdr:rowOff>
    </xdr:to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ACA30C1F-C2D5-544C-8DFC-C612C1D29F0C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163</xdr:row>
      <xdr:rowOff>190500</xdr:rowOff>
    </xdr:from>
    <xdr:to>
      <xdr:col>4</xdr:col>
      <xdr:colOff>0</xdr:colOff>
      <xdr:row>172</xdr:row>
      <xdr:rowOff>76200</xdr:rowOff>
    </xdr:to>
    <xdr:sp macro="" textlink="">
      <xdr:nvSpPr>
        <xdr:cNvPr id="20" name="Textfeld 19">
          <a:extLst>
            <a:ext uri="{FF2B5EF4-FFF2-40B4-BE49-F238E27FC236}">
              <a16:creationId xmlns:a16="http://schemas.microsoft.com/office/drawing/2014/main" id="{A27126A4-2722-F34E-B6BB-9D23BDBB49B1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198</xdr:row>
      <xdr:rowOff>190500</xdr:rowOff>
    </xdr:from>
    <xdr:to>
      <xdr:col>4</xdr:col>
      <xdr:colOff>0</xdr:colOff>
      <xdr:row>207</xdr:row>
      <xdr:rowOff>76200</xdr:rowOff>
    </xdr:to>
    <xdr:sp macro="" textlink="">
      <xdr:nvSpPr>
        <xdr:cNvPr id="22" name="Textfeld 21">
          <a:extLst>
            <a:ext uri="{FF2B5EF4-FFF2-40B4-BE49-F238E27FC236}">
              <a16:creationId xmlns:a16="http://schemas.microsoft.com/office/drawing/2014/main" id="{F11539A7-DCFC-2743-B6D4-2C333C15A20E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233</xdr:row>
      <xdr:rowOff>190500</xdr:rowOff>
    </xdr:from>
    <xdr:to>
      <xdr:col>4</xdr:col>
      <xdr:colOff>0</xdr:colOff>
      <xdr:row>242</xdr:row>
      <xdr:rowOff>76200</xdr:rowOff>
    </xdr:to>
    <xdr:sp macro="" textlink="">
      <xdr:nvSpPr>
        <xdr:cNvPr id="24" name="Textfeld 23">
          <a:extLst>
            <a:ext uri="{FF2B5EF4-FFF2-40B4-BE49-F238E27FC236}">
              <a16:creationId xmlns:a16="http://schemas.microsoft.com/office/drawing/2014/main" id="{CDC19D32-E481-AD42-AB62-5A45AB4C7876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268</xdr:row>
      <xdr:rowOff>190500</xdr:rowOff>
    </xdr:from>
    <xdr:to>
      <xdr:col>4</xdr:col>
      <xdr:colOff>0</xdr:colOff>
      <xdr:row>277</xdr:row>
      <xdr:rowOff>76200</xdr:rowOff>
    </xdr:to>
    <xdr:sp macro="" textlink="">
      <xdr:nvSpPr>
        <xdr:cNvPr id="26" name="Textfeld 25">
          <a:extLst>
            <a:ext uri="{FF2B5EF4-FFF2-40B4-BE49-F238E27FC236}">
              <a16:creationId xmlns:a16="http://schemas.microsoft.com/office/drawing/2014/main" id="{895B0F6A-1D46-0B4D-8CC4-B439C5D4DFF0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303</xdr:row>
      <xdr:rowOff>190500</xdr:rowOff>
    </xdr:from>
    <xdr:to>
      <xdr:col>4</xdr:col>
      <xdr:colOff>0</xdr:colOff>
      <xdr:row>312</xdr:row>
      <xdr:rowOff>76200</xdr:rowOff>
    </xdr:to>
    <xdr:sp macro="" textlink="">
      <xdr:nvSpPr>
        <xdr:cNvPr id="28" name="Textfeld 27">
          <a:extLst>
            <a:ext uri="{FF2B5EF4-FFF2-40B4-BE49-F238E27FC236}">
              <a16:creationId xmlns:a16="http://schemas.microsoft.com/office/drawing/2014/main" id="{3539A71D-31A4-844A-B959-75E313CFF469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338</xdr:row>
      <xdr:rowOff>190500</xdr:rowOff>
    </xdr:from>
    <xdr:to>
      <xdr:col>4</xdr:col>
      <xdr:colOff>0</xdr:colOff>
      <xdr:row>347</xdr:row>
      <xdr:rowOff>76200</xdr:rowOff>
    </xdr:to>
    <xdr:sp macro="" textlink="">
      <xdr:nvSpPr>
        <xdr:cNvPr id="30" name="Textfeld 29">
          <a:extLst>
            <a:ext uri="{FF2B5EF4-FFF2-40B4-BE49-F238E27FC236}">
              <a16:creationId xmlns:a16="http://schemas.microsoft.com/office/drawing/2014/main" id="{F7B48DD3-D797-304C-BB0D-2B7FD3E3F491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373</xdr:row>
      <xdr:rowOff>190500</xdr:rowOff>
    </xdr:from>
    <xdr:to>
      <xdr:col>4</xdr:col>
      <xdr:colOff>0</xdr:colOff>
      <xdr:row>382</xdr:row>
      <xdr:rowOff>76200</xdr:rowOff>
    </xdr:to>
    <xdr:sp macro="" textlink="">
      <xdr:nvSpPr>
        <xdr:cNvPr id="32" name="Textfeld 31">
          <a:extLst>
            <a:ext uri="{FF2B5EF4-FFF2-40B4-BE49-F238E27FC236}">
              <a16:creationId xmlns:a16="http://schemas.microsoft.com/office/drawing/2014/main" id="{8B0B2C8E-03A2-D542-8719-811292B094A6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408</xdr:row>
      <xdr:rowOff>190500</xdr:rowOff>
    </xdr:from>
    <xdr:to>
      <xdr:col>4</xdr:col>
      <xdr:colOff>0</xdr:colOff>
      <xdr:row>417</xdr:row>
      <xdr:rowOff>76200</xdr:rowOff>
    </xdr:to>
    <xdr:sp macro="" textlink="">
      <xdr:nvSpPr>
        <xdr:cNvPr id="34" name="Textfeld 33">
          <a:extLst>
            <a:ext uri="{FF2B5EF4-FFF2-40B4-BE49-F238E27FC236}">
              <a16:creationId xmlns:a16="http://schemas.microsoft.com/office/drawing/2014/main" id="{BBF88142-C0A3-3B41-9220-7797D976EE3B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443</xdr:row>
      <xdr:rowOff>190500</xdr:rowOff>
    </xdr:from>
    <xdr:to>
      <xdr:col>4</xdr:col>
      <xdr:colOff>0</xdr:colOff>
      <xdr:row>452</xdr:row>
      <xdr:rowOff>76200</xdr:rowOff>
    </xdr:to>
    <xdr:sp macro="" textlink="">
      <xdr:nvSpPr>
        <xdr:cNvPr id="36" name="Textfeld 35">
          <a:extLst>
            <a:ext uri="{FF2B5EF4-FFF2-40B4-BE49-F238E27FC236}">
              <a16:creationId xmlns:a16="http://schemas.microsoft.com/office/drawing/2014/main" id="{4BA56E54-0E85-D644-AE7B-59F551E6B294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478</xdr:row>
      <xdr:rowOff>190500</xdr:rowOff>
    </xdr:from>
    <xdr:to>
      <xdr:col>4</xdr:col>
      <xdr:colOff>0</xdr:colOff>
      <xdr:row>487</xdr:row>
      <xdr:rowOff>76200</xdr:rowOff>
    </xdr:to>
    <xdr:sp macro="" textlink="">
      <xdr:nvSpPr>
        <xdr:cNvPr id="38" name="Textfeld 37">
          <a:extLst>
            <a:ext uri="{FF2B5EF4-FFF2-40B4-BE49-F238E27FC236}">
              <a16:creationId xmlns:a16="http://schemas.microsoft.com/office/drawing/2014/main" id="{222BFCDB-0B28-8545-BE40-7E081356C6BE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513</xdr:row>
      <xdr:rowOff>190500</xdr:rowOff>
    </xdr:from>
    <xdr:to>
      <xdr:col>4</xdr:col>
      <xdr:colOff>0</xdr:colOff>
      <xdr:row>522</xdr:row>
      <xdr:rowOff>76200</xdr:rowOff>
    </xdr:to>
    <xdr:sp macro="" textlink="">
      <xdr:nvSpPr>
        <xdr:cNvPr id="40" name="Textfeld 39">
          <a:extLst>
            <a:ext uri="{FF2B5EF4-FFF2-40B4-BE49-F238E27FC236}">
              <a16:creationId xmlns:a16="http://schemas.microsoft.com/office/drawing/2014/main" id="{3EF52181-897D-5544-965A-57F6D91C7998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548</xdr:row>
      <xdr:rowOff>190500</xdr:rowOff>
    </xdr:from>
    <xdr:to>
      <xdr:col>4</xdr:col>
      <xdr:colOff>0</xdr:colOff>
      <xdr:row>557</xdr:row>
      <xdr:rowOff>76200</xdr:rowOff>
    </xdr:to>
    <xdr:sp macro="" textlink="">
      <xdr:nvSpPr>
        <xdr:cNvPr id="42" name="Textfeld 41">
          <a:extLst>
            <a:ext uri="{FF2B5EF4-FFF2-40B4-BE49-F238E27FC236}">
              <a16:creationId xmlns:a16="http://schemas.microsoft.com/office/drawing/2014/main" id="{2F2F3432-E66C-8046-99F7-DA10A0A0B32C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583</xdr:row>
      <xdr:rowOff>190500</xdr:rowOff>
    </xdr:from>
    <xdr:to>
      <xdr:col>4</xdr:col>
      <xdr:colOff>0</xdr:colOff>
      <xdr:row>592</xdr:row>
      <xdr:rowOff>76200</xdr:rowOff>
    </xdr:to>
    <xdr:sp macro="" textlink="">
      <xdr:nvSpPr>
        <xdr:cNvPr id="44" name="Textfeld 43">
          <a:extLst>
            <a:ext uri="{FF2B5EF4-FFF2-40B4-BE49-F238E27FC236}">
              <a16:creationId xmlns:a16="http://schemas.microsoft.com/office/drawing/2014/main" id="{D646BBE2-CB4E-8A40-A0E1-23A9EA8D2CB2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618</xdr:row>
      <xdr:rowOff>190500</xdr:rowOff>
    </xdr:from>
    <xdr:to>
      <xdr:col>4</xdr:col>
      <xdr:colOff>0</xdr:colOff>
      <xdr:row>627</xdr:row>
      <xdr:rowOff>76200</xdr:rowOff>
    </xdr:to>
    <xdr:sp macro="" textlink="">
      <xdr:nvSpPr>
        <xdr:cNvPr id="46" name="Textfeld 45">
          <a:extLst>
            <a:ext uri="{FF2B5EF4-FFF2-40B4-BE49-F238E27FC236}">
              <a16:creationId xmlns:a16="http://schemas.microsoft.com/office/drawing/2014/main" id="{587DCC65-3157-AF46-A54C-146FA6CA8EA4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653</xdr:row>
      <xdr:rowOff>190500</xdr:rowOff>
    </xdr:from>
    <xdr:to>
      <xdr:col>4</xdr:col>
      <xdr:colOff>0</xdr:colOff>
      <xdr:row>662</xdr:row>
      <xdr:rowOff>76200</xdr:rowOff>
    </xdr:to>
    <xdr:sp macro="" textlink="">
      <xdr:nvSpPr>
        <xdr:cNvPr id="48" name="Textfeld 47">
          <a:extLst>
            <a:ext uri="{FF2B5EF4-FFF2-40B4-BE49-F238E27FC236}">
              <a16:creationId xmlns:a16="http://schemas.microsoft.com/office/drawing/2014/main" id="{A22563B9-4785-584C-A18A-C085C7953F84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688</xdr:row>
      <xdr:rowOff>190500</xdr:rowOff>
    </xdr:from>
    <xdr:to>
      <xdr:col>4</xdr:col>
      <xdr:colOff>0</xdr:colOff>
      <xdr:row>697</xdr:row>
      <xdr:rowOff>76200</xdr:rowOff>
    </xdr:to>
    <xdr:sp macro="" textlink="">
      <xdr:nvSpPr>
        <xdr:cNvPr id="50" name="Textfeld 49">
          <a:extLst>
            <a:ext uri="{FF2B5EF4-FFF2-40B4-BE49-F238E27FC236}">
              <a16:creationId xmlns:a16="http://schemas.microsoft.com/office/drawing/2014/main" id="{0BB6476B-DF19-244C-BC5E-306FA90AE15A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723</xdr:row>
      <xdr:rowOff>190500</xdr:rowOff>
    </xdr:from>
    <xdr:to>
      <xdr:col>4</xdr:col>
      <xdr:colOff>0</xdr:colOff>
      <xdr:row>732</xdr:row>
      <xdr:rowOff>76200</xdr:rowOff>
    </xdr:to>
    <xdr:sp macro="" textlink="">
      <xdr:nvSpPr>
        <xdr:cNvPr id="52" name="Textfeld 51">
          <a:extLst>
            <a:ext uri="{FF2B5EF4-FFF2-40B4-BE49-F238E27FC236}">
              <a16:creationId xmlns:a16="http://schemas.microsoft.com/office/drawing/2014/main" id="{EC66BA88-E7B5-E04C-B26F-7755F3CED2F6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758</xdr:row>
      <xdr:rowOff>190500</xdr:rowOff>
    </xdr:from>
    <xdr:to>
      <xdr:col>4</xdr:col>
      <xdr:colOff>0</xdr:colOff>
      <xdr:row>767</xdr:row>
      <xdr:rowOff>76200</xdr:rowOff>
    </xdr:to>
    <xdr:sp macro="" textlink="">
      <xdr:nvSpPr>
        <xdr:cNvPr id="54" name="Textfeld 53">
          <a:extLst>
            <a:ext uri="{FF2B5EF4-FFF2-40B4-BE49-F238E27FC236}">
              <a16:creationId xmlns:a16="http://schemas.microsoft.com/office/drawing/2014/main" id="{83B85B4C-C347-B241-92DD-4C34678C5608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793</xdr:row>
      <xdr:rowOff>190500</xdr:rowOff>
    </xdr:from>
    <xdr:to>
      <xdr:col>4</xdr:col>
      <xdr:colOff>0</xdr:colOff>
      <xdr:row>802</xdr:row>
      <xdr:rowOff>76200</xdr:rowOff>
    </xdr:to>
    <xdr:sp macro="" textlink="">
      <xdr:nvSpPr>
        <xdr:cNvPr id="56" name="Textfeld 55">
          <a:extLst>
            <a:ext uri="{FF2B5EF4-FFF2-40B4-BE49-F238E27FC236}">
              <a16:creationId xmlns:a16="http://schemas.microsoft.com/office/drawing/2014/main" id="{8552072F-597B-7E4E-B02F-4F8724FB5C23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828</xdr:row>
      <xdr:rowOff>190500</xdr:rowOff>
    </xdr:from>
    <xdr:to>
      <xdr:col>4</xdr:col>
      <xdr:colOff>0</xdr:colOff>
      <xdr:row>837</xdr:row>
      <xdr:rowOff>76200</xdr:rowOff>
    </xdr:to>
    <xdr:sp macro="" textlink="">
      <xdr:nvSpPr>
        <xdr:cNvPr id="58" name="Textfeld 57">
          <a:extLst>
            <a:ext uri="{FF2B5EF4-FFF2-40B4-BE49-F238E27FC236}">
              <a16:creationId xmlns:a16="http://schemas.microsoft.com/office/drawing/2014/main" id="{0AB0AA13-7B93-0841-96E3-6FE157328847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863</xdr:row>
      <xdr:rowOff>190500</xdr:rowOff>
    </xdr:from>
    <xdr:to>
      <xdr:col>4</xdr:col>
      <xdr:colOff>0</xdr:colOff>
      <xdr:row>872</xdr:row>
      <xdr:rowOff>76200</xdr:rowOff>
    </xdr:to>
    <xdr:sp macro="" textlink="">
      <xdr:nvSpPr>
        <xdr:cNvPr id="60" name="Textfeld 59">
          <a:extLst>
            <a:ext uri="{FF2B5EF4-FFF2-40B4-BE49-F238E27FC236}">
              <a16:creationId xmlns:a16="http://schemas.microsoft.com/office/drawing/2014/main" id="{718CA26E-A433-C34F-AC31-5A2674BA1B20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898</xdr:row>
      <xdr:rowOff>190500</xdr:rowOff>
    </xdr:from>
    <xdr:to>
      <xdr:col>4</xdr:col>
      <xdr:colOff>0</xdr:colOff>
      <xdr:row>907</xdr:row>
      <xdr:rowOff>76200</xdr:rowOff>
    </xdr:to>
    <xdr:sp macro="" textlink="">
      <xdr:nvSpPr>
        <xdr:cNvPr id="64" name="Textfeld 63">
          <a:extLst>
            <a:ext uri="{FF2B5EF4-FFF2-40B4-BE49-F238E27FC236}">
              <a16:creationId xmlns:a16="http://schemas.microsoft.com/office/drawing/2014/main" id="{628317D6-1624-4E4F-AD0C-37F4EB7DD5B5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933</xdr:row>
      <xdr:rowOff>190500</xdr:rowOff>
    </xdr:from>
    <xdr:to>
      <xdr:col>4</xdr:col>
      <xdr:colOff>0</xdr:colOff>
      <xdr:row>942</xdr:row>
      <xdr:rowOff>76200</xdr:rowOff>
    </xdr:to>
    <xdr:sp macro="" textlink="">
      <xdr:nvSpPr>
        <xdr:cNvPr id="66" name="Textfeld 65">
          <a:extLst>
            <a:ext uri="{FF2B5EF4-FFF2-40B4-BE49-F238E27FC236}">
              <a16:creationId xmlns:a16="http://schemas.microsoft.com/office/drawing/2014/main" id="{DA51E0ED-540D-FA49-B067-8143055AF242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968</xdr:row>
      <xdr:rowOff>190500</xdr:rowOff>
    </xdr:from>
    <xdr:to>
      <xdr:col>4</xdr:col>
      <xdr:colOff>0</xdr:colOff>
      <xdr:row>977</xdr:row>
      <xdr:rowOff>76200</xdr:rowOff>
    </xdr:to>
    <xdr:sp macro="" textlink="">
      <xdr:nvSpPr>
        <xdr:cNvPr id="68" name="Textfeld 67">
          <a:extLst>
            <a:ext uri="{FF2B5EF4-FFF2-40B4-BE49-F238E27FC236}">
              <a16:creationId xmlns:a16="http://schemas.microsoft.com/office/drawing/2014/main" id="{D4B3147E-B106-ED42-BB47-8BD01FCC8878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1003</xdr:row>
      <xdr:rowOff>190500</xdr:rowOff>
    </xdr:from>
    <xdr:to>
      <xdr:col>4</xdr:col>
      <xdr:colOff>0</xdr:colOff>
      <xdr:row>1012</xdr:row>
      <xdr:rowOff>76200</xdr:rowOff>
    </xdr:to>
    <xdr:sp macro="" textlink="">
      <xdr:nvSpPr>
        <xdr:cNvPr id="70" name="Textfeld 69">
          <a:extLst>
            <a:ext uri="{FF2B5EF4-FFF2-40B4-BE49-F238E27FC236}">
              <a16:creationId xmlns:a16="http://schemas.microsoft.com/office/drawing/2014/main" id="{38FD3ED2-C703-9A4F-8FB6-2FD0B7AF9BA4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1038</xdr:row>
      <xdr:rowOff>190500</xdr:rowOff>
    </xdr:from>
    <xdr:to>
      <xdr:col>4</xdr:col>
      <xdr:colOff>0</xdr:colOff>
      <xdr:row>1047</xdr:row>
      <xdr:rowOff>76200</xdr:rowOff>
    </xdr:to>
    <xdr:sp macro="" textlink="">
      <xdr:nvSpPr>
        <xdr:cNvPr id="72" name="Textfeld 71">
          <a:extLst>
            <a:ext uri="{FF2B5EF4-FFF2-40B4-BE49-F238E27FC236}">
              <a16:creationId xmlns:a16="http://schemas.microsoft.com/office/drawing/2014/main" id="{E93E40C2-5839-7143-9D87-DFC6809A6234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1073</xdr:row>
      <xdr:rowOff>190500</xdr:rowOff>
    </xdr:from>
    <xdr:to>
      <xdr:col>4</xdr:col>
      <xdr:colOff>0</xdr:colOff>
      <xdr:row>1082</xdr:row>
      <xdr:rowOff>76200</xdr:rowOff>
    </xdr:to>
    <xdr:sp macro="" textlink="">
      <xdr:nvSpPr>
        <xdr:cNvPr id="74" name="Textfeld 73">
          <a:extLst>
            <a:ext uri="{FF2B5EF4-FFF2-40B4-BE49-F238E27FC236}">
              <a16:creationId xmlns:a16="http://schemas.microsoft.com/office/drawing/2014/main" id="{0C22F8A6-8859-E943-8D1F-3A4585F4B78C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1108</xdr:row>
      <xdr:rowOff>190500</xdr:rowOff>
    </xdr:from>
    <xdr:to>
      <xdr:col>4</xdr:col>
      <xdr:colOff>0</xdr:colOff>
      <xdr:row>1117</xdr:row>
      <xdr:rowOff>76200</xdr:rowOff>
    </xdr:to>
    <xdr:sp macro="" textlink="">
      <xdr:nvSpPr>
        <xdr:cNvPr id="76" name="Textfeld 75">
          <a:extLst>
            <a:ext uri="{FF2B5EF4-FFF2-40B4-BE49-F238E27FC236}">
              <a16:creationId xmlns:a16="http://schemas.microsoft.com/office/drawing/2014/main" id="{90C66FC3-C39D-2E4F-B109-D11589CF083B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1143</xdr:row>
      <xdr:rowOff>190500</xdr:rowOff>
    </xdr:from>
    <xdr:to>
      <xdr:col>4</xdr:col>
      <xdr:colOff>0</xdr:colOff>
      <xdr:row>1152</xdr:row>
      <xdr:rowOff>76200</xdr:rowOff>
    </xdr:to>
    <xdr:sp macro="" textlink="">
      <xdr:nvSpPr>
        <xdr:cNvPr id="78" name="Textfeld 77">
          <a:extLst>
            <a:ext uri="{FF2B5EF4-FFF2-40B4-BE49-F238E27FC236}">
              <a16:creationId xmlns:a16="http://schemas.microsoft.com/office/drawing/2014/main" id="{C72E53FD-B7BE-044A-939F-9DCFD7C5066B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1178</xdr:row>
      <xdr:rowOff>190500</xdr:rowOff>
    </xdr:from>
    <xdr:to>
      <xdr:col>4</xdr:col>
      <xdr:colOff>0</xdr:colOff>
      <xdr:row>1187</xdr:row>
      <xdr:rowOff>76200</xdr:rowOff>
    </xdr:to>
    <xdr:sp macro="" textlink="">
      <xdr:nvSpPr>
        <xdr:cNvPr id="80" name="Textfeld 79">
          <a:extLst>
            <a:ext uri="{FF2B5EF4-FFF2-40B4-BE49-F238E27FC236}">
              <a16:creationId xmlns:a16="http://schemas.microsoft.com/office/drawing/2014/main" id="{F574D60D-3003-DA43-8E86-71D44E39C507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1213</xdr:row>
      <xdr:rowOff>190500</xdr:rowOff>
    </xdr:from>
    <xdr:to>
      <xdr:col>4</xdr:col>
      <xdr:colOff>0</xdr:colOff>
      <xdr:row>1222</xdr:row>
      <xdr:rowOff>76200</xdr:rowOff>
    </xdr:to>
    <xdr:sp macro="" textlink="">
      <xdr:nvSpPr>
        <xdr:cNvPr id="82" name="Textfeld 81">
          <a:extLst>
            <a:ext uri="{FF2B5EF4-FFF2-40B4-BE49-F238E27FC236}">
              <a16:creationId xmlns:a16="http://schemas.microsoft.com/office/drawing/2014/main" id="{144A7697-9C21-744E-9E40-BF89042B4ED1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1248</xdr:row>
      <xdr:rowOff>190500</xdr:rowOff>
    </xdr:from>
    <xdr:to>
      <xdr:col>4</xdr:col>
      <xdr:colOff>0</xdr:colOff>
      <xdr:row>1257</xdr:row>
      <xdr:rowOff>76200</xdr:rowOff>
    </xdr:to>
    <xdr:sp macro="" textlink="">
      <xdr:nvSpPr>
        <xdr:cNvPr id="84" name="Textfeld 83">
          <a:extLst>
            <a:ext uri="{FF2B5EF4-FFF2-40B4-BE49-F238E27FC236}">
              <a16:creationId xmlns:a16="http://schemas.microsoft.com/office/drawing/2014/main" id="{0EB5EF0F-13EA-9146-B116-69AF0523AEDA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1283</xdr:row>
      <xdr:rowOff>190500</xdr:rowOff>
    </xdr:from>
    <xdr:to>
      <xdr:col>4</xdr:col>
      <xdr:colOff>0</xdr:colOff>
      <xdr:row>1292</xdr:row>
      <xdr:rowOff>76200</xdr:rowOff>
    </xdr:to>
    <xdr:sp macro="" textlink="">
      <xdr:nvSpPr>
        <xdr:cNvPr id="86" name="Textfeld 85">
          <a:extLst>
            <a:ext uri="{FF2B5EF4-FFF2-40B4-BE49-F238E27FC236}">
              <a16:creationId xmlns:a16="http://schemas.microsoft.com/office/drawing/2014/main" id="{DA7CF0A9-A103-1C4B-863A-113491DED4CB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1318</xdr:row>
      <xdr:rowOff>190500</xdr:rowOff>
    </xdr:from>
    <xdr:to>
      <xdr:col>4</xdr:col>
      <xdr:colOff>0</xdr:colOff>
      <xdr:row>1327</xdr:row>
      <xdr:rowOff>76200</xdr:rowOff>
    </xdr:to>
    <xdr:sp macro="" textlink="">
      <xdr:nvSpPr>
        <xdr:cNvPr id="88" name="Textfeld 87">
          <a:extLst>
            <a:ext uri="{FF2B5EF4-FFF2-40B4-BE49-F238E27FC236}">
              <a16:creationId xmlns:a16="http://schemas.microsoft.com/office/drawing/2014/main" id="{B66F611D-1AF0-8847-AF3E-472D85BB1177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1353</xdr:row>
      <xdr:rowOff>190500</xdr:rowOff>
    </xdr:from>
    <xdr:to>
      <xdr:col>4</xdr:col>
      <xdr:colOff>0</xdr:colOff>
      <xdr:row>1362</xdr:row>
      <xdr:rowOff>76200</xdr:rowOff>
    </xdr:to>
    <xdr:sp macro="" textlink="">
      <xdr:nvSpPr>
        <xdr:cNvPr id="90" name="Textfeld 89">
          <a:extLst>
            <a:ext uri="{FF2B5EF4-FFF2-40B4-BE49-F238E27FC236}">
              <a16:creationId xmlns:a16="http://schemas.microsoft.com/office/drawing/2014/main" id="{870BF38F-DDC1-6641-A4DF-D67C3373ACD6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1</xdr:col>
      <xdr:colOff>0</xdr:colOff>
      <xdr:row>1388</xdr:row>
      <xdr:rowOff>190500</xdr:rowOff>
    </xdr:from>
    <xdr:to>
      <xdr:col>4</xdr:col>
      <xdr:colOff>0</xdr:colOff>
      <xdr:row>1397</xdr:row>
      <xdr:rowOff>76200</xdr:rowOff>
    </xdr:to>
    <xdr:sp macro="" textlink="">
      <xdr:nvSpPr>
        <xdr:cNvPr id="92" name="Textfeld 91">
          <a:extLst>
            <a:ext uri="{FF2B5EF4-FFF2-40B4-BE49-F238E27FC236}">
              <a16:creationId xmlns:a16="http://schemas.microsoft.com/office/drawing/2014/main" id="{4E1CACD1-36DB-384E-9E12-50BE448C17B3}"/>
            </a:ext>
          </a:extLst>
        </xdr:cNvPr>
        <xdr:cNvSpPr txBox="1"/>
      </xdr:nvSpPr>
      <xdr:spPr>
        <a:xfrm>
          <a:off x="2882900" y="7632700"/>
          <a:ext cx="4749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Seid </a:t>
          </a:r>
          <a:r>
            <a:rPr lang="de-DE" sz="1400" b="1"/>
            <a:t>pünktlich</a:t>
          </a:r>
          <a:r>
            <a:rPr lang="de-DE" sz="1400"/>
            <a:t> an den Stationen und stellt euch sofort in angegebener </a:t>
          </a:r>
          <a:r>
            <a:rPr lang="de-DE" sz="1400" b="1"/>
            <a:t>Reihenfolge</a:t>
          </a:r>
          <a:r>
            <a:rPr lang="de-DE" sz="1400"/>
            <a:t> auf!</a:t>
          </a:r>
        </a:p>
        <a:p>
          <a:endParaRPr lang="de-DE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Disziplin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wird ein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neues Riegenblatt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benutzt. Sobald die ganze Gruppe an der Station fertig ist, muss dieses sofort zur 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Auswertung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gebracht werden!</a:t>
          </a:r>
        </a:p>
        <a:p>
          <a:endParaRPr lang="de-DE" sz="1100"/>
        </a:p>
      </xdr:txBody>
    </xdr:sp>
    <xdr:clientData/>
  </xdr:twoCellAnchor>
  <xdr:twoCellAnchor>
    <xdr:from>
      <xdr:col>3</xdr:col>
      <xdr:colOff>558800</xdr:colOff>
      <xdr:row>421</xdr:row>
      <xdr:rowOff>89469</xdr:rowOff>
    </xdr:from>
    <xdr:to>
      <xdr:col>4</xdr:col>
      <xdr:colOff>419100</xdr:colOff>
      <xdr:row>423</xdr:row>
      <xdr:rowOff>197507</xdr:rowOff>
    </xdr:to>
    <xdr:pic>
      <xdr:nvPicPr>
        <xdr:cNvPr id="104" name="Grafik 103" descr="Der Deutsche Olympische Sportbund">
          <a:extLst>
            <a:ext uri="{FF2B5EF4-FFF2-40B4-BE49-F238E27FC236}">
              <a16:creationId xmlns:a16="http://schemas.microsoft.com/office/drawing/2014/main" id="{7428B212-1F9D-5D4A-BE6C-0ABF319F1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5100" y="116980269"/>
          <a:ext cx="749300" cy="67953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558800</xdr:colOff>
      <xdr:row>455</xdr:row>
      <xdr:rowOff>89469</xdr:rowOff>
    </xdr:from>
    <xdr:to>
      <xdr:col>4</xdr:col>
      <xdr:colOff>419100</xdr:colOff>
      <xdr:row>457</xdr:row>
      <xdr:rowOff>197507</xdr:rowOff>
    </xdr:to>
    <xdr:pic>
      <xdr:nvPicPr>
        <xdr:cNvPr id="105" name="Grafik 104" descr="Der Deutsche Olympische Sportbund">
          <a:extLst>
            <a:ext uri="{FF2B5EF4-FFF2-40B4-BE49-F238E27FC236}">
              <a16:creationId xmlns:a16="http://schemas.microsoft.com/office/drawing/2014/main" id="{A06CB936-C082-454C-A435-09802435C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5100" y="126505269"/>
          <a:ext cx="749300" cy="67953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558800</xdr:colOff>
      <xdr:row>491</xdr:row>
      <xdr:rowOff>89469</xdr:rowOff>
    </xdr:from>
    <xdr:to>
      <xdr:col>4</xdr:col>
      <xdr:colOff>419100</xdr:colOff>
      <xdr:row>493</xdr:row>
      <xdr:rowOff>197507</xdr:rowOff>
    </xdr:to>
    <xdr:pic>
      <xdr:nvPicPr>
        <xdr:cNvPr id="106" name="Grafik 105" descr="Der Deutsche Olympische Sportbund">
          <a:extLst>
            <a:ext uri="{FF2B5EF4-FFF2-40B4-BE49-F238E27FC236}">
              <a16:creationId xmlns:a16="http://schemas.microsoft.com/office/drawing/2014/main" id="{C01F02CF-52C8-C643-9595-99D3D7769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5100" y="136436669"/>
          <a:ext cx="749300" cy="67953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558800</xdr:colOff>
      <xdr:row>525</xdr:row>
      <xdr:rowOff>89469</xdr:rowOff>
    </xdr:from>
    <xdr:to>
      <xdr:col>4</xdr:col>
      <xdr:colOff>419100</xdr:colOff>
      <xdr:row>527</xdr:row>
      <xdr:rowOff>197507</xdr:rowOff>
    </xdr:to>
    <xdr:pic>
      <xdr:nvPicPr>
        <xdr:cNvPr id="107" name="Grafik 106" descr="Der Deutsche Olympische Sportbund">
          <a:extLst>
            <a:ext uri="{FF2B5EF4-FFF2-40B4-BE49-F238E27FC236}">
              <a16:creationId xmlns:a16="http://schemas.microsoft.com/office/drawing/2014/main" id="{7036CAE2-338D-414C-8B02-D4EFC1B83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5100" y="145961669"/>
          <a:ext cx="749300" cy="67953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558800</xdr:colOff>
      <xdr:row>561</xdr:row>
      <xdr:rowOff>89469</xdr:rowOff>
    </xdr:from>
    <xdr:to>
      <xdr:col>4</xdr:col>
      <xdr:colOff>419100</xdr:colOff>
      <xdr:row>563</xdr:row>
      <xdr:rowOff>197507</xdr:rowOff>
    </xdr:to>
    <xdr:pic>
      <xdr:nvPicPr>
        <xdr:cNvPr id="108" name="Grafik 107" descr="Der Deutsche Olympische Sportbund">
          <a:extLst>
            <a:ext uri="{FF2B5EF4-FFF2-40B4-BE49-F238E27FC236}">
              <a16:creationId xmlns:a16="http://schemas.microsoft.com/office/drawing/2014/main" id="{29276FF4-025F-4E4C-A308-F77A4E323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5100" y="155893069"/>
          <a:ext cx="749300" cy="67953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558800</xdr:colOff>
      <xdr:row>596</xdr:row>
      <xdr:rowOff>89469</xdr:rowOff>
    </xdr:from>
    <xdr:to>
      <xdr:col>4</xdr:col>
      <xdr:colOff>419100</xdr:colOff>
      <xdr:row>598</xdr:row>
      <xdr:rowOff>197507</xdr:rowOff>
    </xdr:to>
    <xdr:pic>
      <xdr:nvPicPr>
        <xdr:cNvPr id="109" name="Grafik 108" descr="Der Deutsche Olympische Sportbund">
          <a:extLst>
            <a:ext uri="{FF2B5EF4-FFF2-40B4-BE49-F238E27FC236}">
              <a16:creationId xmlns:a16="http://schemas.microsoft.com/office/drawing/2014/main" id="{E27AFF38-B8B1-8643-A9C2-CC9694639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5100" y="165621269"/>
          <a:ext cx="749300" cy="67953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558800</xdr:colOff>
      <xdr:row>631</xdr:row>
      <xdr:rowOff>89469</xdr:rowOff>
    </xdr:from>
    <xdr:to>
      <xdr:col>4</xdr:col>
      <xdr:colOff>419100</xdr:colOff>
      <xdr:row>633</xdr:row>
      <xdr:rowOff>197507</xdr:rowOff>
    </xdr:to>
    <xdr:pic>
      <xdr:nvPicPr>
        <xdr:cNvPr id="110" name="Grafik 109" descr="Der Deutsche Olympische Sportbund">
          <a:extLst>
            <a:ext uri="{FF2B5EF4-FFF2-40B4-BE49-F238E27FC236}">
              <a16:creationId xmlns:a16="http://schemas.microsoft.com/office/drawing/2014/main" id="{9D8813C5-1BC0-C24F-BDC9-DAA5E1B93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5100" y="175349469"/>
          <a:ext cx="749300" cy="67953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558800</xdr:colOff>
      <xdr:row>666</xdr:row>
      <xdr:rowOff>89469</xdr:rowOff>
    </xdr:from>
    <xdr:to>
      <xdr:col>4</xdr:col>
      <xdr:colOff>419100</xdr:colOff>
      <xdr:row>668</xdr:row>
      <xdr:rowOff>197507</xdr:rowOff>
    </xdr:to>
    <xdr:pic>
      <xdr:nvPicPr>
        <xdr:cNvPr id="111" name="Grafik 110" descr="Der Deutsche Olympische Sportbund">
          <a:extLst>
            <a:ext uri="{FF2B5EF4-FFF2-40B4-BE49-F238E27FC236}">
              <a16:creationId xmlns:a16="http://schemas.microsoft.com/office/drawing/2014/main" id="{0DD05269-2932-564D-B9CB-6D2201CD6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5100" y="185077669"/>
          <a:ext cx="749300" cy="67953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558800</xdr:colOff>
      <xdr:row>701</xdr:row>
      <xdr:rowOff>89469</xdr:rowOff>
    </xdr:from>
    <xdr:to>
      <xdr:col>4</xdr:col>
      <xdr:colOff>419100</xdr:colOff>
      <xdr:row>703</xdr:row>
      <xdr:rowOff>197507</xdr:rowOff>
    </xdr:to>
    <xdr:pic>
      <xdr:nvPicPr>
        <xdr:cNvPr id="112" name="Grafik 111" descr="Der Deutsche Olympische Sportbund">
          <a:extLst>
            <a:ext uri="{FF2B5EF4-FFF2-40B4-BE49-F238E27FC236}">
              <a16:creationId xmlns:a16="http://schemas.microsoft.com/office/drawing/2014/main" id="{FA193A67-0FA0-E64C-8561-99068934E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5100" y="194805869"/>
          <a:ext cx="749300" cy="67953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558800</xdr:colOff>
      <xdr:row>736</xdr:row>
      <xdr:rowOff>89469</xdr:rowOff>
    </xdr:from>
    <xdr:to>
      <xdr:col>4</xdr:col>
      <xdr:colOff>419100</xdr:colOff>
      <xdr:row>738</xdr:row>
      <xdr:rowOff>197507</xdr:rowOff>
    </xdr:to>
    <xdr:pic>
      <xdr:nvPicPr>
        <xdr:cNvPr id="113" name="Grafik 112" descr="Der Deutsche Olympische Sportbund">
          <a:extLst>
            <a:ext uri="{FF2B5EF4-FFF2-40B4-BE49-F238E27FC236}">
              <a16:creationId xmlns:a16="http://schemas.microsoft.com/office/drawing/2014/main" id="{B0F9F850-0035-B14F-B011-01EC8C2C1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5100" y="204534069"/>
          <a:ext cx="749300" cy="67953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558800</xdr:colOff>
      <xdr:row>771</xdr:row>
      <xdr:rowOff>89469</xdr:rowOff>
    </xdr:from>
    <xdr:to>
      <xdr:col>4</xdr:col>
      <xdr:colOff>419100</xdr:colOff>
      <xdr:row>773</xdr:row>
      <xdr:rowOff>197507</xdr:rowOff>
    </xdr:to>
    <xdr:pic>
      <xdr:nvPicPr>
        <xdr:cNvPr id="114" name="Grafik 113" descr="Der Deutsche Olympische Sportbund">
          <a:extLst>
            <a:ext uri="{FF2B5EF4-FFF2-40B4-BE49-F238E27FC236}">
              <a16:creationId xmlns:a16="http://schemas.microsoft.com/office/drawing/2014/main" id="{AA21C4A1-B206-A84C-8FF4-28D65D660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5100" y="214262269"/>
          <a:ext cx="749300" cy="67953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558800</xdr:colOff>
      <xdr:row>806</xdr:row>
      <xdr:rowOff>89469</xdr:rowOff>
    </xdr:from>
    <xdr:to>
      <xdr:col>4</xdr:col>
      <xdr:colOff>419100</xdr:colOff>
      <xdr:row>808</xdr:row>
      <xdr:rowOff>197507</xdr:rowOff>
    </xdr:to>
    <xdr:pic>
      <xdr:nvPicPr>
        <xdr:cNvPr id="115" name="Grafik 114" descr="Der Deutsche Olympische Sportbund">
          <a:extLst>
            <a:ext uri="{FF2B5EF4-FFF2-40B4-BE49-F238E27FC236}">
              <a16:creationId xmlns:a16="http://schemas.microsoft.com/office/drawing/2014/main" id="{EBA950D3-ADE4-3D48-823E-FA4B4B149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5100" y="223990469"/>
          <a:ext cx="749300" cy="67953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558800</xdr:colOff>
      <xdr:row>841</xdr:row>
      <xdr:rowOff>89469</xdr:rowOff>
    </xdr:from>
    <xdr:to>
      <xdr:col>4</xdr:col>
      <xdr:colOff>419100</xdr:colOff>
      <xdr:row>843</xdr:row>
      <xdr:rowOff>197507</xdr:rowOff>
    </xdr:to>
    <xdr:pic>
      <xdr:nvPicPr>
        <xdr:cNvPr id="116" name="Grafik 115" descr="Der Deutsche Olympische Sportbund">
          <a:extLst>
            <a:ext uri="{FF2B5EF4-FFF2-40B4-BE49-F238E27FC236}">
              <a16:creationId xmlns:a16="http://schemas.microsoft.com/office/drawing/2014/main" id="{9B498E53-F726-F94C-874B-3D4F0C014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5100" y="233718669"/>
          <a:ext cx="749300" cy="67953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558800</xdr:colOff>
      <xdr:row>876</xdr:row>
      <xdr:rowOff>89469</xdr:rowOff>
    </xdr:from>
    <xdr:to>
      <xdr:col>4</xdr:col>
      <xdr:colOff>419100</xdr:colOff>
      <xdr:row>878</xdr:row>
      <xdr:rowOff>197507</xdr:rowOff>
    </xdr:to>
    <xdr:pic>
      <xdr:nvPicPr>
        <xdr:cNvPr id="117" name="Grafik 116" descr="Der Deutsche Olympische Sportbund">
          <a:extLst>
            <a:ext uri="{FF2B5EF4-FFF2-40B4-BE49-F238E27FC236}">
              <a16:creationId xmlns:a16="http://schemas.microsoft.com/office/drawing/2014/main" id="{23A29E88-168F-F043-840E-94120B8D6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5100" y="243446869"/>
          <a:ext cx="749300" cy="67953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558800</xdr:colOff>
      <xdr:row>911</xdr:row>
      <xdr:rowOff>89469</xdr:rowOff>
    </xdr:from>
    <xdr:to>
      <xdr:col>4</xdr:col>
      <xdr:colOff>419100</xdr:colOff>
      <xdr:row>913</xdr:row>
      <xdr:rowOff>197507</xdr:rowOff>
    </xdr:to>
    <xdr:pic>
      <xdr:nvPicPr>
        <xdr:cNvPr id="118" name="Grafik 117" descr="Der Deutsche Olympische Sportbund">
          <a:extLst>
            <a:ext uri="{FF2B5EF4-FFF2-40B4-BE49-F238E27FC236}">
              <a16:creationId xmlns:a16="http://schemas.microsoft.com/office/drawing/2014/main" id="{514E0BE4-50EF-4746-9C29-15782D172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5100" y="253175069"/>
          <a:ext cx="749300" cy="67953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558800</xdr:colOff>
      <xdr:row>946</xdr:row>
      <xdr:rowOff>89469</xdr:rowOff>
    </xdr:from>
    <xdr:to>
      <xdr:col>4</xdr:col>
      <xdr:colOff>419100</xdr:colOff>
      <xdr:row>948</xdr:row>
      <xdr:rowOff>197507</xdr:rowOff>
    </xdr:to>
    <xdr:pic>
      <xdr:nvPicPr>
        <xdr:cNvPr id="119" name="Grafik 118" descr="Der Deutsche Olympische Sportbund">
          <a:extLst>
            <a:ext uri="{FF2B5EF4-FFF2-40B4-BE49-F238E27FC236}">
              <a16:creationId xmlns:a16="http://schemas.microsoft.com/office/drawing/2014/main" id="{E9075CE0-AA1E-B149-BDD3-2A59BBEF7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5100" y="262903269"/>
          <a:ext cx="749300" cy="67953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558800</xdr:colOff>
      <xdr:row>981</xdr:row>
      <xdr:rowOff>89469</xdr:rowOff>
    </xdr:from>
    <xdr:to>
      <xdr:col>4</xdr:col>
      <xdr:colOff>419100</xdr:colOff>
      <xdr:row>983</xdr:row>
      <xdr:rowOff>197507</xdr:rowOff>
    </xdr:to>
    <xdr:pic>
      <xdr:nvPicPr>
        <xdr:cNvPr id="120" name="Grafik 119" descr="Der Deutsche Olympische Sportbund">
          <a:extLst>
            <a:ext uri="{FF2B5EF4-FFF2-40B4-BE49-F238E27FC236}">
              <a16:creationId xmlns:a16="http://schemas.microsoft.com/office/drawing/2014/main" id="{1F39CD69-2240-D540-A48D-8D9052CCF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5100" y="272631469"/>
          <a:ext cx="749300" cy="67953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558800</xdr:colOff>
      <xdr:row>1016</xdr:row>
      <xdr:rowOff>89469</xdr:rowOff>
    </xdr:from>
    <xdr:to>
      <xdr:col>4</xdr:col>
      <xdr:colOff>419100</xdr:colOff>
      <xdr:row>1018</xdr:row>
      <xdr:rowOff>197507</xdr:rowOff>
    </xdr:to>
    <xdr:pic>
      <xdr:nvPicPr>
        <xdr:cNvPr id="121" name="Grafik 120" descr="Der Deutsche Olympische Sportbund">
          <a:extLst>
            <a:ext uri="{FF2B5EF4-FFF2-40B4-BE49-F238E27FC236}">
              <a16:creationId xmlns:a16="http://schemas.microsoft.com/office/drawing/2014/main" id="{0B684C09-2164-774F-BD02-96F4DEAB1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5100" y="282359669"/>
          <a:ext cx="749300" cy="67953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558800</xdr:colOff>
      <xdr:row>1051</xdr:row>
      <xdr:rowOff>89469</xdr:rowOff>
    </xdr:from>
    <xdr:to>
      <xdr:col>4</xdr:col>
      <xdr:colOff>419100</xdr:colOff>
      <xdr:row>1053</xdr:row>
      <xdr:rowOff>197507</xdr:rowOff>
    </xdr:to>
    <xdr:pic>
      <xdr:nvPicPr>
        <xdr:cNvPr id="122" name="Grafik 121" descr="Der Deutsche Olympische Sportbund">
          <a:extLst>
            <a:ext uri="{FF2B5EF4-FFF2-40B4-BE49-F238E27FC236}">
              <a16:creationId xmlns:a16="http://schemas.microsoft.com/office/drawing/2014/main" id="{7287190D-9A16-D94F-ABFB-F352ED4B9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5100" y="292087869"/>
          <a:ext cx="749300" cy="67953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558800</xdr:colOff>
      <xdr:row>1086</xdr:row>
      <xdr:rowOff>89469</xdr:rowOff>
    </xdr:from>
    <xdr:to>
      <xdr:col>4</xdr:col>
      <xdr:colOff>419100</xdr:colOff>
      <xdr:row>1088</xdr:row>
      <xdr:rowOff>197507</xdr:rowOff>
    </xdr:to>
    <xdr:pic>
      <xdr:nvPicPr>
        <xdr:cNvPr id="123" name="Grafik 122" descr="Der Deutsche Olympische Sportbund">
          <a:extLst>
            <a:ext uri="{FF2B5EF4-FFF2-40B4-BE49-F238E27FC236}">
              <a16:creationId xmlns:a16="http://schemas.microsoft.com/office/drawing/2014/main" id="{E9AC0FDF-54DE-D24D-B7C3-EB9F456ED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5100" y="301816069"/>
          <a:ext cx="749300" cy="67953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558800</xdr:colOff>
      <xdr:row>1121</xdr:row>
      <xdr:rowOff>89469</xdr:rowOff>
    </xdr:from>
    <xdr:to>
      <xdr:col>4</xdr:col>
      <xdr:colOff>419100</xdr:colOff>
      <xdr:row>1123</xdr:row>
      <xdr:rowOff>197507</xdr:rowOff>
    </xdr:to>
    <xdr:pic>
      <xdr:nvPicPr>
        <xdr:cNvPr id="124" name="Grafik 123" descr="Der Deutsche Olympische Sportbund">
          <a:extLst>
            <a:ext uri="{FF2B5EF4-FFF2-40B4-BE49-F238E27FC236}">
              <a16:creationId xmlns:a16="http://schemas.microsoft.com/office/drawing/2014/main" id="{C78A416F-80E0-EA40-B033-96E092A8A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5100" y="311544269"/>
          <a:ext cx="749300" cy="67953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558800</xdr:colOff>
      <xdr:row>1156</xdr:row>
      <xdr:rowOff>89469</xdr:rowOff>
    </xdr:from>
    <xdr:to>
      <xdr:col>4</xdr:col>
      <xdr:colOff>419100</xdr:colOff>
      <xdr:row>1158</xdr:row>
      <xdr:rowOff>197507</xdr:rowOff>
    </xdr:to>
    <xdr:pic>
      <xdr:nvPicPr>
        <xdr:cNvPr id="125" name="Grafik 124" descr="Der Deutsche Olympische Sportbund">
          <a:extLst>
            <a:ext uri="{FF2B5EF4-FFF2-40B4-BE49-F238E27FC236}">
              <a16:creationId xmlns:a16="http://schemas.microsoft.com/office/drawing/2014/main" id="{0AE52FBA-ECF2-3A41-9223-81F2C653C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5100" y="321272469"/>
          <a:ext cx="749300" cy="67953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558800</xdr:colOff>
      <xdr:row>1191</xdr:row>
      <xdr:rowOff>89469</xdr:rowOff>
    </xdr:from>
    <xdr:to>
      <xdr:col>4</xdr:col>
      <xdr:colOff>419100</xdr:colOff>
      <xdr:row>1193</xdr:row>
      <xdr:rowOff>197507</xdr:rowOff>
    </xdr:to>
    <xdr:pic>
      <xdr:nvPicPr>
        <xdr:cNvPr id="126" name="Grafik 125" descr="Der Deutsche Olympische Sportbund">
          <a:extLst>
            <a:ext uri="{FF2B5EF4-FFF2-40B4-BE49-F238E27FC236}">
              <a16:creationId xmlns:a16="http://schemas.microsoft.com/office/drawing/2014/main" id="{2A921F3A-69D9-B94A-B859-E12D24B6F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5100" y="331000669"/>
          <a:ext cx="749300" cy="67953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558800</xdr:colOff>
      <xdr:row>1226</xdr:row>
      <xdr:rowOff>89469</xdr:rowOff>
    </xdr:from>
    <xdr:to>
      <xdr:col>4</xdr:col>
      <xdr:colOff>419100</xdr:colOff>
      <xdr:row>1228</xdr:row>
      <xdr:rowOff>197507</xdr:rowOff>
    </xdr:to>
    <xdr:pic>
      <xdr:nvPicPr>
        <xdr:cNvPr id="127" name="Grafik 126" descr="Der Deutsche Olympische Sportbund">
          <a:extLst>
            <a:ext uri="{FF2B5EF4-FFF2-40B4-BE49-F238E27FC236}">
              <a16:creationId xmlns:a16="http://schemas.microsoft.com/office/drawing/2014/main" id="{97A7F99A-5996-A444-B525-966837600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5100" y="340728869"/>
          <a:ext cx="749300" cy="67953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558800</xdr:colOff>
      <xdr:row>1261</xdr:row>
      <xdr:rowOff>89469</xdr:rowOff>
    </xdr:from>
    <xdr:to>
      <xdr:col>4</xdr:col>
      <xdr:colOff>419100</xdr:colOff>
      <xdr:row>1263</xdr:row>
      <xdr:rowOff>197507</xdr:rowOff>
    </xdr:to>
    <xdr:pic>
      <xdr:nvPicPr>
        <xdr:cNvPr id="128" name="Grafik 127" descr="Der Deutsche Olympische Sportbund">
          <a:extLst>
            <a:ext uri="{FF2B5EF4-FFF2-40B4-BE49-F238E27FC236}">
              <a16:creationId xmlns:a16="http://schemas.microsoft.com/office/drawing/2014/main" id="{7DF02D45-20F4-CC46-9C98-44AD07FA0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5100" y="350457069"/>
          <a:ext cx="749300" cy="67953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558800</xdr:colOff>
      <xdr:row>1296</xdr:row>
      <xdr:rowOff>89469</xdr:rowOff>
    </xdr:from>
    <xdr:to>
      <xdr:col>4</xdr:col>
      <xdr:colOff>419100</xdr:colOff>
      <xdr:row>1298</xdr:row>
      <xdr:rowOff>197507</xdr:rowOff>
    </xdr:to>
    <xdr:pic>
      <xdr:nvPicPr>
        <xdr:cNvPr id="129" name="Grafik 128" descr="Der Deutsche Olympische Sportbund">
          <a:extLst>
            <a:ext uri="{FF2B5EF4-FFF2-40B4-BE49-F238E27FC236}">
              <a16:creationId xmlns:a16="http://schemas.microsoft.com/office/drawing/2014/main" id="{1CA3E81E-2D93-CF47-8BEB-4995B3372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5100" y="360185269"/>
          <a:ext cx="749300" cy="67953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558800</xdr:colOff>
      <xdr:row>1331</xdr:row>
      <xdr:rowOff>89469</xdr:rowOff>
    </xdr:from>
    <xdr:to>
      <xdr:col>4</xdr:col>
      <xdr:colOff>419100</xdr:colOff>
      <xdr:row>1333</xdr:row>
      <xdr:rowOff>197507</xdr:rowOff>
    </xdr:to>
    <xdr:pic>
      <xdr:nvPicPr>
        <xdr:cNvPr id="130" name="Grafik 129" descr="Der Deutsche Olympische Sportbund">
          <a:extLst>
            <a:ext uri="{FF2B5EF4-FFF2-40B4-BE49-F238E27FC236}">
              <a16:creationId xmlns:a16="http://schemas.microsoft.com/office/drawing/2014/main" id="{02EDDAAD-B4B0-F449-A3F6-F0251363C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5100" y="369913469"/>
          <a:ext cx="749300" cy="67953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558800</xdr:colOff>
      <xdr:row>1366</xdr:row>
      <xdr:rowOff>89469</xdr:rowOff>
    </xdr:from>
    <xdr:to>
      <xdr:col>4</xdr:col>
      <xdr:colOff>419100</xdr:colOff>
      <xdr:row>1368</xdr:row>
      <xdr:rowOff>197507</xdr:rowOff>
    </xdr:to>
    <xdr:pic>
      <xdr:nvPicPr>
        <xdr:cNvPr id="131" name="Grafik 130" descr="Der Deutsche Olympische Sportbund">
          <a:extLst>
            <a:ext uri="{FF2B5EF4-FFF2-40B4-BE49-F238E27FC236}">
              <a16:creationId xmlns:a16="http://schemas.microsoft.com/office/drawing/2014/main" id="{C7719311-301B-5D4C-9FC7-E7A94EA0F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5100" y="379641669"/>
          <a:ext cx="749300" cy="67953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596900</xdr:colOff>
      <xdr:row>106</xdr:row>
      <xdr:rowOff>114300</xdr:rowOff>
    </xdr:from>
    <xdr:to>
      <xdr:col>4</xdr:col>
      <xdr:colOff>429820</xdr:colOff>
      <xdr:row>108</xdr:row>
      <xdr:rowOff>197507</xdr:rowOff>
    </xdr:to>
    <xdr:pic>
      <xdr:nvPicPr>
        <xdr:cNvPr id="95" name="Grafik 94" descr="Der Deutsche Olympische Sportbund">
          <a:extLst>
            <a:ext uri="{FF2B5EF4-FFF2-40B4-BE49-F238E27FC236}">
              <a16:creationId xmlns:a16="http://schemas.microsoft.com/office/drawing/2014/main" id="{AB047BAC-3C6E-1C48-90C3-935C213D7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200" y="29451300"/>
          <a:ext cx="721920" cy="65470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596900</xdr:colOff>
      <xdr:row>141</xdr:row>
      <xdr:rowOff>114300</xdr:rowOff>
    </xdr:from>
    <xdr:to>
      <xdr:col>4</xdr:col>
      <xdr:colOff>429820</xdr:colOff>
      <xdr:row>143</xdr:row>
      <xdr:rowOff>197507</xdr:rowOff>
    </xdr:to>
    <xdr:pic>
      <xdr:nvPicPr>
        <xdr:cNvPr id="96" name="Grafik 95" descr="Der Deutsche Olympische Sportbund">
          <a:extLst>
            <a:ext uri="{FF2B5EF4-FFF2-40B4-BE49-F238E27FC236}">
              <a16:creationId xmlns:a16="http://schemas.microsoft.com/office/drawing/2014/main" id="{EE3E60D8-0AF5-7244-A588-7B1490822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200" y="39179500"/>
          <a:ext cx="721920" cy="65470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596900</xdr:colOff>
      <xdr:row>176</xdr:row>
      <xdr:rowOff>114300</xdr:rowOff>
    </xdr:from>
    <xdr:to>
      <xdr:col>4</xdr:col>
      <xdr:colOff>429820</xdr:colOff>
      <xdr:row>178</xdr:row>
      <xdr:rowOff>197507</xdr:rowOff>
    </xdr:to>
    <xdr:pic>
      <xdr:nvPicPr>
        <xdr:cNvPr id="97" name="Grafik 96" descr="Der Deutsche Olympische Sportbund">
          <a:extLst>
            <a:ext uri="{FF2B5EF4-FFF2-40B4-BE49-F238E27FC236}">
              <a16:creationId xmlns:a16="http://schemas.microsoft.com/office/drawing/2014/main" id="{8E285C42-E24D-F043-8567-3053D82A9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200" y="48907700"/>
          <a:ext cx="721920" cy="65470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596900</xdr:colOff>
      <xdr:row>211</xdr:row>
      <xdr:rowOff>114300</xdr:rowOff>
    </xdr:from>
    <xdr:to>
      <xdr:col>4</xdr:col>
      <xdr:colOff>429820</xdr:colOff>
      <xdr:row>213</xdr:row>
      <xdr:rowOff>197507</xdr:rowOff>
    </xdr:to>
    <xdr:pic>
      <xdr:nvPicPr>
        <xdr:cNvPr id="98" name="Grafik 97" descr="Der Deutsche Olympische Sportbund">
          <a:extLst>
            <a:ext uri="{FF2B5EF4-FFF2-40B4-BE49-F238E27FC236}">
              <a16:creationId xmlns:a16="http://schemas.microsoft.com/office/drawing/2014/main" id="{12436B8A-A57F-6F4F-A1D4-B7AE533D2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200" y="58635900"/>
          <a:ext cx="721920" cy="65470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596900</xdr:colOff>
      <xdr:row>246</xdr:row>
      <xdr:rowOff>114300</xdr:rowOff>
    </xdr:from>
    <xdr:to>
      <xdr:col>4</xdr:col>
      <xdr:colOff>429820</xdr:colOff>
      <xdr:row>248</xdr:row>
      <xdr:rowOff>197507</xdr:rowOff>
    </xdr:to>
    <xdr:pic>
      <xdr:nvPicPr>
        <xdr:cNvPr id="99" name="Grafik 98" descr="Der Deutsche Olympische Sportbund">
          <a:extLst>
            <a:ext uri="{FF2B5EF4-FFF2-40B4-BE49-F238E27FC236}">
              <a16:creationId xmlns:a16="http://schemas.microsoft.com/office/drawing/2014/main" id="{52699B34-DED1-0349-9281-7CFF8FD0C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200" y="68364100"/>
          <a:ext cx="721920" cy="65470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596900</xdr:colOff>
      <xdr:row>281</xdr:row>
      <xdr:rowOff>114300</xdr:rowOff>
    </xdr:from>
    <xdr:to>
      <xdr:col>4</xdr:col>
      <xdr:colOff>429820</xdr:colOff>
      <xdr:row>283</xdr:row>
      <xdr:rowOff>197507</xdr:rowOff>
    </xdr:to>
    <xdr:pic>
      <xdr:nvPicPr>
        <xdr:cNvPr id="100" name="Grafik 99" descr="Der Deutsche Olympische Sportbund">
          <a:extLst>
            <a:ext uri="{FF2B5EF4-FFF2-40B4-BE49-F238E27FC236}">
              <a16:creationId xmlns:a16="http://schemas.microsoft.com/office/drawing/2014/main" id="{95D12093-489D-364E-ABD6-14703925C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200" y="78092300"/>
          <a:ext cx="721920" cy="65470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596900</xdr:colOff>
      <xdr:row>316</xdr:row>
      <xdr:rowOff>114300</xdr:rowOff>
    </xdr:from>
    <xdr:to>
      <xdr:col>4</xdr:col>
      <xdr:colOff>429820</xdr:colOff>
      <xdr:row>318</xdr:row>
      <xdr:rowOff>197507</xdr:rowOff>
    </xdr:to>
    <xdr:pic>
      <xdr:nvPicPr>
        <xdr:cNvPr id="101" name="Grafik 100" descr="Der Deutsche Olympische Sportbund">
          <a:extLst>
            <a:ext uri="{FF2B5EF4-FFF2-40B4-BE49-F238E27FC236}">
              <a16:creationId xmlns:a16="http://schemas.microsoft.com/office/drawing/2014/main" id="{0A13FEB3-3E96-8D49-B2A0-B767D3EA4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200" y="87820500"/>
          <a:ext cx="721920" cy="65470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596900</xdr:colOff>
      <xdr:row>351</xdr:row>
      <xdr:rowOff>114300</xdr:rowOff>
    </xdr:from>
    <xdr:to>
      <xdr:col>4</xdr:col>
      <xdr:colOff>429820</xdr:colOff>
      <xdr:row>353</xdr:row>
      <xdr:rowOff>197507</xdr:rowOff>
    </xdr:to>
    <xdr:pic>
      <xdr:nvPicPr>
        <xdr:cNvPr id="102" name="Grafik 101" descr="Der Deutsche Olympische Sportbund">
          <a:extLst>
            <a:ext uri="{FF2B5EF4-FFF2-40B4-BE49-F238E27FC236}">
              <a16:creationId xmlns:a16="http://schemas.microsoft.com/office/drawing/2014/main" id="{1A6FF139-74E7-174B-A27B-E634C48BF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200" y="97548700"/>
          <a:ext cx="721920" cy="65470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596900</xdr:colOff>
      <xdr:row>386</xdr:row>
      <xdr:rowOff>114300</xdr:rowOff>
    </xdr:from>
    <xdr:to>
      <xdr:col>4</xdr:col>
      <xdr:colOff>429820</xdr:colOff>
      <xdr:row>388</xdr:row>
      <xdr:rowOff>197507</xdr:rowOff>
    </xdr:to>
    <xdr:pic>
      <xdr:nvPicPr>
        <xdr:cNvPr id="103" name="Grafik 102" descr="Der Deutsche Olympische Sportbund">
          <a:extLst>
            <a:ext uri="{FF2B5EF4-FFF2-40B4-BE49-F238E27FC236}">
              <a16:creationId xmlns:a16="http://schemas.microsoft.com/office/drawing/2014/main" id="{DFC81838-981D-6544-8E55-DA42764C2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200" y="107276900"/>
          <a:ext cx="721920" cy="65470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584200</xdr:colOff>
      <xdr:row>2</xdr:row>
      <xdr:rowOff>114300</xdr:rowOff>
    </xdr:from>
    <xdr:to>
      <xdr:col>4</xdr:col>
      <xdr:colOff>417120</xdr:colOff>
      <xdr:row>4</xdr:row>
      <xdr:rowOff>197507</xdr:rowOff>
    </xdr:to>
    <xdr:pic>
      <xdr:nvPicPr>
        <xdr:cNvPr id="132" name="Grafik 131" descr="Der Deutsche Olympische Sportbund">
          <a:extLst>
            <a:ext uri="{FF2B5EF4-FFF2-40B4-BE49-F238E27FC236}">
              <a16:creationId xmlns:a16="http://schemas.microsoft.com/office/drawing/2014/main" id="{D9823B8D-796D-9C48-A6E0-11BA9CAB0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0500" y="520700"/>
          <a:ext cx="721920" cy="65470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596900</xdr:colOff>
      <xdr:row>37</xdr:row>
      <xdr:rowOff>114300</xdr:rowOff>
    </xdr:from>
    <xdr:to>
      <xdr:col>4</xdr:col>
      <xdr:colOff>429820</xdr:colOff>
      <xdr:row>39</xdr:row>
      <xdr:rowOff>197507</xdr:rowOff>
    </xdr:to>
    <xdr:pic>
      <xdr:nvPicPr>
        <xdr:cNvPr id="133" name="Grafik 132" descr="Der Deutsche Olympische Sportbund">
          <a:extLst>
            <a:ext uri="{FF2B5EF4-FFF2-40B4-BE49-F238E27FC236}">
              <a16:creationId xmlns:a16="http://schemas.microsoft.com/office/drawing/2014/main" id="{CC957974-EB38-9B4A-BE7F-FBF6B62F8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200" y="10198100"/>
          <a:ext cx="721920" cy="65470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596900</xdr:colOff>
      <xdr:row>71</xdr:row>
      <xdr:rowOff>114300</xdr:rowOff>
    </xdr:from>
    <xdr:to>
      <xdr:col>4</xdr:col>
      <xdr:colOff>429820</xdr:colOff>
      <xdr:row>73</xdr:row>
      <xdr:rowOff>197507</xdr:rowOff>
    </xdr:to>
    <xdr:pic>
      <xdr:nvPicPr>
        <xdr:cNvPr id="134" name="Grafik 133" descr="Der Deutsche Olympische Sportbund">
          <a:extLst>
            <a:ext uri="{FF2B5EF4-FFF2-40B4-BE49-F238E27FC236}">
              <a16:creationId xmlns:a16="http://schemas.microsoft.com/office/drawing/2014/main" id="{DB949130-085B-B840-AB16-25E0EEC38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200" y="19723100"/>
          <a:ext cx="721920" cy="65470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152400</xdr:colOff>
      <xdr:row>5</xdr:row>
      <xdr:rowOff>127000</xdr:rowOff>
    </xdr:from>
    <xdr:to>
      <xdr:col>10</xdr:col>
      <xdr:colOff>457200</xdr:colOff>
      <xdr:row>12</xdr:row>
      <xdr:rowOff>38100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AC671C0-3275-E182-7DC9-C214BB0856AB}"/>
            </a:ext>
          </a:extLst>
        </xdr:cNvPr>
        <xdr:cNvSpPr txBox="1"/>
      </xdr:nvSpPr>
      <xdr:spPr>
        <a:xfrm>
          <a:off x="8204200" y="1320800"/>
          <a:ext cx="2781300" cy="195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Tipps:</a:t>
          </a:r>
        </a:p>
        <a:p>
          <a:endParaRPr lang="de-DE" sz="1100"/>
        </a:p>
        <a:p>
          <a:r>
            <a:rPr lang="de-DE" sz="1100"/>
            <a:t>1. Riegendeckblätter und Riegenblätter den Riegenführern mit Klemmbrett ausgeben.</a:t>
          </a:r>
        </a:p>
        <a:p>
          <a:endParaRPr lang="de-DE" sz="1100"/>
        </a:p>
        <a:p>
          <a:r>
            <a:rPr lang="de-DE" sz="1100"/>
            <a:t>2. Riegenführer über Ablauf einweisen.</a:t>
          </a:r>
        </a:p>
        <a:p>
          <a:endParaRPr lang="de-DE" sz="1100"/>
        </a:p>
        <a:p>
          <a:r>
            <a:rPr lang="de-DE" sz="1100"/>
            <a:t>3. Riegenführer auch bei Erwachsenen</a:t>
          </a:r>
          <a:r>
            <a:rPr lang="de-DE" sz="1100" baseline="0"/>
            <a:t> einteilen. Diese können auch selbst Teilnehmer sein.</a:t>
          </a:r>
          <a:endParaRPr lang="de-DE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330200</xdr:colOff>
      <xdr:row>6</xdr:row>
      <xdr:rowOff>101600</xdr:rowOff>
    </xdr:from>
    <xdr:to>
      <xdr:col>25</xdr:col>
      <xdr:colOff>584200</xdr:colOff>
      <xdr:row>13</xdr:row>
      <xdr:rowOff>393700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98D3A6CC-BA00-AAFD-DD74-C9CA08BADF70}"/>
            </a:ext>
          </a:extLst>
        </xdr:cNvPr>
        <xdr:cNvSpPr txBox="1"/>
      </xdr:nvSpPr>
      <xdr:spPr>
        <a:xfrm>
          <a:off x="18796000" y="2184400"/>
          <a:ext cx="2730500" cy="218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Tipps:</a:t>
          </a:r>
        </a:p>
        <a:p>
          <a:endParaRPr lang="de-DE" sz="1100"/>
        </a:p>
        <a:p>
          <a:r>
            <a:rPr lang="de-DE" sz="1100"/>
            <a:t>1. Zeitpläne</a:t>
          </a:r>
          <a:r>
            <a:rPr lang="de-DE" sz="1100" baseline="0"/>
            <a:t> für Stationen und Riegen an Veranstaltungsort in A3 aushängen.</a:t>
          </a:r>
        </a:p>
        <a:p>
          <a:endParaRPr lang="de-DE" sz="1100" baseline="0"/>
        </a:p>
        <a:p>
          <a:r>
            <a:rPr lang="de-DE" sz="1100" baseline="0"/>
            <a:t>2. Lageplan der Stationen aushängen.</a:t>
          </a:r>
        </a:p>
        <a:p>
          <a:endParaRPr lang="de-DE" sz="1100" baseline="0"/>
        </a:p>
        <a:p>
          <a:r>
            <a:rPr lang="de-DE" sz="1100" baseline="0"/>
            <a:t>3. Füllstation anbieten. Ein Beispiel wäre Freiwurf Basketball mit Bestenliste. Jeder darf einmal je 10 Würfe werfen. Prüfer einplanen!</a:t>
          </a:r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B9FD-487C-FE4D-870D-1C709A83D541}">
  <sheetPr>
    <tabColor theme="5" tint="0.79998168889431442"/>
    <pageSetUpPr fitToPage="1"/>
  </sheetPr>
  <dimension ref="B1:AJ58"/>
  <sheetViews>
    <sheetView showGridLines="0" tabSelected="1" zoomScale="120" zoomScaleNormal="120" workbookViewId="0">
      <selection activeCell="E3" sqref="E3"/>
    </sheetView>
  </sheetViews>
  <sheetFormatPr baseColWidth="10" defaultColWidth="10.83203125" defaultRowHeight="16" x14ac:dyDescent="0.2"/>
  <cols>
    <col min="1" max="1" width="1.83203125" customWidth="1"/>
    <col min="2" max="2" width="10.83203125" style="1"/>
    <col min="4" max="4" width="8.6640625" style="7" customWidth="1"/>
    <col min="5" max="5" width="7.33203125" style="1" customWidth="1"/>
    <col min="6" max="36" width="7.33203125" customWidth="1"/>
    <col min="37" max="37" width="10.83203125" customWidth="1"/>
  </cols>
  <sheetData>
    <row r="1" spans="2:36" ht="6" customHeight="1" thickBot="1" x14ac:dyDescent="0.25"/>
    <row r="2" spans="2:36" ht="17" thickBot="1" x14ac:dyDescent="0.25">
      <c r="B2" s="11" t="s">
        <v>0</v>
      </c>
      <c r="G2" s="58"/>
      <c r="H2" s="10">
        <v>1</v>
      </c>
      <c r="I2" s="59" t="s">
        <v>9</v>
      </c>
      <c r="J2" s="60"/>
      <c r="K2" s="61"/>
    </row>
    <row r="3" spans="2:36" ht="17" thickBot="1" x14ac:dyDescent="0.25">
      <c r="B3" s="12" t="s">
        <v>15</v>
      </c>
      <c r="C3" s="24">
        <v>1</v>
      </c>
      <c r="D3" s="7" t="s">
        <v>1</v>
      </c>
      <c r="E3" s="8">
        <v>0.35416666666666669</v>
      </c>
      <c r="G3" s="58"/>
      <c r="H3" s="10">
        <v>2</v>
      </c>
      <c r="I3" s="59" t="s">
        <v>43</v>
      </c>
      <c r="J3" s="60"/>
      <c r="K3" s="61"/>
    </row>
    <row r="4" spans="2:36" ht="17" thickBot="1" x14ac:dyDescent="0.25">
      <c r="B4" s="13" t="s">
        <v>16</v>
      </c>
      <c r="C4" s="24">
        <v>2</v>
      </c>
      <c r="D4" s="7" t="s">
        <v>2</v>
      </c>
      <c r="E4" s="9">
        <v>40</v>
      </c>
      <c r="G4" s="58"/>
      <c r="H4" s="10">
        <v>3</v>
      </c>
      <c r="I4" s="59" t="s">
        <v>41</v>
      </c>
      <c r="J4" s="60"/>
      <c r="K4" s="61"/>
    </row>
    <row r="5" spans="2:36" ht="17" thickBot="1" x14ac:dyDescent="0.25">
      <c r="B5" s="13" t="s">
        <v>17</v>
      </c>
      <c r="C5" s="24">
        <v>3</v>
      </c>
      <c r="G5" s="58"/>
      <c r="H5" s="10">
        <v>4</v>
      </c>
      <c r="I5" s="59" t="s">
        <v>42</v>
      </c>
      <c r="J5" s="60"/>
      <c r="K5" s="61"/>
    </row>
    <row r="6" spans="2:36" ht="17" thickBot="1" x14ac:dyDescent="0.25">
      <c r="B6" s="13" t="s">
        <v>18</v>
      </c>
      <c r="C6" s="24">
        <v>4</v>
      </c>
      <c r="D6" s="22" t="s">
        <v>3</v>
      </c>
      <c r="E6" s="23">
        <f>COUNTA(I2:K9)</f>
        <v>6</v>
      </c>
      <c r="G6" s="58"/>
      <c r="H6" s="10">
        <v>5</v>
      </c>
      <c r="I6" s="59" t="s">
        <v>44</v>
      </c>
      <c r="J6" s="60"/>
      <c r="K6" s="61"/>
    </row>
    <row r="7" spans="2:36" ht="17" thickBot="1" x14ac:dyDescent="0.25">
      <c r="B7" s="13" t="s">
        <v>19</v>
      </c>
      <c r="C7" s="24">
        <v>5</v>
      </c>
      <c r="D7" s="7" t="s">
        <v>14</v>
      </c>
      <c r="E7" s="9">
        <v>4</v>
      </c>
      <c r="G7" s="58"/>
      <c r="H7" s="10">
        <v>6</v>
      </c>
      <c r="I7" s="59" t="s">
        <v>58</v>
      </c>
      <c r="J7" s="60"/>
      <c r="K7" s="61"/>
    </row>
    <row r="8" spans="2:36" ht="17" thickBot="1" x14ac:dyDescent="0.25">
      <c r="B8" s="13" t="s">
        <v>20</v>
      </c>
      <c r="C8" s="24">
        <v>6</v>
      </c>
      <c r="G8" s="58"/>
      <c r="H8" s="10">
        <v>7</v>
      </c>
      <c r="I8" s="59"/>
      <c r="J8" s="60"/>
      <c r="K8" s="61"/>
    </row>
    <row r="9" spans="2:36" ht="17" thickBot="1" x14ac:dyDescent="0.25">
      <c r="B9" s="13" t="s">
        <v>21</v>
      </c>
      <c r="C9" s="24">
        <v>7</v>
      </c>
      <c r="D9" s="22" t="s">
        <v>4</v>
      </c>
      <c r="E9" s="23">
        <f>COUNTA(B3:B42)</f>
        <v>26</v>
      </c>
      <c r="G9" s="58"/>
      <c r="H9" s="10">
        <v>8</v>
      </c>
      <c r="I9" s="59"/>
      <c r="J9" s="60"/>
      <c r="K9" s="61"/>
    </row>
    <row r="10" spans="2:36" x14ac:dyDescent="0.2">
      <c r="B10" s="13" t="s">
        <v>22</v>
      </c>
      <c r="C10" s="24">
        <v>8</v>
      </c>
      <c r="E10" s="17" t="str" cm="1">
        <f t="array" ref="E10">_xlfn.IFS(E7=4,"a",E7=3,"a",E7=2,"a")</f>
        <v>a</v>
      </c>
      <c r="F10" s="17" t="str" cm="1">
        <f t="array" ref="F10">_xlfn.IFS(E7=4,"b",E7=3,"b",E7=2,"b")</f>
        <v>b</v>
      </c>
      <c r="G10" s="17" t="str" cm="1">
        <f t="array" ref="G10">_xlfn.IFS(E7=4,"c",E7=3,"c",E7=2,"a")</f>
        <v>c</v>
      </c>
      <c r="H10" s="17" t="str" cm="1">
        <f t="array" ref="H10">_xlfn.IFS(E7=4,"d",E7=3,"a",E7=2,"b")</f>
        <v>d</v>
      </c>
      <c r="I10" s="17" t="str" cm="1">
        <f t="array" ref="I10">_xlfn.IFS(E7=4,"a",E7=3,"b",E7=2,"a")</f>
        <v>a</v>
      </c>
      <c r="J10" s="17" t="str" cm="1">
        <f t="array" ref="J10">_xlfn.IFS(E7=4,"b",E7=3,"c",E7=2,"b")</f>
        <v>b</v>
      </c>
      <c r="K10" s="17" t="str" cm="1">
        <f t="array" ref="K10">_xlfn.IFS(E7=4,"c",E7=3,"a",E7=2,"a")</f>
        <v>c</v>
      </c>
      <c r="L10" s="17" t="str" cm="1">
        <f t="array" ref="L10">_xlfn.IFS(E7=4,"d",E7=3,"b",E7=2,"b")</f>
        <v>d</v>
      </c>
      <c r="M10" s="17" t="str" cm="1">
        <f t="array" ref="M10">_xlfn.IFS(E7=4,"a",E7=3,"c",E7=2,"a")</f>
        <v>a</v>
      </c>
      <c r="N10" s="17" t="str" cm="1">
        <f t="array" ref="N10">_xlfn.IFS(E7=4,"b",E7=3,"a",E7=2,"b")</f>
        <v>b</v>
      </c>
      <c r="O10" s="17" t="str" cm="1">
        <f t="array" ref="O10">_xlfn.IFS(E7=4,"c",E7=3,"b",E7=2,"a")</f>
        <v>c</v>
      </c>
      <c r="P10" s="17" t="str" cm="1">
        <f t="array" ref="P10">_xlfn.IFS(E7=4,"d",E7=3,"c",E7=2,"b")</f>
        <v>d</v>
      </c>
      <c r="Q10" s="17" t="str" cm="1">
        <f t="array" ref="Q10">_xlfn.IFS(E7=4,"a",E7=3,"a",E7=2,"a")</f>
        <v>a</v>
      </c>
      <c r="R10" s="17" t="str" cm="1">
        <f t="array" ref="R10">_xlfn.IFS(E7=4,"b",E7=3,"b",E7=2,"b")</f>
        <v>b</v>
      </c>
      <c r="S10" s="17" t="str" cm="1">
        <f t="array" ref="S10">_xlfn.IFS(E7=4,"c",E7=3,"c",E7=2,"a")</f>
        <v>c</v>
      </c>
      <c r="T10" s="17" t="str" cm="1">
        <f t="array" ref="T10">_xlfn.IFS(E7=4,"d",E7=3,"a",E7=2,"b")</f>
        <v>d</v>
      </c>
      <c r="U10" s="17" t="str" cm="1">
        <f t="array" ref="U10">_xlfn.IFS(E7=4,"a",E7=3,"b",E7=2,"a")</f>
        <v>a</v>
      </c>
      <c r="V10" s="17" t="str" cm="1">
        <f t="array" ref="V10">_xlfn.IFS(E7=4,"b",E7=3,"c",E7=2,"b")</f>
        <v>b</v>
      </c>
      <c r="W10" s="17" t="str" cm="1">
        <f t="array" ref="W10">_xlfn.IFS(E7=4,"c",E7=3,"a",E7=2,"a")</f>
        <v>c</v>
      </c>
      <c r="X10" s="17" t="str" cm="1">
        <f t="array" ref="X10">_xlfn.IFS(E7=4,"d",E7=3,"b",E7=2,"b")</f>
        <v>d</v>
      </c>
      <c r="Y10" s="17" t="str" cm="1">
        <f t="array" ref="Y10">_xlfn.IFS(E7=4,"a",E7=3,"c",E7=2,"a")</f>
        <v>a</v>
      </c>
      <c r="Z10" s="17" t="str" cm="1">
        <f t="array" ref="Z10">_xlfn.IFS(E7=4,"b",E7=3,"a",E7=2,"b")</f>
        <v>b</v>
      </c>
      <c r="AA10" s="17" t="str" cm="1">
        <f t="array" ref="AA10">_xlfn.IFS(E7=4,"c",E7=3,"b",E7=2,"a")</f>
        <v>c</v>
      </c>
      <c r="AB10" s="17" t="str" cm="1">
        <f t="array" ref="AB10">_xlfn.IFS(E7=4,"d",E7=3,"c",E7=2,"b")</f>
        <v>d</v>
      </c>
      <c r="AC10" s="17" t="str" cm="1">
        <f t="array" ref="AC10">_xlfn.IFS(E7=4,"a",E7=3,"a",E7=2,"a")</f>
        <v>a</v>
      </c>
      <c r="AD10" s="17" t="str" cm="1">
        <f t="array" ref="AD10">_xlfn.IFS(E7=4,"b",E7=3,"b",E7=2,"b")</f>
        <v>b</v>
      </c>
      <c r="AE10" s="17" t="str" cm="1">
        <f t="array" ref="AE10">_xlfn.IFS(E7=4,"c",E7=3,"c",E7=2,"a")</f>
        <v>c</v>
      </c>
      <c r="AF10" s="17" t="str" cm="1">
        <f t="array" ref="AF10">_xlfn.IFS(E7=4,"d",E7=3,"a",E7=2,"b")</f>
        <v>d</v>
      </c>
      <c r="AG10" s="17" t="str" cm="1">
        <f t="array" ref="AG10">_xlfn.IFS(E7=4,"a",E7=3,"b",E7=2,"a")</f>
        <v>a</v>
      </c>
      <c r="AH10" s="17" t="str" cm="1">
        <f t="array" ref="AH10">_xlfn.IFS(E7=4,"b",E7=3,"c",E7=2,"b")</f>
        <v>b</v>
      </c>
      <c r="AI10" s="17" t="str" cm="1">
        <f t="array" ref="AI10">_xlfn.IFS(E7=4,"c",E7=3,"a",E7=2,"a")</f>
        <v>c</v>
      </c>
      <c r="AJ10" s="17" t="str" cm="1">
        <f t="array" ref="AJ10">_xlfn.IFS(E7=4,"d",E7=3,"b",E7=2,"b")</f>
        <v>d</v>
      </c>
    </row>
    <row r="11" spans="2:36" x14ac:dyDescent="0.2">
      <c r="B11" s="13" t="s">
        <v>23</v>
      </c>
      <c r="C11" s="24">
        <v>9</v>
      </c>
      <c r="D11" s="15" t="str" cm="1">
        <f t="array" ref="D11">_xlfn.IFS($E$7=1,'X zu 1P'!C84,$E$7=2,'X zu 2P'!C3,$E$7=3,'X zu 3P'!C3,$E$7=4,'X zu 4P'!C3)</f>
        <v>Uhrzeit</v>
      </c>
      <c r="E11" s="14" t="str">
        <f>I2</f>
        <v>Weitsprung</v>
      </c>
      <c r="F11" s="14" t="str" cm="1">
        <f t="array" ref="F11">_xlfn.IFS($E$7=1,I3,$E$7=2,I2,$E$7=3,I2,$E$7=4,I2)</f>
        <v>Weitsprung</v>
      </c>
      <c r="G11" s="14" t="str" cm="1">
        <f t="array" ref="G11">_xlfn.IFS($E$7=1,I4,$E$7=2,I3,$E$7=3,I2,$E$7=4,I2)</f>
        <v>Weitsprung</v>
      </c>
      <c r="H11" s="14" t="str" cm="1">
        <f t="array" ref="H11">_xlfn.IFS($E$7=1,I5,$E$7=2,I3,$E$7=3,I3,$E$7=4,I2)</f>
        <v>Weitsprung</v>
      </c>
      <c r="I11" s="14" t="str" cm="1">
        <f t="array" ref="I11">_xlfn.IFS($E$7=1,I6,$E$7=2,I4,$E$7=3,I3,$E$7=4,I3)</f>
        <v>Standweitsprung</v>
      </c>
      <c r="J11" s="14" t="str" cm="1">
        <f t="array" ref="J11">_xlfn.IFS($E$7=1,I7,$E$7=2,I4,$E$7=3,I3,$E$7=4,I3)</f>
        <v>Standweitsprung</v>
      </c>
      <c r="K11" s="14" t="str" cm="1">
        <f t="array" ref="K11">_xlfn.IFS($E$7=1,I8,$E$7=2,I5,$E$7=3,I4,$E$7=4,I3)</f>
        <v>Standweitsprung</v>
      </c>
      <c r="L11" s="14" t="str" cm="1">
        <f t="array" ref="L11">_xlfn.IFS($E$7=1,I9,$E$7=2,I5,$E$7=3,I4,$E$7=4,I3)</f>
        <v>Standweitsprung</v>
      </c>
      <c r="M11" s="14" t="str" cm="1">
        <f t="array" ref="M11">_xlfn.IFS($E$7=1,0,$E$7=2,I6,$E$7=3,I4,$E$7=4,I4)</f>
        <v>Weitwurf</v>
      </c>
      <c r="N11" s="14" t="str" cm="1">
        <f t="array" ref="N11">_xlfn.IFS($E$7=1,0,$E$7=2,I6,$E$7=3,I5,$E$7=4,I4)</f>
        <v>Weitwurf</v>
      </c>
      <c r="O11" s="14" t="str" cm="1">
        <f t="array" ref="O11">_xlfn.IFS($E$7=1,0,$E$7=2,I7,$E$7=3,I5,$E$7=4,I4)</f>
        <v>Weitwurf</v>
      </c>
      <c r="P11" s="14" t="str" cm="1">
        <f t="array" ref="P11">_xlfn.IFS($E$7=1,0,$E$7=2,I7,$E$7=3,I5,$E$7=4,I4)</f>
        <v>Weitwurf</v>
      </c>
      <c r="Q11" s="14" t="str" cm="1">
        <f t="array" ref="Q11">_xlfn.IFS($E$7=1,0,$E$7=2,I8,$E$7=3,I6,$E$7=4,I5)</f>
        <v>Seilspringen</v>
      </c>
      <c r="R11" s="14" t="str" cm="1">
        <f t="array" ref="R11">_xlfn.IFS($E$7=1,0,$E$7=2,I8,$E$7=3,I6,$E$7=4,I5)</f>
        <v>Seilspringen</v>
      </c>
      <c r="S11" s="14" t="str" cm="1">
        <f t="array" ref="S11">_xlfn.IFS($E$7=1,0,$E$7=2,I9,$E$7=3,I6,$E$7=4,I5)</f>
        <v>Seilspringen</v>
      </c>
      <c r="T11" s="14" t="str" cm="1">
        <f t="array" ref="T11">_xlfn.IFS($E$7=1,0,$E$7=2,I9,$E$7=3,I7,$E$7=4,I5)</f>
        <v>Seilspringen</v>
      </c>
      <c r="U11" s="14" t="str" cm="1">
        <f t="array" ref="U11">_xlfn.IFS($E$7=1,0,$E$7=2,I9,$E$7=3,I7,$E$7=4,I6)</f>
        <v>Sprint</v>
      </c>
      <c r="V11" s="14" t="str" cm="1">
        <f t="array" ref="V11">_xlfn.IFS($E$7=1,0,$E$7=2,I9,$E$7=3,I7,$E$7=4,I6)</f>
        <v>Sprint</v>
      </c>
      <c r="W11" s="14" t="str" cm="1">
        <f t="array" ref="W11">_xlfn.IFS($E$7=1,0,$E$7=2,I9,$E$7=3,I8,$E$7=4,I6)</f>
        <v>Sprint</v>
      </c>
      <c r="X11" s="14" t="str" cm="1">
        <f t="array" ref="X11">_xlfn.IFS($E$7=1,0,$E$7=2,I9,$E$7=3,I8,$E$7=4,I6)</f>
        <v>Sprint</v>
      </c>
      <c r="Y11" s="14" t="str" cm="1">
        <f t="array" ref="Y11">_xlfn.IFS($E$7=1,0,$E$7=2,I9,$E$7=3,I8,$E$7=4,I7)</f>
        <v>Ausdauerlauf</v>
      </c>
      <c r="Z11" s="14" t="str" cm="1">
        <f t="array" ref="Z11">_xlfn.IFS($E$7=1,0,$E$7=2,I9,$E$7=3,I9,$E$7=4,I7)</f>
        <v>Ausdauerlauf</v>
      </c>
      <c r="AA11" s="14" t="str" cm="1">
        <f t="array" ref="AA11">_xlfn.IFS($E$7=1,0,$E$7=2,I9,$E$7=3,I9,$E$7=4,I7)</f>
        <v>Ausdauerlauf</v>
      </c>
      <c r="AB11" s="14" t="str" cm="1">
        <f t="array" ref="AB11">_xlfn.IFS($E$7=1,0,$E$7=2,I9,$E$7=3,I9,$E$7=4,I7)</f>
        <v>Ausdauerlauf</v>
      </c>
      <c r="AC11" s="14" cm="1">
        <f t="array" ref="AC11">_xlfn.IFS($E$7=1,0,$E$7=2,0,$E$7=3,0,$E$7=4,I8)</f>
        <v>0</v>
      </c>
      <c r="AD11" s="14" cm="1">
        <f t="array" ref="AD11">_xlfn.IFS($E$7=1,0,$E$7=2,0,$E$7=3,0,$E$7=4,I8)</f>
        <v>0</v>
      </c>
      <c r="AE11" s="14" cm="1">
        <f t="array" ref="AE11">_xlfn.IFS($E$7=1,0,$E$7=2,0,$E$7=3,0,$E$7=4,I8)</f>
        <v>0</v>
      </c>
      <c r="AF11" s="14" cm="1">
        <f t="array" ref="AF11">_xlfn.IFS($E$7=1,0,$E$7=2,0,$E$7=3,0,$E$7=4,I8)</f>
        <v>0</v>
      </c>
      <c r="AG11" s="14" cm="1">
        <f t="array" ref="AG11">_xlfn.IFS($E$7=1,0,$E$7=2,0,$E$7=3,0,$E$7=4,I9)</f>
        <v>0</v>
      </c>
      <c r="AH11" s="14" cm="1">
        <f t="array" ref="AH11">_xlfn.IFS($E$7=1,0,$E$7=2,0,$E$7=3,0,$E$7=4,I9)</f>
        <v>0</v>
      </c>
      <c r="AI11" s="14" cm="1">
        <f t="array" ref="AI11">_xlfn.IFS($E$7=1,0,$E$7=2,0,$E$7=3,0,$E$7=4,I9)</f>
        <v>0</v>
      </c>
      <c r="AJ11" s="14" cm="1">
        <f t="array" ref="AJ11">_xlfn.IFS($E$7=1,0,$E$7=2,0,$E$7=3,0,$E$7=4,I9)</f>
        <v>0</v>
      </c>
    </row>
    <row r="12" spans="2:36" x14ac:dyDescent="0.2">
      <c r="B12" s="13" t="s">
        <v>24</v>
      </c>
      <c r="C12" s="24">
        <v>10</v>
      </c>
      <c r="D12" s="3" cm="1">
        <f t="array" ref="D12">_xlfn.IFS($E$7=1,'X zu 1P'!C85,$E$7=2,'X zu 2P'!C4,$E$7=3,'X zu 3P'!C4,$E$7=4,'X zu 4P'!C4)</f>
        <v>0.35416666666666669</v>
      </c>
      <c r="E12" s="1" t="str" cm="1">
        <f t="array" ref="E12">_xlfn.IFS($E$7=1,'X zu 1P'!D85,$E$7=2,'X zu 2P'!D4,$E$7=3,'X zu 3P'!D4,$E$7=4,'X zu 4P'!D4)</f>
        <v>5a</v>
      </c>
      <c r="F12" s="1" t="str" cm="1">
        <f t="array" ref="F12">_xlfn.IFS($E$7=1,'X zu 1P'!E85,$E$7=2,'X zu 2P'!E4,$E$7=3,'X zu 3P'!E4,$E$7=4,'X zu 4P'!E4)</f>
        <v>6d</v>
      </c>
      <c r="G12" s="1" t="str" cm="1">
        <f t="array" ref="G12">_xlfn.IFS($E$7=1,'X zu 1P'!F85,$E$7=2,'X zu 2P'!F4,$E$7=3,'X zu 3P'!F4,$E$7=4,'X zu 4P'!F4)</f>
        <v>8c</v>
      </c>
      <c r="H12" s="1" t="str" cm="1">
        <f t="array" ref="H12">_xlfn.IFS($E$7=1,'X zu 1P'!G85,$E$7=2,'X zu 2P'!G4,$E$7=3,'X zu 3P'!G4,$E$7=4,'X zu 4P'!G4)</f>
        <v>10a</v>
      </c>
      <c r="I12" s="1" t="str" cm="1">
        <f t="array" ref="I12">_xlfn.IFS($E$7=1,'X zu 1P'!H85,$E$7=2,'X zu 2P'!H4,$E$7=3,'X zu 3P'!H4,$E$7=4,'X zu 4P'!H4)</f>
        <v>6c</v>
      </c>
      <c r="J12" s="1" t="str" cm="1">
        <f t="array" ref="J12">_xlfn.IFS($E$7=1,'X zu 1P'!I85,$E$7=2,'X zu 2P'!I4,$E$7=3,'X zu 3P'!I4,$E$7=4,'X zu 4P'!I4)</f>
        <v>8b</v>
      </c>
      <c r="K12" s="1" cm="1">
        <f t="array" ref="K12">_xlfn.IFS($E$7=1,'X zu 1P'!J85,$E$7=2,'X zu 2P'!J4,$E$7=3,'X zu 3P'!J4,$E$7=4,'X zu 4P'!J4)</f>
        <v>0</v>
      </c>
      <c r="L12" s="1" cm="1">
        <f t="array" ref="L12">_xlfn.IFS($E$7=1,'X zu 1P'!K85,$E$7=2,'X zu 2P'!K4,$E$7=3,'X zu 3P'!K4,$E$7=4,'X zu 4P'!K4)</f>
        <v>0</v>
      </c>
      <c r="M12" s="1" t="str" cm="1">
        <f t="array" ref="M12">_xlfn.IFS($E$7=1,'X zu 1P'!L85,$E$7=2,'X zu 2P'!L4,$E$7=3,'X zu 3P'!L4,$E$7=4,'X zu 4P'!L4)</f>
        <v>6b</v>
      </c>
      <c r="N12" s="1" t="str" cm="1">
        <f t="array" ref="N12">_xlfn.IFS($E$7=1,'X zu 1P'!M85,$E$7=2,'X zu 2P'!M4,$E$7=3,'X zu 3P'!M4,$E$7=4,'X zu 4P'!M4)</f>
        <v>8a</v>
      </c>
      <c r="O12" s="1" t="str" cm="1">
        <f t="array" ref="O12">_xlfn.IFS($E$7=1,'X zu 1P'!N85,$E$7=2,'X zu 2P'!N4,$E$7=3,'X zu 3P'!N4,$E$7=4,'X zu 4P'!N4)</f>
        <v>9d</v>
      </c>
      <c r="P12" s="1" t="str" cm="1">
        <f t="array" ref="P12">_xlfn.IFS($E$7=1,'X zu 1P'!O85,$E$7=2,'X zu 2P'!O4,$E$7=3,'X zu 3P'!O4,$E$7=4,'X zu 4P'!O4)</f>
        <v>11b</v>
      </c>
      <c r="Q12" s="1" t="str" cm="1">
        <f t="array" ref="Q12">_xlfn.IFS($E$7=1,'X zu 1P'!P85,$E$7=2,'X zu 2P'!P4,$E$7=3,'X zu 3P'!P4,$E$7=4,'X zu 4P'!P4)</f>
        <v>6a</v>
      </c>
      <c r="R12" s="1" t="str" cm="1">
        <f t="array" ref="R12">_xlfn.IFS($E$7=1,'X zu 1P'!Q85,$E$7=2,'X zu 2P'!Q4,$E$7=3,'X zu 3P'!Q4,$E$7=4,'X zu 4P'!Q4)</f>
        <v>7d</v>
      </c>
      <c r="S12" s="1" t="str" cm="1">
        <f t="array" ref="S12">_xlfn.IFS($E$7=1,'X zu 1P'!R85,$E$7=2,'X zu 2P'!R4,$E$7=3,'X zu 3P'!R4,$E$7=4,'X zu 4P'!R4)</f>
        <v>9c</v>
      </c>
      <c r="T12" s="1" t="str" cm="1">
        <f t="array" ref="T12">_xlfn.IFS($E$7=1,'X zu 1P'!S85,$E$7=2,'X zu 2P'!S4,$E$7=3,'X zu 3P'!S4,$E$7=4,'X zu 4P'!S4)</f>
        <v>11a</v>
      </c>
      <c r="U12" s="1" t="str" cm="1">
        <f t="array" ref="U12">_xlfn.IFS($E$7=1,'X zu 1P'!T85,$E$7=2,'X zu 2P'!T4,$E$7=3,'X zu 3P'!T4,$E$7=4,'X zu 4P'!T4)</f>
        <v>5d</v>
      </c>
      <c r="V12" s="1" t="str" cm="1">
        <f t="array" ref="V12">_xlfn.IFS($E$7=1,'X zu 1P'!U85,$E$7=2,'X zu 2P'!U4,$E$7=3,'X zu 3P'!U4,$E$7=4,'X zu 4P'!U4)</f>
        <v>7c</v>
      </c>
      <c r="W12" s="1" t="str" cm="1">
        <f t="array" ref="W12">_xlfn.IFS($E$7=1,'X zu 1P'!V85,$E$7=2,'X zu 2P'!V4,$E$7=3,'X zu 3P'!V4,$E$7=4,'X zu 4P'!V4)</f>
        <v>9b</v>
      </c>
      <c r="X12" s="1" t="str" cm="1">
        <f t="array" ref="X12">_xlfn.IFS($E$7=1,'X zu 1P'!W85,$E$7=2,'X zu 2P'!W4,$E$7=3,'X zu 3P'!W4,$E$7=4,'X zu 4P'!W4)</f>
        <v>10d</v>
      </c>
      <c r="Y12" s="1" t="str" cm="1">
        <f t="array" ref="Y12">_xlfn.IFS($E$7=1,'X zu 1P'!X85,$E$7=2,'X zu 2P'!X4,$E$7=3,'X zu 3P'!X4,$E$7=4,'X zu 4P'!X4)</f>
        <v>5c</v>
      </c>
      <c r="Z12" s="1" t="str" cm="1">
        <f t="array" ref="Z12">_xlfn.IFS($E$7=1,'X zu 1P'!Y85,$E$7=2,'X zu 2P'!Y4,$E$7=3,'X zu 3P'!Y4,$E$7=4,'X zu 4P'!Y4)</f>
        <v>7b</v>
      </c>
      <c r="AA12" s="1" t="str" cm="1">
        <f t="array" ref="AA12">_xlfn.IFS($E$7=1,'X zu 1P'!Z85,$E$7=2,'X zu 2P'!Z4,$E$7=3,'X zu 3P'!Z4,$E$7=4,'X zu 4P'!Z4)</f>
        <v>9a</v>
      </c>
      <c r="AB12" s="1" t="str" cm="1">
        <f t="array" ref="AB12">_xlfn.IFS($E$7=1,'X zu 1P'!AA85,$E$7=2,'X zu 2P'!AA4,$E$7=3,'X zu 3P'!AA4,$E$7=4,'X zu 4P'!AA4)</f>
        <v>10c</v>
      </c>
      <c r="AC12" s="1" t="str" cm="1">
        <f t="array" ref="AC12">_xlfn.IFS($E$7=1,'X zu 1P'!AB85,$E$7=2,'X zu 2P'!AB4,$E$7=3,'X zu 3P'!AB4,$E$7=4,'X zu 4P'!AB4)</f>
        <v>5b</v>
      </c>
      <c r="AD12" s="1" t="str" cm="1">
        <f t="array" ref="AD12">_xlfn.IFS($E$7=1,'X zu 1P'!AC85,$E$7=2,'X zu 2P'!AC4,$E$7=3,'X zu 3P'!AC4,$E$7=4,'X zu 4P'!AC4)</f>
        <v>7a</v>
      </c>
      <c r="AE12" s="1" t="str" cm="1">
        <f t="array" ref="AE12">_xlfn.IFS($E$7=1,'X zu 1P'!AD85,$E$7=2,'X zu 2P'!AD4,$E$7=3,'X zu 3P'!AD4,$E$7=4,'X zu 4P'!AD4)</f>
        <v>8d</v>
      </c>
      <c r="AF12" s="1" t="str" cm="1">
        <f t="array" ref="AF12">_xlfn.IFS($E$7=1,'X zu 1P'!AE85,$E$7=2,'X zu 2P'!AE4,$E$7=3,'X zu 3P'!AE4,$E$7=4,'X zu 4P'!AE4)</f>
        <v>10b</v>
      </c>
      <c r="AG12" s="1" t="str" cm="1">
        <f t="array" ref="AG12">_xlfn.IFS($E$7=1,'X zu 1P'!AF85,$E$7=2,'X zu 2P'!AF4,$E$7=3,'X zu 3P'!AF4,$E$7=4,'X zu 4P'!AF4)</f>
        <v>5a</v>
      </c>
      <c r="AH12" s="1" t="str" cm="1">
        <f t="array" ref="AH12">_xlfn.IFS($E$7=1,'X zu 1P'!AG85,$E$7=2,'X zu 2P'!AG4,$E$7=3,'X zu 3P'!AG4,$E$7=4,'X zu 4P'!AG4)</f>
        <v>6d</v>
      </c>
      <c r="AI12" s="1" t="str" cm="1">
        <f t="array" ref="AI12">_xlfn.IFS($E$7=1,'X zu 1P'!AH85,$E$7=2,'X zu 2P'!AH4,$E$7=3,'X zu 3P'!AH4,$E$7=4,'X zu 4P'!AH4)</f>
        <v>8c</v>
      </c>
      <c r="AJ12" s="1" t="str" cm="1">
        <f t="array" ref="AJ12">_xlfn.IFS($E$7=1,'X zu 1P'!AI85,$E$7=2,'X zu 2P'!AI4,$E$7=3,'X zu 3P'!AI4,$E$7=4,'X zu 4P'!AI4)</f>
        <v>10a</v>
      </c>
    </row>
    <row r="13" spans="2:36" x14ac:dyDescent="0.2">
      <c r="B13" s="13" t="s">
        <v>25</v>
      </c>
      <c r="C13" s="24">
        <v>11</v>
      </c>
      <c r="D13" s="3" cm="1">
        <f t="array" ref="D13">_xlfn.IFS($E$7=1,'X zu 1P'!C86,$E$7=2,'X zu 2P'!C5,$E$7=3,'X zu 3P'!C5,$E$7=4,'X zu 4P'!C5)</f>
        <v>0.38194444444444448</v>
      </c>
      <c r="E13" s="1" t="str" cm="1">
        <f t="array" ref="E13">_xlfn.IFS($E$7=1,'X zu 1P'!D86,$E$7=2,'X zu 2P'!D5,$E$7=3,'X zu 3P'!D5,$E$7=4,'X zu 4P'!D5)</f>
        <v>5b</v>
      </c>
      <c r="F13" s="1" t="str" cm="1">
        <f t="array" ref="F13">_xlfn.IFS($E$7=1,'X zu 1P'!E86,$E$7=2,'X zu 2P'!E5,$E$7=3,'X zu 3P'!E5,$E$7=4,'X zu 4P'!E5)</f>
        <v>7a</v>
      </c>
      <c r="G13" s="1" t="str" cm="1">
        <f t="array" ref="G13">_xlfn.IFS($E$7=1,'X zu 1P'!F86,$E$7=2,'X zu 2P'!F5,$E$7=3,'X zu 3P'!F5,$E$7=4,'X zu 4P'!F5)</f>
        <v>8d</v>
      </c>
      <c r="H13" s="1" t="str" cm="1">
        <f t="array" ref="H13">_xlfn.IFS($E$7=1,'X zu 1P'!G86,$E$7=2,'X zu 2P'!G5,$E$7=3,'X zu 3P'!G5,$E$7=4,'X zu 4P'!G5)</f>
        <v>10b</v>
      </c>
      <c r="I13" s="1" t="str" cm="1">
        <f t="array" ref="I13">_xlfn.IFS($E$7=1,'X zu 1P'!H86,$E$7=2,'X zu 2P'!H5,$E$7=3,'X zu 3P'!H5,$E$7=4,'X zu 4P'!H5)</f>
        <v>5a</v>
      </c>
      <c r="J13" s="1" t="str" cm="1">
        <f t="array" ref="J13">_xlfn.IFS($E$7=1,'X zu 1P'!I86,$E$7=2,'X zu 2P'!I5,$E$7=3,'X zu 3P'!I5,$E$7=4,'X zu 4P'!I5)</f>
        <v>6d</v>
      </c>
      <c r="K13" s="1" t="str" cm="1">
        <f t="array" ref="K13">_xlfn.IFS($E$7=1,'X zu 1P'!J86,$E$7=2,'X zu 2P'!J5,$E$7=3,'X zu 3P'!J5,$E$7=4,'X zu 4P'!J5)</f>
        <v>8c</v>
      </c>
      <c r="L13" s="1" t="str" cm="1">
        <f t="array" ref="L13">_xlfn.IFS($E$7=1,'X zu 1P'!K86,$E$7=2,'X zu 2P'!K5,$E$7=3,'X zu 3P'!K5,$E$7=4,'X zu 4P'!K5)</f>
        <v>10a</v>
      </c>
      <c r="M13" s="1" t="str" cm="1">
        <f t="array" ref="M13">_xlfn.IFS($E$7=1,'X zu 1P'!L86,$E$7=2,'X zu 2P'!L5,$E$7=3,'X zu 3P'!L5,$E$7=4,'X zu 4P'!L5)</f>
        <v>6c</v>
      </c>
      <c r="N13" s="1" t="str" cm="1">
        <f t="array" ref="N13">_xlfn.IFS($E$7=1,'X zu 1P'!M86,$E$7=2,'X zu 2P'!M5,$E$7=3,'X zu 3P'!M5,$E$7=4,'X zu 4P'!M5)</f>
        <v>8b</v>
      </c>
      <c r="O13" s="1" cm="1">
        <f t="array" ref="O13">_xlfn.IFS($E$7=1,'X zu 1P'!N86,$E$7=2,'X zu 2P'!N5,$E$7=3,'X zu 3P'!N5,$E$7=4,'X zu 4P'!N5)</f>
        <v>0</v>
      </c>
      <c r="P13" s="1" cm="1">
        <f t="array" ref="P13">_xlfn.IFS($E$7=1,'X zu 1P'!O86,$E$7=2,'X zu 2P'!O5,$E$7=3,'X zu 3P'!O5,$E$7=4,'X zu 4P'!O5)</f>
        <v>0</v>
      </c>
      <c r="Q13" s="1" t="str" cm="1">
        <f t="array" ref="Q13">_xlfn.IFS($E$7=1,'X zu 1P'!P86,$E$7=2,'X zu 2P'!P5,$E$7=3,'X zu 3P'!P5,$E$7=4,'X zu 4P'!P5)</f>
        <v>6b</v>
      </c>
      <c r="R13" s="1" t="str" cm="1">
        <f t="array" ref="R13">_xlfn.IFS($E$7=1,'X zu 1P'!Q86,$E$7=2,'X zu 2P'!Q5,$E$7=3,'X zu 3P'!Q5,$E$7=4,'X zu 4P'!Q5)</f>
        <v>8a</v>
      </c>
      <c r="S13" s="1" t="str" cm="1">
        <f t="array" ref="S13">_xlfn.IFS($E$7=1,'X zu 1P'!R86,$E$7=2,'X zu 2P'!R5,$E$7=3,'X zu 3P'!R5,$E$7=4,'X zu 4P'!R5)</f>
        <v>9d</v>
      </c>
      <c r="T13" s="1" t="str" cm="1">
        <f t="array" ref="T13">_xlfn.IFS($E$7=1,'X zu 1P'!S86,$E$7=2,'X zu 2P'!S5,$E$7=3,'X zu 3P'!S5,$E$7=4,'X zu 4P'!S5)</f>
        <v>11b</v>
      </c>
      <c r="U13" s="1" t="str" cm="1">
        <f t="array" ref="U13">_xlfn.IFS($E$7=1,'X zu 1P'!T86,$E$7=2,'X zu 2P'!T5,$E$7=3,'X zu 3P'!T5,$E$7=4,'X zu 4P'!T5)</f>
        <v>6a</v>
      </c>
      <c r="V13" s="1" t="str" cm="1">
        <f t="array" ref="V13">_xlfn.IFS($E$7=1,'X zu 1P'!U86,$E$7=2,'X zu 2P'!U5,$E$7=3,'X zu 3P'!U5,$E$7=4,'X zu 4P'!U5)</f>
        <v>7d</v>
      </c>
      <c r="W13" s="1" t="str" cm="1">
        <f t="array" ref="W13">_xlfn.IFS($E$7=1,'X zu 1P'!V86,$E$7=2,'X zu 2P'!V5,$E$7=3,'X zu 3P'!V5,$E$7=4,'X zu 4P'!V5)</f>
        <v>9c</v>
      </c>
      <c r="X13" s="1" t="str" cm="1">
        <f t="array" ref="X13">_xlfn.IFS($E$7=1,'X zu 1P'!W86,$E$7=2,'X zu 2P'!W5,$E$7=3,'X zu 3P'!W5,$E$7=4,'X zu 4P'!W5)</f>
        <v>11a</v>
      </c>
      <c r="Y13" s="1" t="str" cm="1">
        <f t="array" ref="Y13">_xlfn.IFS($E$7=1,'X zu 1P'!X86,$E$7=2,'X zu 2P'!X5,$E$7=3,'X zu 3P'!X5,$E$7=4,'X zu 4P'!X5)</f>
        <v>5d</v>
      </c>
      <c r="Z13" s="1" t="str" cm="1">
        <f t="array" ref="Z13">_xlfn.IFS($E$7=1,'X zu 1P'!Y86,$E$7=2,'X zu 2P'!Y5,$E$7=3,'X zu 3P'!Y5,$E$7=4,'X zu 4P'!Y5)</f>
        <v>7c</v>
      </c>
      <c r="AA13" s="1" t="str" cm="1">
        <f t="array" ref="AA13">_xlfn.IFS($E$7=1,'X zu 1P'!Z86,$E$7=2,'X zu 2P'!Z5,$E$7=3,'X zu 3P'!Z5,$E$7=4,'X zu 4P'!Z5)</f>
        <v>9b</v>
      </c>
      <c r="AB13" s="1" t="str" cm="1">
        <f t="array" ref="AB13">_xlfn.IFS($E$7=1,'X zu 1P'!AA86,$E$7=2,'X zu 2P'!AA5,$E$7=3,'X zu 3P'!AA5,$E$7=4,'X zu 4P'!AA5)</f>
        <v>10d</v>
      </c>
      <c r="AC13" s="1" t="str" cm="1">
        <f t="array" ref="AC13">_xlfn.IFS($E$7=1,'X zu 1P'!AB86,$E$7=2,'X zu 2P'!AB5,$E$7=3,'X zu 3P'!AB5,$E$7=4,'X zu 4P'!AB5)</f>
        <v>5c</v>
      </c>
      <c r="AD13" s="1" t="str" cm="1">
        <f t="array" ref="AD13">_xlfn.IFS($E$7=1,'X zu 1P'!AC86,$E$7=2,'X zu 2P'!AC5,$E$7=3,'X zu 3P'!AC5,$E$7=4,'X zu 4P'!AC5)</f>
        <v>7b</v>
      </c>
      <c r="AE13" s="1" t="str" cm="1">
        <f t="array" ref="AE13">_xlfn.IFS($E$7=1,'X zu 1P'!AD86,$E$7=2,'X zu 2P'!AD5,$E$7=3,'X zu 3P'!AD5,$E$7=4,'X zu 4P'!AD5)</f>
        <v>9a</v>
      </c>
      <c r="AF13" s="1" t="str" cm="1">
        <f t="array" ref="AF13">_xlfn.IFS($E$7=1,'X zu 1P'!AE86,$E$7=2,'X zu 2P'!AE5,$E$7=3,'X zu 3P'!AE5,$E$7=4,'X zu 4P'!AE5)</f>
        <v>10c</v>
      </c>
      <c r="AG13" s="1" t="str" cm="1">
        <f t="array" ref="AG13">_xlfn.IFS($E$7=1,'X zu 1P'!AF86,$E$7=2,'X zu 2P'!AF5,$E$7=3,'X zu 3P'!AF5,$E$7=4,'X zu 4P'!AF5)</f>
        <v>5b</v>
      </c>
      <c r="AH13" s="1" t="str" cm="1">
        <f t="array" ref="AH13">_xlfn.IFS($E$7=1,'X zu 1P'!AG86,$E$7=2,'X zu 2P'!AG5,$E$7=3,'X zu 3P'!AG5,$E$7=4,'X zu 4P'!AG5)</f>
        <v>7a</v>
      </c>
      <c r="AI13" s="1" t="str" cm="1">
        <f t="array" ref="AI13">_xlfn.IFS($E$7=1,'X zu 1P'!AH86,$E$7=2,'X zu 2P'!AH5,$E$7=3,'X zu 3P'!AH5,$E$7=4,'X zu 4P'!AH5)</f>
        <v>8d</v>
      </c>
      <c r="AJ13" s="1" t="str" cm="1">
        <f t="array" ref="AJ13">_xlfn.IFS($E$7=1,'X zu 1P'!AI86,$E$7=2,'X zu 2P'!AI5,$E$7=3,'X zu 3P'!AI5,$E$7=4,'X zu 4P'!AI5)</f>
        <v>10b</v>
      </c>
    </row>
    <row r="14" spans="2:36" x14ac:dyDescent="0.2">
      <c r="B14" s="13" t="s">
        <v>26</v>
      </c>
      <c r="C14" s="24">
        <v>12</v>
      </c>
      <c r="D14" s="3" cm="1">
        <f t="array" ref="D14">_xlfn.IFS($E$7=1,'X zu 1P'!C87,$E$7=2,'X zu 2P'!C6,$E$7=3,'X zu 3P'!C6,$E$7=4,'X zu 4P'!C6)</f>
        <v>0.40972222222222221</v>
      </c>
      <c r="E14" s="1" t="str" cm="1">
        <f t="array" ref="E14">_xlfn.IFS($E$7=1,'X zu 1P'!D87,$E$7=2,'X zu 2P'!D6,$E$7=3,'X zu 3P'!D6,$E$7=4,'X zu 4P'!D6)</f>
        <v>5c</v>
      </c>
      <c r="F14" s="1" t="str" cm="1">
        <f t="array" ref="F14">_xlfn.IFS($E$7=1,'X zu 1P'!E87,$E$7=2,'X zu 2P'!E6,$E$7=3,'X zu 3P'!E6,$E$7=4,'X zu 4P'!E6)</f>
        <v>7b</v>
      </c>
      <c r="G14" s="1" t="str" cm="1">
        <f t="array" ref="G14">_xlfn.IFS($E$7=1,'X zu 1P'!F87,$E$7=2,'X zu 2P'!F6,$E$7=3,'X zu 3P'!F6,$E$7=4,'X zu 4P'!F6)</f>
        <v>9a</v>
      </c>
      <c r="H14" s="1" t="str" cm="1">
        <f t="array" ref="H14">_xlfn.IFS($E$7=1,'X zu 1P'!G87,$E$7=2,'X zu 2P'!G6,$E$7=3,'X zu 3P'!G6,$E$7=4,'X zu 4P'!G6)</f>
        <v>10c</v>
      </c>
      <c r="I14" s="1" t="str" cm="1">
        <f t="array" ref="I14">_xlfn.IFS($E$7=1,'X zu 1P'!H87,$E$7=2,'X zu 2P'!H6,$E$7=3,'X zu 3P'!H6,$E$7=4,'X zu 4P'!H6)</f>
        <v>5b</v>
      </c>
      <c r="J14" s="1" t="str" cm="1">
        <f t="array" ref="J14">_xlfn.IFS($E$7=1,'X zu 1P'!I87,$E$7=2,'X zu 2P'!I6,$E$7=3,'X zu 3P'!I6,$E$7=4,'X zu 4P'!I6)</f>
        <v>7a</v>
      </c>
      <c r="K14" s="1" t="str" cm="1">
        <f t="array" ref="K14">_xlfn.IFS($E$7=1,'X zu 1P'!J87,$E$7=2,'X zu 2P'!J6,$E$7=3,'X zu 3P'!J6,$E$7=4,'X zu 4P'!J6)</f>
        <v>8d</v>
      </c>
      <c r="L14" s="1" t="str" cm="1">
        <f t="array" ref="L14">_xlfn.IFS($E$7=1,'X zu 1P'!K87,$E$7=2,'X zu 2P'!K6,$E$7=3,'X zu 3P'!K6,$E$7=4,'X zu 4P'!K6)</f>
        <v>10b</v>
      </c>
      <c r="M14" s="1" t="str" cm="1">
        <f t="array" ref="M14">_xlfn.IFS($E$7=1,'X zu 1P'!L87,$E$7=2,'X zu 2P'!L6,$E$7=3,'X zu 3P'!L6,$E$7=4,'X zu 4P'!L6)</f>
        <v>5a</v>
      </c>
      <c r="N14" s="1" t="str" cm="1">
        <f t="array" ref="N14">_xlfn.IFS($E$7=1,'X zu 1P'!M87,$E$7=2,'X zu 2P'!M6,$E$7=3,'X zu 3P'!M6,$E$7=4,'X zu 4P'!M6)</f>
        <v>6d</v>
      </c>
      <c r="O14" s="1" t="str" cm="1">
        <f t="array" ref="O14">_xlfn.IFS($E$7=1,'X zu 1P'!N87,$E$7=2,'X zu 2P'!N6,$E$7=3,'X zu 3P'!N6,$E$7=4,'X zu 4P'!N6)</f>
        <v>8c</v>
      </c>
      <c r="P14" s="1" t="str" cm="1">
        <f t="array" ref="P14">_xlfn.IFS($E$7=1,'X zu 1P'!O87,$E$7=2,'X zu 2P'!O6,$E$7=3,'X zu 3P'!O6,$E$7=4,'X zu 4P'!O6)</f>
        <v>10a</v>
      </c>
      <c r="Q14" s="1" t="str" cm="1">
        <f t="array" ref="Q14">_xlfn.IFS($E$7=1,'X zu 1P'!P87,$E$7=2,'X zu 2P'!P6,$E$7=3,'X zu 3P'!P6,$E$7=4,'X zu 4P'!P6)</f>
        <v>6c</v>
      </c>
      <c r="R14" s="1" t="str" cm="1">
        <f t="array" ref="R14">_xlfn.IFS($E$7=1,'X zu 1P'!Q87,$E$7=2,'X zu 2P'!Q6,$E$7=3,'X zu 3P'!Q6,$E$7=4,'X zu 4P'!Q6)</f>
        <v>8b</v>
      </c>
      <c r="S14" s="1" cm="1">
        <f t="array" ref="S14">_xlfn.IFS($E$7=1,'X zu 1P'!R87,$E$7=2,'X zu 2P'!R6,$E$7=3,'X zu 3P'!R6,$E$7=4,'X zu 4P'!R6)</f>
        <v>0</v>
      </c>
      <c r="T14" s="1" cm="1">
        <f t="array" ref="T14">_xlfn.IFS($E$7=1,'X zu 1P'!S87,$E$7=2,'X zu 2P'!S6,$E$7=3,'X zu 3P'!S6,$E$7=4,'X zu 4P'!S6)</f>
        <v>0</v>
      </c>
      <c r="U14" s="1" t="str" cm="1">
        <f t="array" ref="U14">_xlfn.IFS($E$7=1,'X zu 1P'!T87,$E$7=2,'X zu 2P'!T6,$E$7=3,'X zu 3P'!T6,$E$7=4,'X zu 4P'!T6)</f>
        <v>6b</v>
      </c>
      <c r="V14" s="1" t="str" cm="1">
        <f t="array" ref="V14">_xlfn.IFS($E$7=1,'X zu 1P'!U87,$E$7=2,'X zu 2P'!U6,$E$7=3,'X zu 3P'!U6,$E$7=4,'X zu 4P'!U6)</f>
        <v>8a</v>
      </c>
      <c r="W14" s="1" t="str" cm="1">
        <f t="array" ref="W14">_xlfn.IFS($E$7=1,'X zu 1P'!V87,$E$7=2,'X zu 2P'!V6,$E$7=3,'X zu 3P'!V6,$E$7=4,'X zu 4P'!V6)</f>
        <v>9d</v>
      </c>
      <c r="X14" s="1" t="str" cm="1">
        <f t="array" ref="X14">_xlfn.IFS($E$7=1,'X zu 1P'!W87,$E$7=2,'X zu 2P'!W6,$E$7=3,'X zu 3P'!W6,$E$7=4,'X zu 4P'!W6)</f>
        <v>11b</v>
      </c>
      <c r="Y14" s="1" t="str" cm="1">
        <f t="array" ref="Y14">_xlfn.IFS($E$7=1,'X zu 1P'!X87,$E$7=2,'X zu 2P'!X6,$E$7=3,'X zu 3P'!X6,$E$7=4,'X zu 4P'!X6)</f>
        <v>6a</v>
      </c>
      <c r="Z14" s="1" t="str" cm="1">
        <f t="array" ref="Z14">_xlfn.IFS($E$7=1,'X zu 1P'!Y87,$E$7=2,'X zu 2P'!Y6,$E$7=3,'X zu 3P'!Y6,$E$7=4,'X zu 4P'!Y6)</f>
        <v>7d</v>
      </c>
      <c r="AA14" s="1" t="str" cm="1">
        <f t="array" ref="AA14">_xlfn.IFS($E$7=1,'X zu 1P'!Z87,$E$7=2,'X zu 2P'!Z6,$E$7=3,'X zu 3P'!Z6,$E$7=4,'X zu 4P'!Z6)</f>
        <v>9c</v>
      </c>
      <c r="AB14" s="1" t="str" cm="1">
        <f t="array" ref="AB14">_xlfn.IFS($E$7=1,'X zu 1P'!AA87,$E$7=2,'X zu 2P'!AA6,$E$7=3,'X zu 3P'!AA6,$E$7=4,'X zu 4P'!AA6)</f>
        <v>11a</v>
      </c>
      <c r="AC14" s="1" t="str" cm="1">
        <f t="array" ref="AC14">_xlfn.IFS($E$7=1,'X zu 1P'!AB87,$E$7=2,'X zu 2P'!AB6,$E$7=3,'X zu 3P'!AB6,$E$7=4,'X zu 4P'!AB6)</f>
        <v>5d</v>
      </c>
      <c r="AD14" s="1" t="str" cm="1">
        <f t="array" ref="AD14">_xlfn.IFS($E$7=1,'X zu 1P'!AC87,$E$7=2,'X zu 2P'!AC6,$E$7=3,'X zu 3P'!AC6,$E$7=4,'X zu 4P'!AC6)</f>
        <v>7c</v>
      </c>
      <c r="AE14" s="1" t="str" cm="1">
        <f t="array" ref="AE14">_xlfn.IFS($E$7=1,'X zu 1P'!AD87,$E$7=2,'X zu 2P'!AD6,$E$7=3,'X zu 3P'!AD6,$E$7=4,'X zu 4P'!AD6)</f>
        <v>9b</v>
      </c>
      <c r="AF14" s="1" t="str" cm="1">
        <f t="array" ref="AF14">_xlfn.IFS($E$7=1,'X zu 1P'!AE87,$E$7=2,'X zu 2P'!AE6,$E$7=3,'X zu 3P'!AE6,$E$7=4,'X zu 4P'!AE6)</f>
        <v>10d</v>
      </c>
      <c r="AG14" s="1" t="str" cm="1">
        <f t="array" ref="AG14">_xlfn.IFS($E$7=1,'X zu 1P'!AF87,$E$7=2,'X zu 2P'!AF6,$E$7=3,'X zu 3P'!AF6,$E$7=4,'X zu 4P'!AF6)</f>
        <v>5c</v>
      </c>
      <c r="AH14" s="1" t="str" cm="1">
        <f t="array" ref="AH14">_xlfn.IFS($E$7=1,'X zu 1P'!AG87,$E$7=2,'X zu 2P'!AG6,$E$7=3,'X zu 3P'!AG6,$E$7=4,'X zu 4P'!AG6)</f>
        <v>7b</v>
      </c>
      <c r="AI14" s="1" t="str" cm="1">
        <f t="array" ref="AI14">_xlfn.IFS($E$7=1,'X zu 1P'!AH87,$E$7=2,'X zu 2P'!AH6,$E$7=3,'X zu 3P'!AH6,$E$7=4,'X zu 4P'!AH6)</f>
        <v>9a</v>
      </c>
      <c r="AJ14" s="1" t="str" cm="1">
        <f t="array" ref="AJ14">_xlfn.IFS($E$7=1,'X zu 1P'!AI87,$E$7=2,'X zu 2P'!AI6,$E$7=3,'X zu 3P'!AI6,$E$7=4,'X zu 4P'!AI6)</f>
        <v>10c</v>
      </c>
    </row>
    <row r="15" spans="2:36" x14ac:dyDescent="0.2">
      <c r="B15" s="13" t="s">
        <v>27</v>
      </c>
      <c r="C15" s="24">
        <v>13</v>
      </c>
      <c r="D15" s="3" cm="1">
        <f t="array" ref="D15">_xlfn.IFS($E$7=1,'X zu 1P'!C88,$E$7=2,'X zu 2P'!C7,$E$7=3,'X zu 3P'!C7,$E$7=4,'X zu 4P'!C7)</f>
        <v>0.4375</v>
      </c>
      <c r="E15" s="1" t="str" cm="1">
        <f t="array" ref="E15">_xlfn.IFS($E$7=1,'X zu 1P'!D88,$E$7=2,'X zu 2P'!D7,$E$7=3,'X zu 3P'!D7,$E$7=4,'X zu 4P'!D7)</f>
        <v>5d</v>
      </c>
      <c r="F15" s="1" t="str" cm="1">
        <f t="array" ref="F15">_xlfn.IFS($E$7=1,'X zu 1P'!E88,$E$7=2,'X zu 2P'!E7,$E$7=3,'X zu 3P'!E7,$E$7=4,'X zu 4P'!E7)</f>
        <v>7c</v>
      </c>
      <c r="G15" s="1" t="str" cm="1">
        <f t="array" ref="G15">_xlfn.IFS($E$7=1,'X zu 1P'!F88,$E$7=2,'X zu 2P'!F7,$E$7=3,'X zu 3P'!F7,$E$7=4,'X zu 4P'!F7)</f>
        <v>9b</v>
      </c>
      <c r="H15" s="1" t="str" cm="1">
        <f t="array" ref="H15">_xlfn.IFS($E$7=1,'X zu 1P'!G88,$E$7=2,'X zu 2P'!G7,$E$7=3,'X zu 3P'!G7,$E$7=4,'X zu 4P'!G7)</f>
        <v>10d</v>
      </c>
      <c r="I15" s="1" t="str" cm="1">
        <f t="array" ref="I15">_xlfn.IFS($E$7=1,'X zu 1P'!H88,$E$7=2,'X zu 2P'!H7,$E$7=3,'X zu 3P'!H7,$E$7=4,'X zu 4P'!H7)</f>
        <v>5c</v>
      </c>
      <c r="J15" s="1" t="str" cm="1">
        <f t="array" ref="J15">_xlfn.IFS($E$7=1,'X zu 1P'!I88,$E$7=2,'X zu 2P'!I7,$E$7=3,'X zu 3P'!I7,$E$7=4,'X zu 4P'!I7)</f>
        <v>7b</v>
      </c>
      <c r="K15" s="1" t="str" cm="1">
        <f t="array" ref="K15">_xlfn.IFS($E$7=1,'X zu 1P'!J88,$E$7=2,'X zu 2P'!J7,$E$7=3,'X zu 3P'!J7,$E$7=4,'X zu 4P'!J7)</f>
        <v>9a</v>
      </c>
      <c r="L15" s="1" t="str" cm="1">
        <f t="array" ref="L15">_xlfn.IFS($E$7=1,'X zu 1P'!K88,$E$7=2,'X zu 2P'!K7,$E$7=3,'X zu 3P'!K7,$E$7=4,'X zu 4P'!K7)</f>
        <v>10c</v>
      </c>
      <c r="M15" s="1" t="str" cm="1">
        <f t="array" ref="M15">_xlfn.IFS($E$7=1,'X zu 1P'!L88,$E$7=2,'X zu 2P'!L7,$E$7=3,'X zu 3P'!L7,$E$7=4,'X zu 4P'!L7)</f>
        <v>5b</v>
      </c>
      <c r="N15" s="1" t="str" cm="1">
        <f t="array" ref="N15">_xlfn.IFS($E$7=1,'X zu 1P'!M88,$E$7=2,'X zu 2P'!M7,$E$7=3,'X zu 3P'!M7,$E$7=4,'X zu 4P'!M7)</f>
        <v>7a</v>
      </c>
      <c r="O15" s="1" t="str" cm="1">
        <f t="array" ref="O15">_xlfn.IFS($E$7=1,'X zu 1P'!N88,$E$7=2,'X zu 2P'!N7,$E$7=3,'X zu 3P'!N7,$E$7=4,'X zu 4P'!N7)</f>
        <v>8d</v>
      </c>
      <c r="P15" s="1" t="str" cm="1">
        <f t="array" ref="P15">_xlfn.IFS($E$7=1,'X zu 1P'!O88,$E$7=2,'X zu 2P'!O7,$E$7=3,'X zu 3P'!O7,$E$7=4,'X zu 4P'!O7)</f>
        <v>10b</v>
      </c>
      <c r="Q15" s="1" t="str" cm="1">
        <f t="array" ref="Q15">_xlfn.IFS($E$7=1,'X zu 1P'!P88,$E$7=2,'X zu 2P'!P7,$E$7=3,'X zu 3P'!P7,$E$7=4,'X zu 4P'!P7)</f>
        <v>5a</v>
      </c>
      <c r="R15" s="1" t="str" cm="1">
        <f t="array" ref="R15">_xlfn.IFS($E$7=1,'X zu 1P'!Q88,$E$7=2,'X zu 2P'!Q7,$E$7=3,'X zu 3P'!Q7,$E$7=4,'X zu 4P'!Q7)</f>
        <v>6d</v>
      </c>
      <c r="S15" s="1" t="str" cm="1">
        <f t="array" ref="S15">_xlfn.IFS($E$7=1,'X zu 1P'!R88,$E$7=2,'X zu 2P'!R7,$E$7=3,'X zu 3P'!R7,$E$7=4,'X zu 4P'!R7)</f>
        <v>8c</v>
      </c>
      <c r="T15" s="1" t="str" cm="1">
        <f t="array" ref="T15">_xlfn.IFS($E$7=1,'X zu 1P'!S88,$E$7=2,'X zu 2P'!S7,$E$7=3,'X zu 3P'!S7,$E$7=4,'X zu 4P'!S7)</f>
        <v>10a</v>
      </c>
      <c r="U15" s="1" t="str" cm="1">
        <f t="array" ref="U15">_xlfn.IFS($E$7=1,'X zu 1P'!T88,$E$7=2,'X zu 2P'!T7,$E$7=3,'X zu 3P'!T7,$E$7=4,'X zu 4P'!T7)</f>
        <v>6c</v>
      </c>
      <c r="V15" s="1" t="str" cm="1">
        <f t="array" ref="V15">_xlfn.IFS($E$7=1,'X zu 1P'!U88,$E$7=2,'X zu 2P'!U7,$E$7=3,'X zu 3P'!U7,$E$7=4,'X zu 4P'!U7)</f>
        <v>8b</v>
      </c>
      <c r="W15" s="1" cm="1">
        <f t="array" ref="W15">_xlfn.IFS($E$7=1,'X zu 1P'!V88,$E$7=2,'X zu 2P'!V7,$E$7=3,'X zu 3P'!V7,$E$7=4,'X zu 4P'!V7)</f>
        <v>0</v>
      </c>
      <c r="X15" s="1" cm="1">
        <f t="array" ref="X15">_xlfn.IFS($E$7=1,'X zu 1P'!W88,$E$7=2,'X zu 2P'!W7,$E$7=3,'X zu 3P'!W7,$E$7=4,'X zu 4P'!W7)</f>
        <v>0</v>
      </c>
      <c r="Y15" s="1" t="str" cm="1">
        <f t="array" ref="Y15">_xlfn.IFS($E$7=1,'X zu 1P'!X88,$E$7=2,'X zu 2P'!X7,$E$7=3,'X zu 3P'!X7,$E$7=4,'X zu 4P'!X7)</f>
        <v>6b</v>
      </c>
      <c r="Z15" s="1" t="str" cm="1">
        <f t="array" ref="Z15">_xlfn.IFS($E$7=1,'X zu 1P'!Y88,$E$7=2,'X zu 2P'!Y7,$E$7=3,'X zu 3P'!Y7,$E$7=4,'X zu 4P'!Y7)</f>
        <v>8a</v>
      </c>
      <c r="AA15" s="1" t="str" cm="1">
        <f t="array" ref="AA15">_xlfn.IFS($E$7=1,'X zu 1P'!Z88,$E$7=2,'X zu 2P'!Z7,$E$7=3,'X zu 3P'!Z7,$E$7=4,'X zu 4P'!Z7)</f>
        <v>9d</v>
      </c>
      <c r="AB15" s="1" t="str" cm="1">
        <f t="array" ref="AB15">_xlfn.IFS($E$7=1,'X zu 1P'!AA88,$E$7=2,'X zu 2P'!AA7,$E$7=3,'X zu 3P'!AA7,$E$7=4,'X zu 4P'!AA7)</f>
        <v>11b</v>
      </c>
      <c r="AC15" s="1" t="str" cm="1">
        <f t="array" ref="AC15">_xlfn.IFS($E$7=1,'X zu 1P'!AB88,$E$7=2,'X zu 2P'!AB7,$E$7=3,'X zu 3P'!AB7,$E$7=4,'X zu 4P'!AB7)</f>
        <v>6a</v>
      </c>
      <c r="AD15" s="1" t="str" cm="1">
        <f t="array" ref="AD15">_xlfn.IFS($E$7=1,'X zu 1P'!AC88,$E$7=2,'X zu 2P'!AC7,$E$7=3,'X zu 3P'!AC7,$E$7=4,'X zu 4P'!AC7)</f>
        <v>7d</v>
      </c>
      <c r="AE15" s="1" t="str" cm="1">
        <f t="array" ref="AE15">_xlfn.IFS($E$7=1,'X zu 1P'!AD88,$E$7=2,'X zu 2P'!AD7,$E$7=3,'X zu 3P'!AD7,$E$7=4,'X zu 4P'!AD7)</f>
        <v>9c</v>
      </c>
      <c r="AF15" s="1" t="str" cm="1">
        <f t="array" ref="AF15">_xlfn.IFS($E$7=1,'X zu 1P'!AE88,$E$7=2,'X zu 2P'!AE7,$E$7=3,'X zu 3P'!AE7,$E$7=4,'X zu 4P'!AE7)</f>
        <v>11a</v>
      </c>
      <c r="AG15" s="1" t="str" cm="1">
        <f t="array" ref="AG15">_xlfn.IFS($E$7=1,'X zu 1P'!AF88,$E$7=2,'X zu 2P'!AF7,$E$7=3,'X zu 3P'!AF7,$E$7=4,'X zu 4P'!AF7)</f>
        <v>5d</v>
      </c>
      <c r="AH15" s="1" t="str" cm="1">
        <f t="array" ref="AH15">_xlfn.IFS($E$7=1,'X zu 1P'!AG88,$E$7=2,'X zu 2P'!AG7,$E$7=3,'X zu 3P'!AG7,$E$7=4,'X zu 4P'!AG7)</f>
        <v>7c</v>
      </c>
      <c r="AI15" s="1" t="str" cm="1">
        <f t="array" ref="AI15">_xlfn.IFS($E$7=1,'X zu 1P'!AH88,$E$7=2,'X zu 2P'!AH7,$E$7=3,'X zu 3P'!AH7,$E$7=4,'X zu 4P'!AH7)</f>
        <v>9b</v>
      </c>
      <c r="AJ15" s="1" t="str" cm="1">
        <f t="array" ref="AJ15">_xlfn.IFS($E$7=1,'X zu 1P'!AI88,$E$7=2,'X zu 2P'!AI7,$E$7=3,'X zu 3P'!AI7,$E$7=4,'X zu 4P'!AI7)</f>
        <v>10d</v>
      </c>
    </row>
    <row r="16" spans="2:36" x14ac:dyDescent="0.2">
      <c r="B16" s="13" t="s">
        <v>28</v>
      </c>
      <c r="C16" s="24">
        <v>14</v>
      </c>
      <c r="D16" s="3" cm="1">
        <f t="array" ref="D16">_xlfn.IFS($E$7=1,'X zu 1P'!C89,$E$7=2,'X zu 2P'!C8,$E$7=3,'X zu 3P'!C8,$E$7=4,'X zu 4P'!C8)</f>
        <v>0.46527777777777779</v>
      </c>
      <c r="E16" s="1" t="str" cm="1">
        <f t="array" ref="E16">_xlfn.IFS($E$7=1,'X zu 1P'!D89,$E$7=2,'X zu 2P'!D8,$E$7=3,'X zu 3P'!D8,$E$7=4,'X zu 4P'!D8)</f>
        <v>6a</v>
      </c>
      <c r="F16" s="1" t="str" cm="1">
        <f t="array" ref="F16">_xlfn.IFS($E$7=1,'X zu 1P'!E89,$E$7=2,'X zu 2P'!E8,$E$7=3,'X zu 3P'!E8,$E$7=4,'X zu 4P'!E8)</f>
        <v>7d</v>
      </c>
      <c r="G16" s="1" t="str" cm="1">
        <f t="array" ref="G16">_xlfn.IFS($E$7=1,'X zu 1P'!F89,$E$7=2,'X zu 2P'!F8,$E$7=3,'X zu 3P'!F8,$E$7=4,'X zu 4P'!F8)</f>
        <v>9c</v>
      </c>
      <c r="H16" s="1" t="str" cm="1">
        <f t="array" ref="H16">_xlfn.IFS($E$7=1,'X zu 1P'!G89,$E$7=2,'X zu 2P'!G8,$E$7=3,'X zu 3P'!G8,$E$7=4,'X zu 4P'!G8)</f>
        <v>11a</v>
      </c>
      <c r="I16" s="1" t="str" cm="1">
        <f t="array" ref="I16">_xlfn.IFS($E$7=1,'X zu 1P'!H89,$E$7=2,'X zu 2P'!H8,$E$7=3,'X zu 3P'!H8,$E$7=4,'X zu 4P'!H8)</f>
        <v>5d</v>
      </c>
      <c r="J16" s="1" t="str" cm="1">
        <f t="array" ref="J16">_xlfn.IFS($E$7=1,'X zu 1P'!I89,$E$7=2,'X zu 2P'!I8,$E$7=3,'X zu 3P'!I8,$E$7=4,'X zu 4P'!I8)</f>
        <v>7c</v>
      </c>
      <c r="K16" s="1" t="str" cm="1">
        <f t="array" ref="K16">_xlfn.IFS($E$7=1,'X zu 1P'!J89,$E$7=2,'X zu 2P'!J8,$E$7=3,'X zu 3P'!J8,$E$7=4,'X zu 4P'!J8)</f>
        <v>9b</v>
      </c>
      <c r="L16" s="1" t="str" cm="1">
        <f t="array" ref="L16">_xlfn.IFS($E$7=1,'X zu 1P'!K89,$E$7=2,'X zu 2P'!K8,$E$7=3,'X zu 3P'!K8,$E$7=4,'X zu 4P'!K8)</f>
        <v>10d</v>
      </c>
      <c r="M16" s="1" t="str" cm="1">
        <f t="array" ref="M16">_xlfn.IFS($E$7=1,'X zu 1P'!L89,$E$7=2,'X zu 2P'!L8,$E$7=3,'X zu 3P'!L8,$E$7=4,'X zu 4P'!L8)</f>
        <v>5c</v>
      </c>
      <c r="N16" s="1" t="str" cm="1">
        <f t="array" ref="N16">_xlfn.IFS($E$7=1,'X zu 1P'!M89,$E$7=2,'X zu 2P'!M8,$E$7=3,'X zu 3P'!M8,$E$7=4,'X zu 4P'!M8)</f>
        <v>7b</v>
      </c>
      <c r="O16" s="1" t="str" cm="1">
        <f t="array" ref="O16">_xlfn.IFS($E$7=1,'X zu 1P'!N89,$E$7=2,'X zu 2P'!N8,$E$7=3,'X zu 3P'!N8,$E$7=4,'X zu 4P'!N8)</f>
        <v>9a</v>
      </c>
      <c r="P16" s="1" t="str" cm="1">
        <f t="array" ref="P16">_xlfn.IFS($E$7=1,'X zu 1P'!O89,$E$7=2,'X zu 2P'!O8,$E$7=3,'X zu 3P'!O8,$E$7=4,'X zu 4P'!O8)</f>
        <v>10c</v>
      </c>
      <c r="Q16" s="1" t="str" cm="1">
        <f t="array" ref="Q16">_xlfn.IFS($E$7=1,'X zu 1P'!P89,$E$7=2,'X zu 2P'!P8,$E$7=3,'X zu 3P'!P8,$E$7=4,'X zu 4P'!P8)</f>
        <v>5b</v>
      </c>
      <c r="R16" s="1" t="str" cm="1">
        <f t="array" ref="R16">_xlfn.IFS($E$7=1,'X zu 1P'!Q89,$E$7=2,'X zu 2P'!Q8,$E$7=3,'X zu 3P'!Q8,$E$7=4,'X zu 4P'!Q8)</f>
        <v>7a</v>
      </c>
      <c r="S16" s="1" t="str" cm="1">
        <f t="array" ref="S16">_xlfn.IFS($E$7=1,'X zu 1P'!R89,$E$7=2,'X zu 2P'!R8,$E$7=3,'X zu 3P'!R8,$E$7=4,'X zu 4P'!R8)</f>
        <v>8d</v>
      </c>
      <c r="T16" s="1" t="str" cm="1">
        <f t="array" ref="T16">_xlfn.IFS($E$7=1,'X zu 1P'!S89,$E$7=2,'X zu 2P'!S8,$E$7=3,'X zu 3P'!S8,$E$7=4,'X zu 4P'!S8)</f>
        <v>10b</v>
      </c>
      <c r="U16" s="1" t="str" cm="1">
        <f t="array" ref="U16">_xlfn.IFS($E$7=1,'X zu 1P'!T89,$E$7=2,'X zu 2P'!T8,$E$7=3,'X zu 3P'!T8,$E$7=4,'X zu 4P'!T8)</f>
        <v>5a</v>
      </c>
      <c r="V16" s="1" t="str" cm="1">
        <f t="array" ref="V16">_xlfn.IFS($E$7=1,'X zu 1P'!U89,$E$7=2,'X zu 2P'!U8,$E$7=3,'X zu 3P'!U8,$E$7=4,'X zu 4P'!U8)</f>
        <v>6d</v>
      </c>
      <c r="W16" s="1" t="str" cm="1">
        <f t="array" ref="W16">_xlfn.IFS($E$7=1,'X zu 1P'!V89,$E$7=2,'X zu 2P'!V8,$E$7=3,'X zu 3P'!V8,$E$7=4,'X zu 4P'!V8)</f>
        <v>8c</v>
      </c>
      <c r="X16" s="1" t="str" cm="1">
        <f t="array" ref="X16">_xlfn.IFS($E$7=1,'X zu 1P'!W89,$E$7=2,'X zu 2P'!W8,$E$7=3,'X zu 3P'!W8,$E$7=4,'X zu 4P'!W8)</f>
        <v>10a</v>
      </c>
      <c r="Y16" s="1" t="str" cm="1">
        <f t="array" ref="Y16">_xlfn.IFS($E$7=1,'X zu 1P'!X89,$E$7=2,'X zu 2P'!X8,$E$7=3,'X zu 3P'!X8,$E$7=4,'X zu 4P'!X8)</f>
        <v>6c</v>
      </c>
      <c r="Z16" s="1" t="str" cm="1">
        <f t="array" ref="Z16">_xlfn.IFS($E$7=1,'X zu 1P'!Y89,$E$7=2,'X zu 2P'!Y8,$E$7=3,'X zu 3P'!Y8,$E$7=4,'X zu 4P'!Y8)</f>
        <v>8b</v>
      </c>
      <c r="AA16" s="1" cm="1">
        <f t="array" ref="AA16">_xlfn.IFS($E$7=1,'X zu 1P'!Z89,$E$7=2,'X zu 2P'!Z8,$E$7=3,'X zu 3P'!Z8,$E$7=4,'X zu 4P'!Z8)</f>
        <v>0</v>
      </c>
      <c r="AB16" s="1" cm="1">
        <f t="array" ref="AB16">_xlfn.IFS($E$7=1,'X zu 1P'!AA89,$E$7=2,'X zu 2P'!AA8,$E$7=3,'X zu 3P'!AA8,$E$7=4,'X zu 4P'!AA8)</f>
        <v>0</v>
      </c>
      <c r="AC16" s="1" t="str" cm="1">
        <f t="array" ref="AC16">_xlfn.IFS($E$7=1,'X zu 1P'!AB89,$E$7=2,'X zu 2P'!AB8,$E$7=3,'X zu 3P'!AB8,$E$7=4,'X zu 4P'!AB8)</f>
        <v>6b</v>
      </c>
      <c r="AD16" s="1" t="str" cm="1">
        <f t="array" ref="AD16">_xlfn.IFS($E$7=1,'X zu 1P'!AC89,$E$7=2,'X zu 2P'!AC8,$E$7=3,'X zu 3P'!AC8,$E$7=4,'X zu 4P'!AC8)</f>
        <v>8a</v>
      </c>
      <c r="AE16" s="1" t="str" cm="1">
        <f t="array" ref="AE16">_xlfn.IFS($E$7=1,'X zu 1P'!AD89,$E$7=2,'X zu 2P'!AD8,$E$7=3,'X zu 3P'!AD8,$E$7=4,'X zu 4P'!AD8)</f>
        <v>9d</v>
      </c>
      <c r="AF16" s="1" t="str" cm="1">
        <f t="array" ref="AF16">_xlfn.IFS($E$7=1,'X zu 1P'!AE89,$E$7=2,'X zu 2P'!AE8,$E$7=3,'X zu 3P'!AE8,$E$7=4,'X zu 4P'!AE8)</f>
        <v>11b</v>
      </c>
      <c r="AG16" s="1" t="str" cm="1">
        <f t="array" ref="AG16">_xlfn.IFS($E$7=1,'X zu 1P'!AF89,$E$7=2,'X zu 2P'!AF8,$E$7=3,'X zu 3P'!AF8,$E$7=4,'X zu 4P'!AF8)</f>
        <v>6a</v>
      </c>
      <c r="AH16" s="1" t="str" cm="1">
        <f t="array" ref="AH16">_xlfn.IFS($E$7=1,'X zu 1P'!AG89,$E$7=2,'X zu 2P'!AG8,$E$7=3,'X zu 3P'!AG8,$E$7=4,'X zu 4P'!AG8)</f>
        <v>7d</v>
      </c>
      <c r="AI16" s="1" t="str" cm="1">
        <f t="array" ref="AI16">_xlfn.IFS($E$7=1,'X zu 1P'!AH89,$E$7=2,'X zu 2P'!AH8,$E$7=3,'X zu 3P'!AH8,$E$7=4,'X zu 4P'!AH8)</f>
        <v>9c</v>
      </c>
      <c r="AJ16" s="1" t="str" cm="1">
        <f t="array" ref="AJ16">_xlfn.IFS($E$7=1,'X zu 1P'!AI89,$E$7=2,'X zu 2P'!AI8,$E$7=3,'X zu 3P'!AI8,$E$7=4,'X zu 4P'!AI8)</f>
        <v>11a</v>
      </c>
    </row>
    <row r="17" spans="2:36" x14ac:dyDescent="0.2">
      <c r="B17" s="13" t="s">
        <v>29</v>
      </c>
      <c r="C17" s="24">
        <v>15</v>
      </c>
      <c r="D17" s="3" cm="1">
        <f t="array" ref="D17">_xlfn.IFS($E$7=1,'X zu 1P'!C90,$E$7=2,'X zu 2P'!C9,$E$7=3,'X zu 3P'!C9,$E$7=4,'X zu 4P'!C9)</f>
        <v>0.49305555555555558</v>
      </c>
      <c r="E17" s="1" t="str" cm="1">
        <f t="array" ref="E17">_xlfn.IFS($E$7=1,'X zu 1P'!D90,$E$7=2,'X zu 2P'!D9,$E$7=3,'X zu 3P'!D9,$E$7=4,'X zu 4P'!D9)</f>
        <v>6b</v>
      </c>
      <c r="F17" s="1" t="str" cm="1">
        <f t="array" ref="F17">_xlfn.IFS($E$7=1,'X zu 1P'!E90,$E$7=2,'X zu 2P'!E9,$E$7=3,'X zu 3P'!E9,$E$7=4,'X zu 4P'!E9)</f>
        <v>8a</v>
      </c>
      <c r="G17" s="1" t="str" cm="1">
        <f t="array" ref="G17">_xlfn.IFS($E$7=1,'X zu 1P'!F90,$E$7=2,'X zu 2P'!F9,$E$7=3,'X zu 3P'!F9,$E$7=4,'X zu 4P'!F9)</f>
        <v>9d</v>
      </c>
      <c r="H17" s="1" t="str" cm="1">
        <f t="array" ref="H17">_xlfn.IFS($E$7=1,'X zu 1P'!G90,$E$7=2,'X zu 2P'!G9,$E$7=3,'X zu 3P'!G9,$E$7=4,'X zu 4P'!G9)</f>
        <v>11b</v>
      </c>
      <c r="I17" s="1" t="str" cm="1">
        <f t="array" ref="I17">_xlfn.IFS($E$7=1,'X zu 1P'!H90,$E$7=2,'X zu 2P'!H9,$E$7=3,'X zu 3P'!H9,$E$7=4,'X zu 4P'!H9)</f>
        <v>6a</v>
      </c>
      <c r="J17" s="1" t="str" cm="1">
        <f t="array" ref="J17">_xlfn.IFS($E$7=1,'X zu 1P'!I90,$E$7=2,'X zu 2P'!I9,$E$7=3,'X zu 3P'!I9,$E$7=4,'X zu 4P'!I9)</f>
        <v>7d</v>
      </c>
      <c r="K17" s="1" t="str" cm="1">
        <f t="array" ref="K17">_xlfn.IFS($E$7=1,'X zu 1P'!J90,$E$7=2,'X zu 2P'!J9,$E$7=3,'X zu 3P'!J9,$E$7=4,'X zu 4P'!J9)</f>
        <v>9c</v>
      </c>
      <c r="L17" s="1" t="str" cm="1">
        <f t="array" ref="L17">_xlfn.IFS($E$7=1,'X zu 1P'!K90,$E$7=2,'X zu 2P'!K9,$E$7=3,'X zu 3P'!K9,$E$7=4,'X zu 4P'!K9)</f>
        <v>11a</v>
      </c>
      <c r="M17" s="1" t="str" cm="1">
        <f t="array" ref="M17">_xlfn.IFS($E$7=1,'X zu 1P'!L90,$E$7=2,'X zu 2P'!L9,$E$7=3,'X zu 3P'!L9,$E$7=4,'X zu 4P'!L9)</f>
        <v>5d</v>
      </c>
      <c r="N17" s="1" t="str" cm="1">
        <f t="array" ref="N17">_xlfn.IFS($E$7=1,'X zu 1P'!M90,$E$7=2,'X zu 2P'!M9,$E$7=3,'X zu 3P'!M9,$E$7=4,'X zu 4P'!M9)</f>
        <v>7c</v>
      </c>
      <c r="O17" s="1" t="str" cm="1">
        <f t="array" ref="O17">_xlfn.IFS($E$7=1,'X zu 1P'!N90,$E$7=2,'X zu 2P'!N9,$E$7=3,'X zu 3P'!N9,$E$7=4,'X zu 4P'!N9)</f>
        <v>9b</v>
      </c>
      <c r="P17" s="1" t="str" cm="1">
        <f t="array" ref="P17">_xlfn.IFS($E$7=1,'X zu 1P'!O90,$E$7=2,'X zu 2P'!O9,$E$7=3,'X zu 3P'!O9,$E$7=4,'X zu 4P'!O9)</f>
        <v>10d</v>
      </c>
      <c r="Q17" s="1" t="str" cm="1">
        <f t="array" ref="Q17">_xlfn.IFS($E$7=1,'X zu 1P'!P90,$E$7=2,'X zu 2P'!P9,$E$7=3,'X zu 3P'!P9,$E$7=4,'X zu 4P'!P9)</f>
        <v>5c</v>
      </c>
      <c r="R17" s="1" t="str" cm="1">
        <f t="array" ref="R17">_xlfn.IFS($E$7=1,'X zu 1P'!Q90,$E$7=2,'X zu 2P'!Q9,$E$7=3,'X zu 3P'!Q9,$E$7=4,'X zu 4P'!Q9)</f>
        <v>7b</v>
      </c>
      <c r="S17" s="1" t="str" cm="1">
        <f t="array" ref="S17">_xlfn.IFS($E$7=1,'X zu 1P'!R90,$E$7=2,'X zu 2P'!R9,$E$7=3,'X zu 3P'!R9,$E$7=4,'X zu 4P'!R9)</f>
        <v>9a</v>
      </c>
      <c r="T17" s="1" t="str" cm="1">
        <f t="array" ref="T17">_xlfn.IFS($E$7=1,'X zu 1P'!S90,$E$7=2,'X zu 2P'!S9,$E$7=3,'X zu 3P'!S9,$E$7=4,'X zu 4P'!S9)</f>
        <v>10c</v>
      </c>
      <c r="U17" s="1" t="str" cm="1">
        <f t="array" ref="U17">_xlfn.IFS($E$7=1,'X zu 1P'!T90,$E$7=2,'X zu 2P'!T9,$E$7=3,'X zu 3P'!T9,$E$7=4,'X zu 4P'!T9)</f>
        <v>5b</v>
      </c>
      <c r="V17" s="1" t="str" cm="1">
        <f t="array" ref="V17">_xlfn.IFS($E$7=1,'X zu 1P'!U90,$E$7=2,'X zu 2P'!U9,$E$7=3,'X zu 3P'!U9,$E$7=4,'X zu 4P'!U9)</f>
        <v>7a</v>
      </c>
      <c r="W17" s="1" t="str" cm="1">
        <f t="array" ref="W17">_xlfn.IFS($E$7=1,'X zu 1P'!V90,$E$7=2,'X zu 2P'!V9,$E$7=3,'X zu 3P'!V9,$E$7=4,'X zu 4P'!V9)</f>
        <v>8d</v>
      </c>
      <c r="X17" s="1" t="str" cm="1">
        <f t="array" ref="X17">_xlfn.IFS($E$7=1,'X zu 1P'!W90,$E$7=2,'X zu 2P'!W9,$E$7=3,'X zu 3P'!W9,$E$7=4,'X zu 4P'!W9)</f>
        <v>10b</v>
      </c>
      <c r="Y17" s="1" t="str" cm="1">
        <f t="array" ref="Y17">_xlfn.IFS($E$7=1,'X zu 1P'!X90,$E$7=2,'X zu 2P'!X9,$E$7=3,'X zu 3P'!X9,$E$7=4,'X zu 4P'!X9)</f>
        <v>5a</v>
      </c>
      <c r="Z17" s="1" t="str" cm="1">
        <f t="array" ref="Z17">_xlfn.IFS($E$7=1,'X zu 1P'!Y90,$E$7=2,'X zu 2P'!Y9,$E$7=3,'X zu 3P'!Y9,$E$7=4,'X zu 4P'!Y9)</f>
        <v>6d</v>
      </c>
      <c r="AA17" s="1" t="str" cm="1">
        <f t="array" ref="AA17">_xlfn.IFS($E$7=1,'X zu 1P'!Z90,$E$7=2,'X zu 2P'!Z9,$E$7=3,'X zu 3P'!Z9,$E$7=4,'X zu 4P'!Z9)</f>
        <v>8c</v>
      </c>
      <c r="AB17" s="1" t="str" cm="1">
        <f t="array" ref="AB17">_xlfn.IFS($E$7=1,'X zu 1P'!AA90,$E$7=2,'X zu 2P'!AA9,$E$7=3,'X zu 3P'!AA9,$E$7=4,'X zu 4P'!AA9)</f>
        <v>10a</v>
      </c>
      <c r="AC17" s="1" t="str" cm="1">
        <f t="array" ref="AC17">_xlfn.IFS($E$7=1,'X zu 1P'!AB90,$E$7=2,'X zu 2P'!AB9,$E$7=3,'X zu 3P'!AB9,$E$7=4,'X zu 4P'!AB9)</f>
        <v>6c</v>
      </c>
      <c r="AD17" s="1" t="str" cm="1">
        <f t="array" ref="AD17">_xlfn.IFS($E$7=1,'X zu 1P'!AC90,$E$7=2,'X zu 2P'!AC9,$E$7=3,'X zu 3P'!AC9,$E$7=4,'X zu 4P'!AC9)</f>
        <v>8b</v>
      </c>
      <c r="AE17" s="1" cm="1">
        <f t="array" ref="AE17">_xlfn.IFS($E$7=1,'X zu 1P'!AD90,$E$7=2,'X zu 2P'!AD9,$E$7=3,'X zu 3P'!AD9,$E$7=4,'X zu 4P'!AD9)</f>
        <v>0</v>
      </c>
      <c r="AF17" s="1" cm="1">
        <f t="array" ref="AF17">_xlfn.IFS($E$7=1,'X zu 1P'!AE90,$E$7=2,'X zu 2P'!AE9,$E$7=3,'X zu 3P'!AE9,$E$7=4,'X zu 4P'!AE9)</f>
        <v>0</v>
      </c>
      <c r="AG17" s="1" t="str" cm="1">
        <f t="array" ref="AG17">_xlfn.IFS($E$7=1,'X zu 1P'!AF90,$E$7=2,'X zu 2P'!AF9,$E$7=3,'X zu 3P'!AF9,$E$7=4,'X zu 4P'!AF9)</f>
        <v>6b</v>
      </c>
      <c r="AH17" s="1" t="str" cm="1">
        <f t="array" ref="AH17">_xlfn.IFS($E$7=1,'X zu 1P'!AG90,$E$7=2,'X zu 2P'!AG9,$E$7=3,'X zu 3P'!AG9,$E$7=4,'X zu 4P'!AG9)</f>
        <v>8a</v>
      </c>
      <c r="AI17" s="1" t="str" cm="1">
        <f t="array" ref="AI17">_xlfn.IFS($E$7=1,'X zu 1P'!AH90,$E$7=2,'X zu 2P'!AH9,$E$7=3,'X zu 3P'!AH9,$E$7=4,'X zu 4P'!AH9)</f>
        <v>9d</v>
      </c>
      <c r="AJ17" s="1" t="str" cm="1">
        <f t="array" ref="AJ17">_xlfn.IFS($E$7=1,'X zu 1P'!AI90,$E$7=2,'X zu 2P'!AI9,$E$7=3,'X zu 3P'!AI9,$E$7=4,'X zu 4P'!AI9)</f>
        <v>11b</v>
      </c>
    </row>
    <row r="18" spans="2:36" x14ac:dyDescent="0.2">
      <c r="B18" s="13" t="s">
        <v>30</v>
      </c>
      <c r="C18" s="24">
        <v>16</v>
      </c>
      <c r="D18" s="3" cm="1">
        <f t="array" ref="D18">_xlfn.IFS($E$7=1,'X zu 1P'!C91,$E$7=2,'X zu 2P'!C10,$E$7=3,'X zu 3P'!C10,$E$7=4,'X zu 4P'!C10)</f>
        <v>0.52083333333333337</v>
      </c>
      <c r="E18" s="1" t="str" cm="1">
        <f t="array" ref="E18">_xlfn.IFS($E$7=1,'X zu 1P'!D91,$E$7=2,'X zu 2P'!D10,$E$7=3,'X zu 3P'!D10,$E$7=4,'X zu 4P'!D10)</f>
        <v>6c</v>
      </c>
      <c r="F18" s="1" t="str" cm="1">
        <f t="array" ref="F18">_xlfn.IFS($E$7=1,'X zu 1P'!E91,$E$7=2,'X zu 2P'!E10,$E$7=3,'X zu 3P'!E10,$E$7=4,'X zu 4P'!E10)</f>
        <v>8b</v>
      </c>
      <c r="G18" s="1" cm="1">
        <f t="array" ref="G18">_xlfn.IFS($E$7=1,'X zu 1P'!F91,$E$7=2,'X zu 2P'!F10,$E$7=3,'X zu 3P'!F10,$E$7=4,'X zu 4P'!F10)</f>
        <v>0</v>
      </c>
      <c r="H18" s="1" cm="1">
        <f t="array" ref="H18">_xlfn.IFS($E$7=1,'X zu 1P'!G91,$E$7=2,'X zu 2P'!G10,$E$7=3,'X zu 3P'!G10,$E$7=4,'X zu 4P'!G10)</f>
        <v>0</v>
      </c>
      <c r="I18" s="1" t="str" cm="1">
        <f t="array" ref="I18">_xlfn.IFS($E$7=1,'X zu 1P'!H91,$E$7=2,'X zu 2P'!H10,$E$7=3,'X zu 3P'!H10,$E$7=4,'X zu 4P'!H10)</f>
        <v>6b</v>
      </c>
      <c r="J18" s="1" t="str" cm="1">
        <f t="array" ref="J18">_xlfn.IFS($E$7=1,'X zu 1P'!I91,$E$7=2,'X zu 2P'!I10,$E$7=3,'X zu 3P'!I10,$E$7=4,'X zu 4P'!I10)</f>
        <v>8a</v>
      </c>
      <c r="K18" s="1" t="str" cm="1">
        <f t="array" ref="K18">_xlfn.IFS($E$7=1,'X zu 1P'!J91,$E$7=2,'X zu 2P'!J10,$E$7=3,'X zu 3P'!J10,$E$7=4,'X zu 4P'!J10)</f>
        <v>9d</v>
      </c>
      <c r="L18" s="1" t="str" cm="1">
        <f t="array" ref="L18">_xlfn.IFS($E$7=1,'X zu 1P'!K91,$E$7=2,'X zu 2P'!K10,$E$7=3,'X zu 3P'!K10,$E$7=4,'X zu 4P'!K10)</f>
        <v>11b</v>
      </c>
      <c r="M18" s="1" t="str" cm="1">
        <f t="array" ref="M18">_xlfn.IFS($E$7=1,'X zu 1P'!L91,$E$7=2,'X zu 2P'!L10,$E$7=3,'X zu 3P'!L10,$E$7=4,'X zu 4P'!L10)</f>
        <v>6a</v>
      </c>
      <c r="N18" s="1" t="str" cm="1">
        <f t="array" ref="N18">_xlfn.IFS($E$7=1,'X zu 1P'!M91,$E$7=2,'X zu 2P'!M10,$E$7=3,'X zu 3P'!M10,$E$7=4,'X zu 4P'!M10)</f>
        <v>7d</v>
      </c>
      <c r="O18" s="1" t="str" cm="1">
        <f t="array" ref="O18">_xlfn.IFS($E$7=1,'X zu 1P'!N91,$E$7=2,'X zu 2P'!N10,$E$7=3,'X zu 3P'!N10,$E$7=4,'X zu 4P'!N10)</f>
        <v>9c</v>
      </c>
      <c r="P18" s="1" t="str" cm="1">
        <f t="array" ref="P18">_xlfn.IFS($E$7=1,'X zu 1P'!O91,$E$7=2,'X zu 2P'!O10,$E$7=3,'X zu 3P'!O10,$E$7=4,'X zu 4P'!O10)</f>
        <v>11a</v>
      </c>
      <c r="Q18" s="1" t="str" cm="1">
        <f t="array" ref="Q18">_xlfn.IFS($E$7=1,'X zu 1P'!P91,$E$7=2,'X zu 2P'!P10,$E$7=3,'X zu 3P'!P10,$E$7=4,'X zu 4P'!P10)</f>
        <v>5d</v>
      </c>
      <c r="R18" s="1" t="str" cm="1">
        <f t="array" ref="R18">_xlfn.IFS($E$7=1,'X zu 1P'!Q91,$E$7=2,'X zu 2P'!Q10,$E$7=3,'X zu 3P'!Q10,$E$7=4,'X zu 4P'!Q10)</f>
        <v>7c</v>
      </c>
      <c r="S18" s="1" t="str" cm="1">
        <f t="array" ref="S18">_xlfn.IFS($E$7=1,'X zu 1P'!R91,$E$7=2,'X zu 2P'!R10,$E$7=3,'X zu 3P'!R10,$E$7=4,'X zu 4P'!R10)</f>
        <v>9b</v>
      </c>
      <c r="T18" s="1" t="str" cm="1">
        <f t="array" ref="T18">_xlfn.IFS($E$7=1,'X zu 1P'!S91,$E$7=2,'X zu 2P'!S10,$E$7=3,'X zu 3P'!S10,$E$7=4,'X zu 4P'!S10)</f>
        <v>10d</v>
      </c>
      <c r="U18" s="1" t="str" cm="1">
        <f t="array" ref="U18">_xlfn.IFS($E$7=1,'X zu 1P'!T91,$E$7=2,'X zu 2P'!T10,$E$7=3,'X zu 3P'!T10,$E$7=4,'X zu 4P'!T10)</f>
        <v>5c</v>
      </c>
      <c r="V18" s="1" t="str" cm="1">
        <f t="array" ref="V18">_xlfn.IFS($E$7=1,'X zu 1P'!U91,$E$7=2,'X zu 2P'!U10,$E$7=3,'X zu 3P'!U10,$E$7=4,'X zu 4P'!U10)</f>
        <v>7b</v>
      </c>
      <c r="W18" s="1" t="str" cm="1">
        <f t="array" ref="W18">_xlfn.IFS($E$7=1,'X zu 1P'!V91,$E$7=2,'X zu 2P'!V10,$E$7=3,'X zu 3P'!V10,$E$7=4,'X zu 4P'!V10)</f>
        <v>9a</v>
      </c>
      <c r="X18" s="1" t="str" cm="1">
        <f t="array" ref="X18">_xlfn.IFS($E$7=1,'X zu 1P'!W91,$E$7=2,'X zu 2P'!W10,$E$7=3,'X zu 3P'!W10,$E$7=4,'X zu 4P'!W10)</f>
        <v>10c</v>
      </c>
      <c r="Y18" s="1" t="str" cm="1">
        <f t="array" ref="Y18">_xlfn.IFS($E$7=1,'X zu 1P'!X91,$E$7=2,'X zu 2P'!X10,$E$7=3,'X zu 3P'!X10,$E$7=4,'X zu 4P'!X10)</f>
        <v>5b</v>
      </c>
      <c r="Z18" s="1" t="str" cm="1">
        <f t="array" ref="Z18">_xlfn.IFS($E$7=1,'X zu 1P'!Y91,$E$7=2,'X zu 2P'!Y10,$E$7=3,'X zu 3P'!Y10,$E$7=4,'X zu 4P'!Y10)</f>
        <v>7a</v>
      </c>
      <c r="AA18" s="1" t="str" cm="1">
        <f t="array" ref="AA18">_xlfn.IFS($E$7=1,'X zu 1P'!Z91,$E$7=2,'X zu 2P'!Z10,$E$7=3,'X zu 3P'!Z10,$E$7=4,'X zu 4P'!Z10)</f>
        <v>8d</v>
      </c>
      <c r="AB18" s="1" t="str" cm="1">
        <f t="array" ref="AB18">_xlfn.IFS($E$7=1,'X zu 1P'!AA91,$E$7=2,'X zu 2P'!AA10,$E$7=3,'X zu 3P'!AA10,$E$7=4,'X zu 4P'!AA10)</f>
        <v>10b</v>
      </c>
      <c r="AC18" s="1" t="str" cm="1">
        <f t="array" ref="AC18">_xlfn.IFS($E$7=1,'X zu 1P'!AB91,$E$7=2,'X zu 2P'!AB10,$E$7=3,'X zu 3P'!AB10,$E$7=4,'X zu 4P'!AB10)</f>
        <v>5a</v>
      </c>
      <c r="AD18" s="1" t="str" cm="1">
        <f t="array" ref="AD18">_xlfn.IFS($E$7=1,'X zu 1P'!AC91,$E$7=2,'X zu 2P'!AC10,$E$7=3,'X zu 3P'!AC10,$E$7=4,'X zu 4P'!AC10)</f>
        <v>6d</v>
      </c>
      <c r="AE18" s="1" t="str" cm="1">
        <f t="array" ref="AE18">_xlfn.IFS($E$7=1,'X zu 1P'!AD91,$E$7=2,'X zu 2P'!AD10,$E$7=3,'X zu 3P'!AD10,$E$7=4,'X zu 4P'!AD10)</f>
        <v>8c</v>
      </c>
      <c r="AF18" s="1" t="str" cm="1">
        <f t="array" ref="AF18">_xlfn.IFS($E$7=1,'X zu 1P'!AE91,$E$7=2,'X zu 2P'!AE10,$E$7=3,'X zu 3P'!AE10,$E$7=4,'X zu 4P'!AE10)</f>
        <v>10a</v>
      </c>
      <c r="AG18" s="1" t="str" cm="1">
        <f t="array" ref="AG18">_xlfn.IFS($E$7=1,'X zu 1P'!AF91,$E$7=2,'X zu 2P'!AF10,$E$7=3,'X zu 3P'!AF10,$E$7=4,'X zu 4P'!AF10)</f>
        <v>6c</v>
      </c>
      <c r="AH18" s="1" t="str" cm="1">
        <f t="array" ref="AH18">_xlfn.IFS($E$7=1,'X zu 1P'!AG91,$E$7=2,'X zu 2P'!AG10,$E$7=3,'X zu 3P'!AG10,$E$7=4,'X zu 4P'!AG10)</f>
        <v>8b</v>
      </c>
      <c r="AI18" s="1" cm="1">
        <f t="array" ref="AI18">_xlfn.IFS($E$7=1,'X zu 1P'!AH91,$E$7=2,'X zu 2P'!AH10,$E$7=3,'X zu 3P'!AH10,$E$7=4,'X zu 4P'!AH10)</f>
        <v>0</v>
      </c>
      <c r="AJ18" s="1" cm="1">
        <f t="array" ref="AJ18">_xlfn.IFS($E$7=1,'X zu 1P'!AI91,$E$7=2,'X zu 2P'!AI10,$E$7=3,'X zu 3P'!AI10,$E$7=4,'X zu 4P'!AI10)</f>
        <v>0</v>
      </c>
    </row>
    <row r="19" spans="2:36" x14ac:dyDescent="0.2">
      <c r="B19" s="13" t="s">
        <v>31</v>
      </c>
      <c r="C19" s="24">
        <v>17</v>
      </c>
      <c r="D19" s="3" cm="1">
        <f t="array" ref="D19">_xlfn.IFS($E$7=1,'X zu 1P'!C92,$E$7=2,'X zu 2P'!C11,$E$7=3,'X zu 3P'!C11,$E$7=4,'X zu 4P'!C11)</f>
        <v>0.54861111111111116</v>
      </c>
      <c r="E19" s="1" t="str" cm="1">
        <f t="array" ref="E19">_xlfn.IFS($E$7=1,'X zu 1P'!D92,$E$7=2,'X zu 2P'!D11,$E$7=3,'X zu 3P'!D11,$E$7=4,'X zu 4P'!D11)</f>
        <v>6d</v>
      </c>
      <c r="F19" s="1" t="str" cm="1">
        <f t="array" ref="F19">_xlfn.IFS($E$7=1,'X zu 1P'!E92,$E$7=2,'X zu 2P'!E11,$E$7=3,'X zu 3P'!E11,$E$7=4,'X zu 4P'!E11)</f>
        <v>8c</v>
      </c>
      <c r="G19" s="1" t="str" cm="1">
        <f t="array" ref="G19">_xlfn.IFS($E$7=1,'X zu 1P'!F92,$E$7=2,'X zu 2P'!F11,$E$7=3,'X zu 3P'!F11,$E$7=4,'X zu 4P'!F11)</f>
        <v>10b</v>
      </c>
      <c r="H19" s="1" cm="1">
        <f t="array" ref="H19">_xlfn.IFS($E$7=1,'X zu 1P'!G92,$E$7=2,'X zu 2P'!G11,$E$7=3,'X zu 3P'!G11,$E$7=4,'X zu 4P'!G11)</f>
        <v>0</v>
      </c>
      <c r="I19" s="1" t="str" cm="1">
        <f t="array" ref="I19">_xlfn.IFS($E$7=1,'X zu 1P'!H92,$E$7=2,'X zu 2P'!H11,$E$7=3,'X zu 3P'!H11,$E$7=4,'X zu 4P'!H11)</f>
        <v>6c</v>
      </c>
      <c r="J19" s="1" t="str" cm="1">
        <f t="array" ref="J19">_xlfn.IFS($E$7=1,'X zu 1P'!I92,$E$7=2,'X zu 2P'!I11,$E$7=3,'X zu 3P'!I11,$E$7=4,'X zu 4P'!I11)</f>
        <v>8b</v>
      </c>
      <c r="K19" s="1" cm="1">
        <f t="array" ref="K19">_xlfn.IFS($E$7=1,'X zu 1P'!J92,$E$7=2,'X zu 2P'!J11,$E$7=3,'X zu 3P'!J11,$E$7=4,'X zu 4P'!J11)</f>
        <v>0</v>
      </c>
      <c r="L19" s="1" cm="1">
        <f t="array" ref="L19">_xlfn.IFS($E$7=1,'X zu 1P'!K92,$E$7=2,'X zu 2P'!K11,$E$7=3,'X zu 3P'!K11,$E$7=4,'X zu 4P'!K11)</f>
        <v>0</v>
      </c>
      <c r="M19" s="1" t="str" cm="1">
        <f t="array" ref="M19">_xlfn.IFS($E$7=1,'X zu 1P'!L92,$E$7=2,'X zu 2P'!L11,$E$7=3,'X zu 3P'!L11,$E$7=4,'X zu 4P'!L11)</f>
        <v>6b</v>
      </c>
      <c r="N19" s="1" t="str" cm="1">
        <f t="array" ref="N19">_xlfn.IFS($E$7=1,'X zu 1P'!M92,$E$7=2,'X zu 2P'!M11,$E$7=3,'X zu 3P'!M11,$E$7=4,'X zu 4P'!M11)</f>
        <v>8a</v>
      </c>
      <c r="O19" s="1" t="str" cm="1">
        <f t="array" ref="O19">_xlfn.IFS($E$7=1,'X zu 1P'!N92,$E$7=2,'X zu 2P'!N11,$E$7=3,'X zu 3P'!N11,$E$7=4,'X zu 4P'!N11)</f>
        <v>9d</v>
      </c>
      <c r="P19" s="1" t="str" cm="1">
        <f t="array" ref="P19">_xlfn.IFS($E$7=1,'X zu 1P'!O92,$E$7=2,'X zu 2P'!O11,$E$7=3,'X zu 3P'!O11,$E$7=4,'X zu 4P'!O11)</f>
        <v>11b</v>
      </c>
      <c r="Q19" s="1" t="str" cm="1">
        <f t="array" ref="Q19">_xlfn.IFS($E$7=1,'X zu 1P'!P92,$E$7=2,'X zu 2P'!P11,$E$7=3,'X zu 3P'!P11,$E$7=4,'X zu 4P'!P11)</f>
        <v>6a</v>
      </c>
      <c r="R19" s="1" t="str" cm="1">
        <f t="array" ref="R19">_xlfn.IFS($E$7=1,'X zu 1P'!Q92,$E$7=2,'X zu 2P'!Q11,$E$7=3,'X zu 3P'!Q11,$E$7=4,'X zu 4P'!Q11)</f>
        <v>7d</v>
      </c>
      <c r="S19" s="1" t="str" cm="1">
        <f t="array" ref="S19">_xlfn.IFS($E$7=1,'X zu 1P'!R92,$E$7=2,'X zu 2P'!R11,$E$7=3,'X zu 3P'!R11,$E$7=4,'X zu 4P'!R11)</f>
        <v>9c</v>
      </c>
      <c r="T19" s="1" t="str" cm="1">
        <f t="array" ref="T19">_xlfn.IFS($E$7=1,'X zu 1P'!S92,$E$7=2,'X zu 2P'!S11,$E$7=3,'X zu 3P'!S11,$E$7=4,'X zu 4P'!S11)</f>
        <v>11a</v>
      </c>
      <c r="U19" s="1" t="str" cm="1">
        <f t="array" ref="U19">_xlfn.IFS($E$7=1,'X zu 1P'!T92,$E$7=2,'X zu 2P'!T11,$E$7=3,'X zu 3P'!T11,$E$7=4,'X zu 4P'!T11)</f>
        <v>5d</v>
      </c>
      <c r="V19" s="1" t="str" cm="1">
        <f t="array" ref="V19">_xlfn.IFS($E$7=1,'X zu 1P'!U92,$E$7=2,'X zu 2P'!U11,$E$7=3,'X zu 3P'!U11,$E$7=4,'X zu 4P'!U11)</f>
        <v>7c</v>
      </c>
      <c r="W19" s="1" t="str" cm="1">
        <f t="array" ref="W19">_xlfn.IFS($E$7=1,'X zu 1P'!V92,$E$7=2,'X zu 2P'!V11,$E$7=3,'X zu 3P'!V11,$E$7=4,'X zu 4P'!V11)</f>
        <v>9b</v>
      </c>
      <c r="X19" s="1" t="str" cm="1">
        <f t="array" ref="X19">_xlfn.IFS($E$7=1,'X zu 1P'!W92,$E$7=2,'X zu 2P'!W11,$E$7=3,'X zu 3P'!W11,$E$7=4,'X zu 4P'!W11)</f>
        <v>10d</v>
      </c>
      <c r="Y19" s="1" t="str" cm="1">
        <f t="array" ref="Y19">_xlfn.IFS($E$7=1,'X zu 1P'!X92,$E$7=2,'X zu 2P'!X11,$E$7=3,'X zu 3P'!X11,$E$7=4,'X zu 4P'!X11)</f>
        <v>5c</v>
      </c>
      <c r="Z19" s="1" t="str" cm="1">
        <f t="array" ref="Z19">_xlfn.IFS($E$7=1,'X zu 1P'!Y92,$E$7=2,'X zu 2P'!Y11,$E$7=3,'X zu 3P'!Y11,$E$7=4,'X zu 4P'!Y11)</f>
        <v>7b</v>
      </c>
      <c r="AA19" s="1" t="str" cm="1">
        <f t="array" ref="AA19">_xlfn.IFS($E$7=1,'X zu 1P'!Z92,$E$7=2,'X zu 2P'!Z11,$E$7=3,'X zu 3P'!Z11,$E$7=4,'X zu 4P'!Z11)</f>
        <v>9a</v>
      </c>
      <c r="AB19" s="1" t="str" cm="1">
        <f t="array" ref="AB19">_xlfn.IFS($E$7=1,'X zu 1P'!AA92,$E$7=2,'X zu 2P'!AA11,$E$7=3,'X zu 3P'!AA11,$E$7=4,'X zu 4P'!AA11)</f>
        <v>10c</v>
      </c>
      <c r="AC19" s="1" t="str" cm="1">
        <f t="array" ref="AC19">_xlfn.IFS($E$7=1,'X zu 1P'!AB92,$E$7=2,'X zu 2P'!AB11,$E$7=3,'X zu 3P'!AB11,$E$7=4,'X zu 4P'!AB11)</f>
        <v>5b</v>
      </c>
      <c r="AD19" s="1" t="str" cm="1">
        <f t="array" ref="AD19">_xlfn.IFS($E$7=1,'X zu 1P'!AC92,$E$7=2,'X zu 2P'!AC11,$E$7=3,'X zu 3P'!AC11,$E$7=4,'X zu 4P'!AC11)</f>
        <v>7a</v>
      </c>
      <c r="AE19" s="1" t="str" cm="1">
        <f t="array" ref="AE19">_xlfn.IFS($E$7=1,'X zu 1P'!AD92,$E$7=2,'X zu 2P'!AD11,$E$7=3,'X zu 3P'!AD11,$E$7=4,'X zu 4P'!AD11)</f>
        <v>8d</v>
      </c>
      <c r="AF19" s="1" t="str" cm="1">
        <f t="array" ref="AF19">_xlfn.IFS($E$7=1,'X zu 1P'!AE92,$E$7=2,'X zu 2P'!AE11,$E$7=3,'X zu 3P'!AE11,$E$7=4,'X zu 4P'!AE11)</f>
        <v>10b</v>
      </c>
      <c r="AG19" s="1" t="str" cm="1">
        <f t="array" ref="AG19">_xlfn.IFS($E$7=1,'X zu 1P'!AF92,$E$7=2,'X zu 2P'!AF11,$E$7=3,'X zu 3P'!AF11,$E$7=4,'X zu 4P'!AF11)</f>
        <v>5a</v>
      </c>
      <c r="AH19" s="1" t="str" cm="1">
        <f t="array" ref="AH19">_xlfn.IFS($E$7=1,'X zu 1P'!AG92,$E$7=2,'X zu 2P'!AG11,$E$7=3,'X zu 3P'!AG11,$E$7=4,'X zu 4P'!AG11)</f>
        <v>6d</v>
      </c>
      <c r="AI19" s="1" t="str" cm="1">
        <f t="array" ref="AI19">_xlfn.IFS($E$7=1,'X zu 1P'!AH92,$E$7=2,'X zu 2P'!AH11,$E$7=3,'X zu 3P'!AH11,$E$7=4,'X zu 4P'!AH11)</f>
        <v>8c</v>
      </c>
      <c r="AJ19" s="1" t="str" cm="1">
        <f t="array" ref="AJ19">_xlfn.IFS($E$7=1,'X zu 1P'!AI92,$E$7=2,'X zu 2P'!AI11,$E$7=3,'X zu 3P'!AI11,$E$7=4,'X zu 4P'!AI11)</f>
        <v>10a</v>
      </c>
    </row>
    <row r="20" spans="2:36" x14ac:dyDescent="0.2">
      <c r="B20" s="13" t="s">
        <v>32</v>
      </c>
      <c r="C20" s="24">
        <v>18</v>
      </c>
      <c r="D20" s="3" cm="1">
        <f t="array" ref="D20">_xlfn.IFS($E$7=1,'X zu 1P'!C93,$E$7=2,'X zu 2P'!C12,$E$7=3,'X zu 3P'!C12,$E$7=4,'X zu 4P'!C12)</f>
        <v>0.57638888888888884</v>
      </c>
      <c r="E20" s="1" t="str" cm="1">
        <f t="array" ref="E20">_xlfn.IFS($E$7=1,'X zu 1P'!D93,$E$7=2,'X zu 2P'!D12,$E$7=3,'X zu 3P'!D12,$E$7=4,'X zu 4P'!D12)</f>
        <v>7a</v>
      </c>
      <c r="F20" s="1" t="str" cm="1">
        <f t="array" ref="F20">_xlfn.IFS($E$7=1,'X zu 1P'!E93,$E$7=2,'X zu 2P'!E12,$E$7=3,'X zu 3P'!E12,$E$7=4,'X zu 4P'!E12)</f>
        <v>8d</v>
      </c>
      <c r="G20" s="1" t="str" cm="1">
        <f t="array" ref="G20">_xlfn.IFS($E$7=1,'X zu 1P'!F93,$E$7=2,'X zu 2P'!F12,$E$7=3,'X zu 3P'!F12,$E$7=4,'X zu 4P'!F12)</f>
        <v>10c</v>
      </c>
      <c r="H20" s="1" cm="1">
        <f t="array" ref="H20">_xlfn.IFS($E$7=1,'X zu 1P'!G93,$E$7=2,'X zu 2P'!G12,$E$7=3,'X zu 3P'!G12,$E$7=4,'X zu 4P'!G12)</f>
        <v>0</v>
      </c>
      <c r="I20" s="1" t="str" cm="1">
        <f t="array" ref="I20">_xlfn.IFS($E$7=1,'X zu 1P'!H93,$E$7=2,'X zu 2P'!H12,$E$7=3,'X zu 3P'!H12,$E$7=4,'X zu 4P'!H12)</f>
        <v>6d</v>
      </c>
      <c r="J20" s="1" t="str" cm="1">
        <f t="array" ref="J20">_xlfn.IFS($E$7=1,'X zu 1P'!I93,$E$7=2,'X zu 2P'!I12,$E$7=3,'X zu 3P'!I12,$E$7=4,'X zu 4P'!I12)</f>
        <v>8c</v>
      </c>
      <c r="K20" s="1" t="str" cm="1">
        <f t="array" ref="K20">_xlfn.IFS($E$7=1,'X zu 1P'!J93,$E$7=2,'X zu 2P'!J12,$E$7=3,'X zu 3P'!J12,$E$7=4,'X zu 4P'!J12)</f>
        <v>10b</v>
      </c>
      <c r="L20" s="1" cm="1">
        <f t="array" ref="L20">_xlfn.IFS($E$7=1,'X zu 1P'!K93,$E$7=2,'X zu 2P'!K12,$E$7=3,'X zu 3P'!K12,$E$7=4,'X zu 4P'!K12)</f>
        <v>0</v>
      </c>
      <c r="M20" s="1" t="str" cm="1">
        <f t="array" ref="M20">_xlfn.IFS($E$7=1,'X zu 1P'!L93,$E$7=2,'X zu 2P'!L12,$E$7=3,'X zu 3P'!L12,$E$7=4,'X zu 4P'!L12)</f>
        <v>6c</v>
      </c>
      <c r="N20" s="1" t="str" cm="1">
        <f t="array" ref="N20">_xlfn.IFS($E$7=1,'X zu 1P'!M93,$E$7=2,'X zu 2P'!M12,$E$7=3,'X zu 3P'!M12,$E$7=4,'X zu 4P'!M12)</f>
        <v>8b</v>
      </c>
      <c r="O20" s="1" cm="1">
        <f t="array" ref="O20">_xlfn.IFS($E$7=1,'X zu 1P'!N93,$E$7=2,'X zu 2P'!N12,$E$7=3,'X zu 3P'!N12,$E$7=4,'X zu 4P'!N12)</f>
        <v>0</v>
      </c>
      <c r="P20" s="1" cm="1">
        <f t="array" ref="P20">_xlfn.IFS($E$7=1,'X zu 1P'!O93,$E$7=2,'X zu 2P'!O12,$E$7=3,'X zu 3P'!O12,$E$7=4,'X zu 4P'!O12)</f>
        <v>0</v>
      </c>
      <c r="Q20" s="1" t="str" cm="1">
        <f t="array" ref="Q20">_xlfn.IFS($E$7=1,'X zu 1P'!P93,$E$7=2,'X zu 2P'!P12,$E$7=3,'X zu 3P'!P12,$E$7=4,'X zu 4P'!P12)</f>
        <v>6b</v>
      </c>
      <c r="R20" s="1" t="str" cm="1">
        <f t="array" ref="R20">_xlfn.IFS($E$7=1,'X zu 1P'!Q93,$E$7=2,'X zu 2P'!Q12,$E$7=3,'X zu 3P'!Q12,$E$7=4,'X zu 4P'!Q12)</f>
        <v>8a</v>
      </c>
      <c r="S20" s="1" t="str" cm="1">
        <f t="array" ref="S20">_xlfn.IFS($E$7=1,'X zu 1P'!R93,$E$7=2,'X zu 2P'!R12,$E$7=3,'X zu 3P'!R12,$E$7=4,'X zu 4P'!R12)</f>
        <v>9d</v>
      </c>
      <c r="T20" s="1" t="str" cm="1">
        <f t="array" ref="T20">_xlfn.IFS($E$7=1,'X zu 1P'!S93,$E$7=2,'X zu 2P'!S12,$E$7=3,'X zu 3P'!S12,$E$7=4,'X zu 4P'!S12)</f>
        <v>11b</v>
      </c>
      <c r="U20" s="1" t="str" cm="1">
        <f t="array" ref="U20">_xlfn.IFS($E$7=1,'X zu 1P'!T93,$E$7=2,'X zu 2P'!T12,$E$7=3,'X zu 3P'!T12,$E$7=4,'X zu 4P'!T12)</f>
        <v>6a</v>
      </c>
      <c r="V20" s="1" t="str" cm="1">
        <f t="array" ref="V20">_xlfn.IFS($E$7=1,'X zu 1P'!U93,$E$7=2,'X zu 2P'!U12,$E$7=3,'X zu 3P'!U12,$E$7=4,'X zu 4P'!U12)</f>
        <v>7d</v>
      </c>
      <c r="W20" s="1" t="str" cm="1">
        <f t="array" ref="W20">_xlfn.IFS($E$7=1,'X zu 1P'!V93,$E$7=2,'X zu 2P'!V12,$E$7=3,'X zu 3P'!V12,$E$7=4,'X zu 4P'!V12)</f>
        <v>9c</v>
      </c>
      <c r="X20" s="1" t="str" cm="1">
        <f t="array" ref="X20">_xlfn.IFS($E$7=1,'X zu 1P'!W93,$E$7=2,'X zu 2P'!W12,$E$7=3,'X zu 3P'!W12,$E$7=4,'X zu 4P'!W12)</f>
        <v>11a</v>
      </c>
      <c r="Y20" s="1" t="str" cm="1">
        <f t="array" ref="Y20">_xlfn.IFS($E$7=1,'X zu 1P'!X93,$E$7=2,'X zu 2P'!X12,$E$7=3,'X zu 3P'!X12,$E$7=4,'X zu 4P'!X12)</f>
        <v>5d</v>
      </c>
      <c r="Z20" s="1" t="str" cm="1">
        <f t="array" ref="Z20">_xlfn.IFS($E$7=1,'X zu 1P'!Y93,$E$7=2,'X zu 2P'!Y12,$E$7=3,'X zu 3P'!Y12,$E$7=4,'X zu 4P'!Y12)</f>
        <v>7c</v>
      </c>
      <c r="AA20" s="1" t="str" cm="1">
        <f t="array" ref="AA20">_xlfn.IFS($E$7=1,'X zu 1P'!Z93,$E$7=2,'X zu 2P'!Z12,$E$7=3,'X zu 3P'!Z12,$E$7=4,'X zu 4P'!Z12)</f>
        <v>9b</v>
      </c>
      <c r="AB20" s="1" t="str" cm="1">
        <f t="array" ref="AB20">_xlfn.IFS($E$7=1,'X zu 1P'!AA93,$E$7=2,'X zu 2P'!AA12,$E$7=3,'X zu 3P'!AA12,$E$7=4,'X zu 4P'!AA12)</f>
        <v>10d</v>
      </c>
      <c r="AC20" s="1" t="str" cm="1">
        <f t="array" ref="AC20">_xlfn.IFS($E$7=1,'X zu 1P'!AB93,$E$7=2,'X zu 2P'!AB12,$E$7=3,'X zu 3P'!AB12,$E$7=4,'X zu 4P'!AB12)</f>
        <v>5c</v>
      </c>
      <c r="AD20" s="1" t="str" cm="1">
        <f t="array" ref="AD20">_xlfn.IFS($E$7=1,'X zu 1P'!AC93,$E$7=2,'X zu 2P'!AC12,$E$7=3,'X zu 3P'!AC12,$E$7=4,'X zu 4P'!AC12)</f>
        <v>7b</v>
      </c>
      <c r="AE20" s="1" t="str" cm="1">
        <f t="array" ref="AE20">_xlfn.IFS($E$7=1,'X zu 1P'!AD93,$E$7=2,'X zu 2P'!AD12,$E$7=3,'X zu 3P'!AD12,$E$7=4,'X zu 4P'!AD12)</f>
        <v>9a</v>
      </c>
      <c r="AF20" s="1" t="str" cm="1">
        <f t="array" ref="AF20">_xlfn.IFS($E$7=1,'X zu 1P'!AE93,$E$7=2,'X zu 2P'!AE12,$E$7=3,'X zu 3P'!AE12,$E$7=4,'X zu 4P'!AE12)</f>
        <v>10c</v>
      </c>
      <c r="AG20" s="1" t="str" cm="1">
        <f t="array" ref="AG20">_xlfn.IFS($E$7=1,'X zu 1P'!AF93,$E$7=2,'X zu 2P'!AF12,$E$7=3,'X zu 3P'!AF12,$E$7=4,'X zu 4P'!AF12)</f>
        <v>5b</v>
      </c>
      <c r="AH20" s="1" t="str" cm="1">
        <f t="array" ref="AH20">_xlfn.IFS($E$7=1,'X zu 1P'!AG93,$E$7=2,'X zu 2P'!AG12,$E$7=3,'X zu 3P'!AG12,$E$7=4,'X zu 4P'!AG12)</f>
        <v>7a</v>
      </c>
      <c r="AI20" s="1" t="str" cm="1">
        <f t="array" ref="AI20">_xlfn.IFS($E$7=1,'X zu 1P'!AH93,$E$7=2,'X zu 2P'!AH12,$E$7=3,'X zu 3P'!AH12,$E$7=4,'X zu 4P'!AH12)</f>
        <v>8d</v>
      </c>
      <c r="AJ20" s="1" t="str" cm="1">
        <f t="array" ref="AJ20">_xlfn.IFS($E$7=1,'X zu 1P'!AI93,$E$7=2,'X zu 2P'!AI12,$E$7=3,'X zu 3P'!AI12,$E$7=4,'X zu 4P'!AI12)</f>
        <v>10b</v>
      </c>
    </row>
    <row r="21" spans="2:36" x14ac:dyDescent="0.2">
      <c r="B21" s="13" t="s">
        <v>33</v>
      </c>
      <c r="C21" s="24">
        <v>19</v>
      </c>
      <c r="D21" s="3" cm="1">
        <f t="array" ref="D21">_xlfn.IFS($E$7=1,'X zu 1P'!C94,$E$7=2,'X zu 2P'!C13,$E$7=3,'X zu 3P'!C13,$E$7=4,'X zu 4P'!C13)</f>
        <v>0.60416666666666674</v>
      </c>
      <c r="E21" s="1" t="str" cm="1">
        <f t="array" ref="E21">_xlfn.IFS($E$7=1,'X zu 1P'!D94,$E$7=2,'X zu 2P'!D13,$E$7=3,'X zu 3P'!D13,$E$7=4,'X zu 4P'!D13)</f>
        <v>7b</v>
      </c>
      <c r="F21" s="1" t="str" cm="1">
        <f t="array" ref="F21">_xlfn.IFS($E$7=1,'X zu 1P'!E94,$E$7=2,'X zu 2P'!E13,$E$7=3,'X zu 3P'!E13,$E$7=4,'X zu 4P'!E13)</f>
        <v>9a</v>
      </c>
      <c r="G21" s="1" t="str" cm="1">
        <f t="array" ref="G21">_xlfn.IFS($E$7=1,'X zu 1P'!F94,$E$7=2,'X zu 2P'!F13,$E$7=3,'X zu 3P'!F13,$E$7=4,'X zu 4P'!F13)</f>
        <v>10d</v>
      </c>
      <c r="H21" s="1" cm="1">
        <f t="array" ref="H21">_xlfn.IFS($E$7=1,'X zu 1P'!G94,$E$7=2,'X zu 2P'!G13,$E$7=3,'X zu 3P'!G13,$E$7=4,'X zu 4P'!G13)</f>
        <v>0</v>
      </c>
      <c r="I21" s="1" t="str" cm="1">
        <f t="array" ref="I21">_xlfn.IFS($E$7=1,'X zu 1P'!H94,$E$7=2,'X zu 2P'!H13,$E$7=3,'X zu 3P'!H13,$E$7=4,'X zu 4P'!H13)</f>
        <v>7a</v>
      </c>
      <c r="J21" s="1" t="str" cm="1">
        <f t="array" ref="J21">_xlfn.IFS($E$7=1,'X zu 1P'!I94,$E$7=2,'X zu 2P'!I13,$E$7=3,'X zu 3P'!I13,$E$7=4,'X zu 4P'!I13)</f>
        <v>8d</v>
      </c>
      <c r="K21" s="1" t="str" cm="1">
        <f t="array" ref="K21">_xlfn.IFS($E$7=1,'X zu 1P'!J94,$E$7=2,'X zu 2P'!J13,$E$7=3,'X zu 3P'!J13,$E$7=4,'X zu 4P'!J13)</f>
        <v>10c</v>
      </c>
      <c r="L21" s="1" cm="1">
        <f t="array" ref="L21">_xlfn.IFS($E$7=1,'X zu 1P'!K94,$E$7=2,'X zu 2P'!K13,$E$7=3,'X zu 3P'!K13,$E$7=4,'X zu 4P'!K13)</f>
        <v>0</v>
      </c>
      <c r="M21" s="1" t="str" cm="1">
        <f t="array" ref="M21">_xlfn.IFS($E$7=1,'X zu 1P'!L94,$E$7=2,'X zu 2P'!L13,$E$7=3,'X zu 3P'!L13,$E$7=4,'X zu 4P'!L13)</f>
        <v>6d</v>
      </c>
      <c r="N21" s="1" t="str" cm="1">
        <f t="array" ref="N21">_xlfn.IFS($E$7=1,'X zu 1P'!M94,$E$7=2,'X zu 2P'!M13,$E$7=3,'X zu 3P'!M13,$E$7=4,'X zu 4P'!M13)</f>
        <v>8c</v>
      </c>
      <c r="O21" s="1" t="str" cm="1">
        <f t="array" ref="O21">_xlfn.IFS($E$7=1,'X zu 1P'!N94,$E$7=2,'X zu 2P'!N13,$E$7=3,'X zu 3P'!N13,$E$7=4,'X zu 4P'!N13)</f>
        <v>10b</v>
      </c>
      <c r="P21" s="1" cm="1">
        <f t="array" ref="P21">_xlfn.IFS($E$7=1,'X zu 1P'!O94,$E$7=2,'X zu 2P'!O13,$E$7=3,'X zu 3P'!O13,$E$7=4,'X zu 4P'!O13)</f>
        <v>0</v>
      </c>
      <c r="Q21" s="1" t="str" cm="1">
        <f t="array" ref="Q21">_xlfn.IFS($E$7=1,'X zu 1P'!P94,$E$7=2,'X zu 2P'!P13,$E$7=3,'X zu 3P'!P13,$E$7=4,'X zu 4P'!P13)</f>
        <v>6c</v>
      </c>
      <c r="R21" s="1" t="str" cm="1">
        <f t="array" ref="R21">_xlfn.IFS($E$7=1,'X zu 1P'!Q94,$E$7=2,'X zu 2P'!Q13,$E$7=3,'X zu 3P'!Q13,$E$7=4,'X zu 4P'!Q13)</f>
        <v>8b</v>
      </c>
      <c r="S21" s="1" cm="1">
        <f t="array" ref="S21">_xlfn.IFS($E$7=1,'X zu 1P'!R94,$E$7=2,'X zu 2P'!R13,$E$7=3,'X zu 3P'!R13,$E$7=4,'X zu 4P'!R13)</f>
        <v>0</v>
      </c>
      <c r="T21" s="1" cm="1">
        <f t="array" ref="T21">_xlfn.IFS($E$7=1,'X zu 1P'!S94,$E$7=2,'X zu 2P'!S13,$E$7=3,'X zu 3P'!S13,$E$7=4,'X zu 4P'!S13)</f>
        <v>0</v>
      </c>
      <c r="U21" s="1" t="str" cm="1">
        <f t="array" ref="U21">_xlfn.IFS($E$7=1,'X zu 1P'!T94,$E$7=2,'X zu 2P'!T13,$E$7=3,'X zu 3P'!T13,$E$7=4,'X zu 4P'!T13)</f>
        <v>6b</v>
      </c>
      <c r="V21" s="1" t="str" cm="1">
        <f t="array" ref="V21">_xlfn.IFS($E$7=1,'X zu 1P'!U94,$E$7=2,'X zu 2P'!U13,$E$7=3,'X zu 3P'!U13,$E$7=4,'X zu 4P'!U13)</f>
        <v>8a</v>
      </c>
      <c r="W21" s="1" t="str" cm="1">
        <f t="array" ref="W21">_xlfn.IFS($E$7=1,'X zu 1P'!V94,$E$7=2,'X zu 2P'!V13,$E$7=3,'X zu 3P'!V13,$E$7=4,'X zu 4P'!V13)</f>
        <v>9d</v>
      </c>
      <c r="X21" s="1" t="str" cm="1">
        <f t="array" ref="X21">_xlfn.IFS($E$7=1,'X zu 1P'!W94,$E$7=2,'X zu 2P'!W13,$E$7=3,'X zu 3P'!W13,$E$7=4,'X zu 4P'!W13)</f>
        <v>11b</v>
      </c>
      <c r="Y21" s="1" t="str" cm="1">
        <f t="array" ref="Y21">_xlfn.IFS($E$7=1,'X zu 1P'!X94,$E$7=2,'X zu 2P'!X13,$E$7=3,'X zu 3P'!X13,$E$7=4,'X zu 4P'!X13)</f>
        <v>6a</v>
      </c>
      <c r="Z21" s="1" t="str" cm="1">
        <f t="array" ref="Z21">_xlfn.IFS($E$7=1,'X zu 1P'!Y94,$E$7=2,'X zu 2P'!Y13,$E$7=3,'X zu 3P'!Y13,$E$7=4,'X zu 4P'!Y13)</f>
        <v>7d</v>
      </c>
      <c r="AA21" s="1" t="str" cm="1">
        <f t="array" ref="AA21">_xlfn.IFS($E$7=1,'X zu 1P'!Z94,$E$7=2,'X zu 2P'!Z13,$E$7=3,'X zu 3P'!Z13,$E$7=4,'X zu 4P'!Z13)</f>
        <v>9c</v>
      </c>
      <c r="AB21" s="1" t="str" cm="1">
        <f t="array" ref="AB21">_xlfn.IFS($E$7=1,'X zu 1P'!AA94,$E$7=2,'X zu 2P'!AA13,$E$7=3,'X zu 3P'!AA13,$E$7=4,'X zu 4P'!AA13)</f>
        <v>11a</v>
      </c>
      <c r="AC21" s="1" t="str" cm="1">
        <f t="array" ref="AC21">_xlfn.IFS($E$7=1,'X zu 1P'!AB94,$E$7=2,'X zu 2P'!AB13,$E$7=3,'X zu 3P'!AB13,$E$7=4,'X zu 4P'!AB13)</f>
        <v>5d</v>
      </c>
      <c r="AD21" s="1" t="str" cm="1">
        <f t="array" ref="AD21">_xlfn.IFS($E$7=1,'X zu 1P'!AC94,$E$7=2,'X zu 2P'!AC13,$E$7=3,'X zu 3P'!AC13,$E$7=4,'X zu 4P'!AC13)</f>
        <v>7c</v>
      </c>
      <c r="AE21" s="1" t="str" cm="1">
        <f t="array" ref="AE21">_xlfn.IFS($E$7=1,'X zu 1P'!AD94,$E$7=2,'X zu 2P'!AD13,$E$7=3,'X zu 3P'!AD13,$E$7=4,'X zu 4P'!AD13)</f>
        <v>9b</v>
      </c>
      <c r="AF21" s="1" t="str" cm="1">
        <f t="array" ref="AF21">_xlfn.IFS($E$7=1,'X zu 1P'!AE94,$E$7=2,'X zu 2P'!AE13,$E$7=3,'X zu 3P'!AE13,$E$7=4,'X zu 4P'!AE13)</f>
        <v>10d</v>
      </c>
      <c r="AG21" s="1" t="str" cm="1">
        <f t="array" ref="AG21">_xlfn.IFS($E$7=1,'X zu 1P'!AF94,$E$7=2,'X zu 2P'!AF13,$E$7=3,'X zu 3P'!AF13,$E$7=4,'X zu 4P'!AF13)</f>
        <v>5c</v>
      </c>
      <c r="AH21" s="1" t="str" cm="1">
        <f t="array" ref="AH21">_xlfn.IFS($E$7=1,'X zu 1P'!AG94,$E$7=2,'X zu 2P'!AG13,$E$7=3,'X zu 3P'!AG13,$E$7=4,'X zu 4P'!AG13)</f>
        <v>7b</v>
      </c>
      <c r="AI21" s="1" t="str" cm="1">
        <f t="array" ref="AI21">_xlfn.IFS($E$7=1,'X zu 1P'!AH94,$E$7=2,'X zu 2P'!AH13,$E$7=3,'X zu 3P'!AH13,$E$7=4,'X zu 4P'!AH13)</f>
        <v>9a</v>
      </c>
      <c r="AJ21" s="1" t="str" cm="1">
        <f t="array" ref="AJ21">_xlfn.IFS($E$7=1,'X zu 1P'!AI94,$E$7=2,'X zu 2P'!AI13,$E$7=3,'X zu 3P'!AI13,$E$7=4,'X zu 4P'!AI13)</f>
        <v>10c</v>
      </c>
    </row>
    <row r="22" spans="2:36" x14ac:dyDescent="0.2">
      <c r="B22" s="13" t="s">
        <v>34</v>
      </c>
      <c r="C22" s="24">
        <v>20</v>
      </c>
      <c r="D22" s="3" cm="1">
        <f t="array" ref="D22">_xlfn.IFS($E$7=1,'X zu 1P'!C95,$E$7=2,'X zu 2P'!C14,$E$7=3,'X zu 3P'!C14,$E$7=4,'X zu 4P'!C14)</f>
        <v>0.63194444444444442</v>
      </c>
      <c r="E22" s="1" t="str" cm="1">
        <f t="array" ref="E22">_xlfn.IFS($E$7=1,'X zu 1P'!D95,$E$7=2,'X zu 2P'!D14,$E$7=3,'X zu 3P'!D14,$E$7=4,'X zu 4P'!D14)</f>
        <v>7c</v>
      </c>
      <c r="F22" s="1" t="str" cm="1">
        <f t="array" ref="F22">_xlfn.IFS($E$7=1,'X zu 1P'!E95,$E$7=2,'X zu 2P'!E14,$E$7=3,'X zu 3P'!E14,$E$7=4,'X zu 4P'!E14)</f>
        <v>9b</v>
      </c>
      <c r="G22" s="1" t="str" cm="1">
        <f t="array" ref="G22">_xlfn.IFS($E$7=1,'X zu 1P'!F95,$E$7=2,'X zu 2P'!F14,$E$7=3,'X zu 3P'!F14,$E$7=4,'X zu 4P'!F14)</f>
        <v>11a</v>
      </c>
      <c r="H22" s="1" cm="1">
        <f t="array" ref="H22">_xlfn.IFS($E$7=1,'X zu 1P'!G95,$E$7=2,'X zu 2P'!G14,$E$7=3,'X zu 3P'!G14,$E$7=4,'X zu 4P'!G14)</f>
        <v>0</v>
      </c>
      <c r="I22" s="1" t="str" cm="1">
        <f t="array" ref="I22">_xlfn.IFS($E$7=1,'X zu 1P'!H95,$E$7=2,'X zu 2P'!H14,$E$7=3,'X zu 3P'!H14,$E$7=4,'X zu 4P'!H14)</f>
        <v>7b</v>
      </c>
      <c r="J22" s="1" t="str" cm="1">
        <f t="array" ref="J22">_xlfn.IFS($E$7=1,'X zu 1P'!I95,$E$7=2,'X zu 2P'!I14,$E$7=3,'X zu 3P'!I14,$E$7=4,'X zu 4P'!I14)</f>
        <v>9a</v>
      </c>
      <c r="K22" s="1" t="str" cm="1">
        <f t="array" ref="K22">_xlfn.IFS($E$7=1,'X zu 1P'!J95,$E$7=2,'X zu 2P'!J14,$E$7=3,'X zu 3P'!J14,$E$7=4,'X zu 4P'!J14)</f>
        <v>10d</v>
      </c>
      <c r="L22" s="1" cm="1">
        <f t="array" ref="L22">_xlfn.IFS($E$7=1,'X zu 1P'!K95,$E$7=2,'X zu 2P'!K14,$E$7=3,'X zu 3P'!K14,$E$7=4,'X zu 4P'!K14)</f>
        <v>0</v>
      </c>
      <c r="M22" s="1" t="str" cm="1">
        <f t="array" ref="M22">_xlfn.IFS($E$7=1,'X zu 1P'!L95,$E$7=2,'X zu 2P'!L14,$E$7=3,'X zu 3P'!L14,$E$7=4,'X zu 4P'!L14)</f>
        <v>7a</v>
      </c>
      <c r="N22" s="1" t="str" cm="1">
        <f t="array" ref="N22">_xlfn.IFS($E$7=1,'X zu 1P'!M95,$E$7=2,'X zu 2P'!M14,$E$7=3,'X zu 3P'!M14,$E$7=4,'X zu 4P'!M14)</f>
        <v>8d</v>
      </c>
      <c r="O22" s="1" t="str" cm="1">
        <f t="array" ref="O22">_xlfn.IFS($E$7=1,'X zu 1P'!N95,$E$7=2,'X zu 2P'!N14,$E$7=3,'X zu 3P'!N14,$E$7=4,'X zu 4P'!N14)</f>
        <v>10c</v>
      </c>
      <c r="P22" s="1" cm="1">
        <f t="array" ref="P22">_xlfn.IFS($E$7=1,'X zu 1P'!O95,$E$7=2,'X zu 2P'!O14,$E$7=3,'X zu 3P'!O14,$E$7=4,'X zu 4P'!O14)</f>
        <v>0</v>
      </c>
      <c r="Q22" s="1" t="str" cm="1">
        <f t="array" ref="Q22">_xlfn.IFS($E$7=1,'X zu 1P'!P95,$E$7=2,'X zu 2P'!P14,$E$7=3,'X zu 3P'!P14,$E$7=4,'X zu 4P'!P14)</f>
        <v>6d</v>
      </c>
      <c r="R22" s="1" t="str" cm="1">
        <f t="array" ref="R22">_xlfn.IFS($E$7=1,'X zu 1P'!Q95,$E$7=2,'X zu 2P'!Q14,$E$7=3,'X zu 3P'!Q14,$E$7=4,'X zu 4P'!Q14)</f>
        <v>8c</v>
      </c>
      <c r="S22" s="1" t="str" cm="1">
        <f t="array" ref="S22">_xlfn.IFS($E$7=1,'X zu 1P'!R95,$E$7=2,'X zu 2P'!R14,$E$7=3,'X zu 3P'!R14,$E$7=4,'X zu 4P'!R14)</f>
        <v>10b</v>
      </c>
      <c r="T22" s="1" cm="1">
        <f t="array" ref="T22">_xlfn.IFS($E$7=1,'X zu 1P'!S95,$E$7=2,'X zu 2P'!S14,$E$7=3,'X zu 3P'!S14,$E$7=4,'X zu 4P'!S14)</f>
        <v>0</v>
      </c>
      <c r="U22" s="1" t="str" cm="1">
        <f t="array" ref="U22">_xlfn.IFS($E$7=1,'X zu 1P'!T95,$E$7=2,'X zu 2P'!T14,$E$7=3,'X zu 3P'!T14,$E$7=4,'X zu 4P'!T14)</f>
        <v>6c</v>
      </c>
      <c r="V22" s="1" t="str" cm="1">
        <f t="array" ref="V22">_xlfn.IFS($E$7=1,'X zu 1P'!U95,$E$7=2,'X zu 2P'!U14,$E$7=3,'X zu 3P'!U14,$E$7=4,'X zu 4P'!U14)</f>
        <v>8b</v>
      </c>
      <c r="W22" s="1" cm="1">
        <f t="array" ref="W22">_xlfn.IFS($E$7=1,'X zu 1P'!V95,$E$7=2,'X zu 2P'!V14,$E$7=3,'X zu 3P'!V14,$E$7=4,'X zu 4P'!V14)</f>
        <v>0</v>
      </c>
      <c r="X22" s="1" cm="1">
        <f t="array" ref="X22">_xlfn.IFS($E$7=1,'X zu 1P'!W95,$E$7=2,'X zu 2P'!W14,$E$7=3,'X zu 3P'!W14,$E$7=4,'X zu 4P'!W14)</f>
        <v>0</v>
      </c>
      <c r="Y22" s="1" t="str" cm="1">
        <f t="array" ref="Y22">_xlfn.IFS($E$7=1,'X zu 1P'!X95,$E$7=2,'X zu 2P'!X14,$E$7=3,'X zu 3P'!X14,$E$7=4,'X zu 4P'!X14)</f>
        <v>6b</v>
      </c>
      <c r="Z22" s="1" t="str" cm="1">
        <f t="array" ref="Z22">_xlfn.IFS($E$7=1,'X zu 1P'!Y95,$E$7=2,'X zu 2P'!Y14,$E$7=3,'X zu 3P'!Y14,$E$7=4,'X zu 4P'!Y14)</f>
        <v>8a</v>
      </c>
      <c r="AA22" s="1" t="str" cm="1">
        <f t="array" ref="AA22">_xlfn.IFS($E$7=1,'X zu 1P'!Z95,$E$7=2,'X zu 2P'!Z14,$E$7=3,'X zu 3P'!Z14,$E$7=4,'X zu 4P'!Z14)</f>
        <v>9d</v>
      </c>
      <c r="AB22" s="1" t="str" cm="1">
        <f t="array" ref="AB22">_xlfn.IFS($E$7=1,'X zu 1P'!AA95,$E$7=2,'X zu 2P'!AA14,$E$7=3,'X zu 3P'!AA14,$E$7=4,'X zu 4P'!AA14)</f>
        <v>11b</v>
      </c>
      <c r="AC22" s="1" t="str" cm="1">
        <f t="array" ref="AC22">_xlfn.IFS($E$7=1,'X zu 1P'!AB95,$E$7=2,'X zu 2P'!AB14,$E$7=3,'X zu 3P'!AB14,$E$7=4,'X zu 4P'!AB14)</f>
        <v>6a</v>
      </c>
      <c r="AD22" s="1" t="str" cm="1">
        <f t="array" ref="AD22">_xlfn.IFS($E$7=1,'X zu 1P'!AC95,$E$7=2,'X zu 2P'!AC14,$E$7=3,'X zu 3P'!AC14,$E$7=4,'X zu 4P'!AC14)</f>
        <v>7d</v>
      </c>
      <c r="AE22" s="1" t="str" cm="1">
        <f t="array" ref="AE22">_xlfn.IFS($E$7=1,'X zu 1P'!AD95,$E$7=2,'X zu 2P'!AD14,$E$7=3,'X zu 3P'!AD14,$E$7=4,'X zu 4P'!AD14)</f>
        <v>9c</v>
      </c>
      <c r="AF22" s="1" t="str" cm="1">
        <f t="array" ref="AF22">_xlfn.IFS($E$7=1,'X zu 1P'!AE95,$E$7=2,'X zu 2P'!AE14,$E$7=3,'X zu 3P'!AE14,$E$7=4,'X zu 4P'!AE14)</f>
        <v>11a</v>
      </c>
      <c r="AG22" s="1" t="str" cm="1">
        <f t="array" ref="AG22">_xlfn.IFS($E$7=1,'X zu 1P'!AF95,$E$7=2,'X zu 2P'!AF14,$E$7=3,'X zu 3P'!AF14,$E$7=4,'X zu 4P'!AF14)</f>
        <v>5d</v>
      </c>
      <c r="AH22" s="1" t="str" cm="1">
        <f t="array" ref="AH22">_xlfn.IFS($E$7=1,'X zu 1P'!AG95,$E$7=2,'X zu 2P'!AG14,$E$7=3,'X zu 3P'!AG14,$E$7=4,'X zu 4P'!AG14)</f>
        <v>7c</v>
      </c>
      <c r="AI22" s="1" t="str" cm="1">
        <f t="array" ref="AI22">_xlfn.IFS($E$7=1,'X zu 1P'!AH95,$E$7=2,'X zu 2P'!AH14,$E$7=3,'X zu 3P'!AH14,$E$7=4,'X zu 4P'!AH14)</f>
        <v>9b</v>
      </c>
      <c r="AJ22" s="1" t="str" cm="1">
        <f t="array" ref="AJ22">_xlfn.IFS($E$7=1,'X zu 1P'!AI95,$E$7=2,'X zu 2P'!AI14,$E$7=3,'X zu 3P'!AI14,$E$7=4,'X zu 4P'!AI14)</f>
        <v>10d</v>
      </c>
    </row>
    <row r="23" spans="2:36" x14ac:dyDescent="0.2">
      <c r="B23" s="13" t="s">
        <v>35</v>
      </c>
      <c r="C23" s="24">
        <v>21</v>
      </c>
      <c r="D23" s="3" cm="1">
        <f t="array" ref="D23">_xlfn.IFS($E$7=1,'X zu 1P'!C96,$E$7=2,'X zu 2P'!C15,$E$7=3,'X zu 3P'!C15,$E$7=4,'X zu 4P'!C15)</f>
        <v>0.65972222222222221</v>
      </c>
      <c r="E23" s="1" t="str" cm="1">
        <f t="array" ref="E23">_xlfn.IFS($E$7=1,'X zu 1P'!D96,$E$7=2,'X zu 2P'!D15,$E$7=3,'X zu 3P'!D15,$E$7=4,'X zu 4P'!D15)</f>
        <v>7d</v>
      </c>
      <c r="F23" s="1" t="str" cm="1">
        <f t="array" ref="F23">_xlfn.IFS($E$7=1,'X zu 1P'!E96,$E$7=2,'X zu 2P'!E15,$E$7=3,'X zu 3P'!E15,$E$7=4,'X zu 4P'!E15)</f>
        <v>9c</v>
      </c>
      <c r="G23" s="1" t="str" cm="1">
        <f t="array" ref="G23">_xlfn.IFS($E$7=1,'X zu 1P'!F96,$E$7=2,'X zu 2P'!F15,$E$7=3,'X zu 3P'!F15,$E$7=4,'X zu 4P'!F15)</f>
        <v>11b</v>
      </c>
      <c r="H23" s="1" cm="1">
        <f t="array" ref="H23">_xlfn.IFS($E$7=1,'X zu 1P'!G96,$E$7=2,'X zu 2P'!G15,$E$7=3,'X zu 3P'!G15,$E$7=4,'X zu 4P'!G15)</f>
        <v>0</v>
      </c>
      <c r="I23" s="1" t="str" cm="1">
        <f t="array" ref="I23">_xlfn.IFS($E$7=1,'X zu 1P'!H96,$E$7=2,'X zu 2P'!H15,$E$7=3,'X zu 3P'!H15,$E$7=4,'X zu 4P'!H15)</f>
        <v>7c</v>
      </c>
      <c r="J23" s="1" t="str" cm="1">
        <f t="array" ref="J23">_xlfn.IFS($E$7=1,'X zu 1P'!I96,$E$7=2,'X zu 2P'!I15,$E$7=3,'X zu 3P'!I15,$E$7=4,'X zu 4P'!I15)</f>
        <v>9b</v>
      </c>
      <c r="K23" s="1" t="str" cm="1">
        <f t="array" ref="K23">_xlfn.IFS($E$7=1,'X zu 1P'!J96,$E$7=2,'X zu 2P'!J15,$E$7=3,'X zu 3P'!J15,$E$7=4,'X zu 4P'!J15)</f>
        <v>11a</v>
      </c>
      <c r="L23" s="1" cm="1">
        <f t="array" ref="L23">_xlfn.IFS($E$7=1,'X zu 1P'!K96,$E$7=2,'X zu 2P'!K15,$E$7=3,'X zu 3P'!K15,$E$7=4,'X zu 4P'!K15)</f>
        <v>0</v>
      </c>
      <c r="M23" s="1" t="str" cm="1">
        <f t="array" ref="M23">_xlfn.IFS($E$7=1,'X zu 1P'!L96,$E$7=2,'X zu 2P'!L15,$E$7=3,'X zu 3P'!L15,$E$7=4,'X zu 4P'!L15)</f>
        <v>7b</v>
      </c>
      <c r="N23" s="1" t="str" cm="1">
        <f t="array" ref="N23">_xlfn.IFS($E$7=1,'X zu 1P'!M96,$E$7=2,'X zu 2P'!M15,$E$7=3,'X zu 3P'!M15,$E$7=4,'X zu 4P'!M15)</f>
        <v>9a</v>
      </c>
      <c r="O23" s="1" t="str" cm="1">
        <f t="array" ref="O23">_xlfn.IFS($E$7=1,'X zu 1P'!N96,$E$7=2,'X zu 2P'!N15,$E$7=3,'X zu 3P'!N15,$E$7=4,'X zu 4P'!N15)</f>
        <v>10d</v>
      </c>
      <c r="P23" s="1" cm="1">
        <f t="array" ref="P23">_xlfn.IFS($E$7=1,'X zu 1P'!O96,$E$7=2,'X zu 2P'!O15,$E$7=3,'X zu 3P'!O15,$E$7=4,'X zu 4P'!O15)</f>
        <v>0</v>
      </c>
      <c r="Q23" s="1" t="str" cm="1">
        <f t="array" ref="Q23">_xlfn.IFS($E$7=1,'X zu 1P'!P96,$E$7=2,'X zu 2P'!P15,$E$7=3,'X zu 3P'!P15,$E$7=4,'X zu 4P'!P15)</f>
        <v>7a</v>
      </c>
      <c r="R23" s="1" t="str" cm="1">
        <f t="array" ref="R23">_xlfn.IFS($E$7=1,'X zu 1P'!Q96,$E$7=2,'X zu 2P'!Q15,$E$7=3,'X zu 3P'!Q15,$E$7=4,'X zu 4P'!Q15)</f>
        <v>8d</v>
      </c>
      <c r="S23" s="1" t="str" cm="1">
        <f t="array" ref="S23">_xlfn.IFS($E$7=1,'X zu 1P'!R96,$E$7=2,'X zu 2P'!R15,$E$7=3,'X zu 3P'!R15,$E$7=4,'X zu 4P'!R15)</f>
        <v>10c</v>
      </c>
      <c r="T23" s="1" cm="1">
        <f t="array" ref="T23">_xlfn.IFS($E$7=1,'X zu 1P'!S96,$E$7=2,'X zu 2P'!S15,$E$7=3,'X zu 3P'!S15,$E$7=4,'X zu 4P'!S15)</f>
        <v>0</v>
      </c>
      <c r="U23" s="1" t="str" cm="1">
        <f t="array" ref="U23">_xlfn.IFS($E$7=1,'X zu 1P'!T96,$E$7=2,'X zu 2P'!T15,$E$7=3,'X zu 3P'!T15,$E$7=4,'X zu 4P'!T15)</f>
        <v>6d</v>
      </c>
      <c r="V23" s="1" t="str" cm="1">
        <f t="array" ref="V23">_xlfn.IFS($E$7=1,'X zu 1P'!U96,$E$7=2,'X zu 2P'!U15,$E$7=3,'X zu 3P'!U15,$E$7=4,'X zu 4P'!U15)</f>
        <v>8c</v>
      </c>
      <c r="W23" s="1" t="str" cm="1">
        <f t="array" ref="W23">_xlfn.IFS($E$7=1,'X zu 1P'!V96,$E$7=2,'X zu 2P'!V15,$E$7=3,'X zu 3P'!V15,$E$7=4,'X zu 4P'!V15)</f>
        <v>10b</v>
      </c>
      <c r="X23" s="1" cm="1">
        <f t="array" ref="X23">_xlfn.IFS($E$7=1,'X zu 1P'!W96,$E$7=2,'X zu 2P'!W15,$E$7=3,'X zu 3P'!W15,$E$7=4,'X zu 4P'!W15)</f>
        <v>0</v>
      </c>
      <c r="Y23" s="1" t="str" cm="1">
        <f t="array" ref="Y23">_xlfn.IFS($E$7=1,'X zu 1P'!X96,$E$7=2,'X zu 2P'!X15,$E$7=3,'X zu 3P'!X15,$E$7=4,'X zu 4P'!X15)</f>
        <v>6c</v>
      </c>
      <c r="Z23" s="1" t="str" cm="1">
        <f t="array" ref="Z23">_xlfn.IFS($E$7=1,'X zu 1P'!Y96,$E$7=2,'X zu 2P'!Y15,$E$7=3,'X zu 3P'!Y15,$E$7=4,'X zu 4P'!Y15)</f>
        <v>8b</v>
      </c>
      <c r="AA23" s="1" cm="1">
        <f t="array" ref="AA23">_xlfn.IFS($E$7=1,'X zu 1P'!Z96,$E$7=2,'X zu 2P'!Z15,$E$7=3,'X zu 3P'!Z15,$E$7=4,'X zu 4P'!Z15)</f>
        <v>0</v>
      </c>
      <c r="AB23" s="1" cm="1">
        <f t="array" ref="AB23">_xlfn.IFS($E$7=1,'X zu 1P'!AA96,$E$7=2,'X zu 2P'!AA15,$E$7=3,'X zu 3P'!AA15,$E$7=4,'X zu 4P'!AA15)</f>
        <v>0</v>
      </c>
      <c r="AC23" s="1" t="str" cm="1">
        <f t="array" ref="AC23">_xlfn.IFS($E$7=1,'X zu 1P'!AB96,$E$7=2,'X zu 2P'!AB15,$E$7=3,'X zu 3P'!AB15,$E$7=4,'X zu 4P'!AB15)</f>
        <v>6b</v>
      </c>
      <c r="AD23" s="1" t="str" cm="1">
        <f t="array" ref="AD23">_xlfn.IFS($E$7=1,'X zu 1P'!AC96,$E$7=2,'X zu 2P'!AC15,$E$7=3,'X zu 3P'!AC15,$E$7=4,'X zu 4P'!AC15)</f>
        <v>8a</v>
      </c>
      <c r="AE23" s="1" t="str" cm="1">
        <f t="array" ref="AE23">_xlfn.IFS($E$7=1,'X zu 1P'!AD96,$E$7=2,'X zu 2P'!AD15,$E$7=3,'X zu 3P'!AD15,$E$7=4,'X zu 4P'!AD15)</f>
        <v>9d</v>
      </c>
      <c r="AF23" s="1" t="str" cm="1">
        <f t="array" ref="AF23">_xlfn.IFS($E$7=1,'X zu 1P'!AE96,$E$7=2,'X zu 2P'!AE15,$E$7=3,'X zu 3P'!AE15,$E$7=4,'X zu 4P'!AE15)</f>
        <v>11b</v>
      </c>
      <c r="AG23" s="1" t="str" cm="1">
        <f t="array" ref="AG23">_xlfn.IFS($E$7=1,'X zu 1P'!AF96,$E$7=2,'X zu 2P'!AF15,$E$7=3,'X zu 3P'!AF15,$E$7=4,'X zu 4P'!AF15)</f>
        <v>6a</v>
      </c>
      <c r="AH23" s="1" t="str" cm="1">
        <f t="array" ref="AH23">_xlfn.IFS($E$7=1,'X zu 1P'!AG96,$E$7=2,'X zu 2P'!AG15,$E$7=3,'X zu 3P'!AG15,$E$7=4,'X zu 4P'!AG15)</f>
        <v>7d</v>
      </c>
      <c r="AI23" s="1" t="str" cm="1">
        <f t="array" ref="AI23">_xlfn.IFS($E$7=1,'X zu 1P'!AH96,$E$7=2,'X zu 2P'!AH15,$E$7=3,'X zu 3P'!AH15,$E$7=4,'X zu 4P'!AH15)</f>
        <v>9c</v>
      </c>
      <c r="AJ23" s="1" t="str" cm="1">
        <f t="array" ref="AJ23">_xlfn.IFS($E$7=1,'X zu 1P'!AI96,$E$7=2,'X zu 2P'!AI15,$E$7=3,'X zu 3P'!AI15,$E$7=4,'X zu 4P'!AI15)</f>
        <v>11a</v>
      </c>
    </row>
    <row r="24" spans="2:36" x14ac:dyDescent="0.2">
      <c r="B24" s="13" t="s">
        <v>36</v>
      </c>
      <c r="C24" s="24">
        <v>22</v>
      </c>
      <c r="D24" s="3" cm="1">
        <f t="array" ref="D24">_xlfn.IFS($E$7=1,'X zu 1P'!C97,$E$7=2,'X zu 2P'!C16,$E$7=3,'X zu 3P'!C16,$E$7=4,'X zu 4P'!C16)</f>
        <v>0.6875</v>
      </c>
      <c r="E24" s="1" t="str" cm="1">
        <f t="array" ref="E24">_xlfn.IFS($E$7=1,'X zu 1P'!D97,$E$7=2,'X zu 2P'!D16,$E$7=3,'X zu 3P'!D16,$E$7=4,'X zu 4P'!D16)</f>
        <v>8a</v>
      </c>
      <c r="F24" s="1" t="str" cm="1">
        <f t="array" ref="F24">_xlfn.IFS($E$7=1,'X zu 1P'!E97,$E$7=2,'X zu 2P'!E16,$E$7=3,'X zu 3P'!E16,$E$7=4,'X zu 4P'!E16)</f>
        <v>9d</v>
      </c>
      <c r="G24" s="1" cm="1">
        <f t="array" ref="G24">_xlfn.IFS($E$7=1,'X zu 1P'!F97,$E$7=2,'X zu 2P'!F16,$E$7=3,'X zu 3P'!F16,$E$7=4,'X zu 4P'!F16)</f>
        <v>0</v>
      </c>
      <c r="H24" s="1" cm="1">
        <f t="array" ref="H24">_xlfn.IFS($E$7=1,'X zu 1P'!G97,$E$7=2,'X zu 2P'!G16,$E$7=3,'X zu 3P'!G16,$E$7=4,'X zu 4P'!G16)</f>
        <v>0</v>
      </c>
      <c r="I24" s="1" t="str" cm="1">
        <f t="array" ref="I24">_xlfn.IFS($E$7=1,'X zu 1P'!H97,$E$7=2,'X zu 2P'!H16,$E$7=3,'X zu 3P'!H16,$E$7=4,'X zu 4P'!H16)</f>
        <v>7d</v>
      </c>
      <c r="J24" s="1" t="str" cm="1">
        <f t="array" ref="J24">_xlfn.IFS($E$7=1,'X zu 1P'!I97,$E$7=2,'X zu 2P'!I16,$E$7=3,'X zu 3P'!I16,$E$7=4,'X zu 4P'!I16)</f>
        <v>9c</v>
      </c>
      <c r="K24" s="1" t="str" cm="1">
        <f t="array" ref="K24">_xlfn.IFS($E$7=1,'X zu 1P'!J97,$E$7=2,'X zu 2P'!J16,$E$7=3,'X zu 3P'!J16,$E$7=4,'X zu 4P'!J16)</f>
        <v>11b</v>
      </c>
      <c r="L24" s="1" cm="1">
        <f t="array" ref="L24">_xlfn.IFS($E$7=1,'X zu 1P'!K97,$E$7=2,'X zu 2P'!K16,$E$7=3,'X zu 3P'!K16,$E$7=4,'X zu 4P'!K16)</f>
        <v>0</v>
      </c>
      <c r="M24" s="1" t="str" cm="1">
        <f t="array" ref="M24">_xlfn.IFS($E$7=1,'X zu 1P'!L97,$E$7=2,'X zu 2P'!L16,$E$7=3,'X zu 3P'!L16,$E$7=4,'X zu 4P'!L16)</f>
        <v>7c</v>
      </c>
      <c r="N24" s="1" t="str" cm="1">
        <f t="array" ref="N24">_xlfn.IFS($E$7=1,'X zu 1P'!M97,$E$7=2,'X zu 2P'!M16,$E$7=3,'X zu 3P'!M16,$E$7=4,'X zu 4P'!M16)</f>
        <v>9b</v>
      </c>
      <c r="O24" s="1" t="str" cm="1">
        <f t="array" ref="O24">_xlfn.IFS($E$7=1,'X zu 1P'!N97,$E$7=2,'X zu 2P'!N16,$E$7=3,'X zu 3P'!N16,$E$7=4,'X zu 4P'!N16)</f>
        <v>11a</v>
      </c>
      <c r="P24" s="1" cm="1">
        <f t="array" ref="P24">_xlfn.IFS($E$7=1,'X zu 1P'!O97,$E$7=2,'X zu 2P'!O16,$E$7=3,'X zu 3P'!O16,$E$7=4,'X zu 4P'!O16)</f>
        <v>0</v>
      </c>
      <c r="Q24" s="1" t="str" cm="1">
        <f t="array" ref="Q24">_xlfn.IFS($E$7=1,'X zu 1P'!P97,$E$7=2,'X zu 2P'!P16,$E$7=3,'X zu 3P'!P16,$E$7=4,'X zu 4P'!P16)</f>
        <v>7b</v>
      </c>
      <c r="R24" s="1" t="str" cm="1">
        <f t="array" ref="R24">_xlfn.IFS($E$7=1,'X zu 1P'!Q97,$E$7=2,'X zu 2P'!Q16,$E$7=3,'X zu 3P'!Q16,$E$7=4,'X zu 4P'!Q16)</f>
        <v>9a</v>
      </c>
      <c r="S24" s="1" t="str" cm="1">
        <f t="array" ref="S24">_xlfn.IFS($E$7=1,'X zu 1P'!R97,$E$7=2,'X zu 2P'!R16,$E$7=3,'X zu 3P'!R16,$E$7=4,'X zu 4P'!R16)</f>
        <v>10d</v>
      </c>
      <c r="T24" s="1" cm="1">
        <f t="array" ref="T24">_xlfn.IFS($E$7=1,'X zu 1P'!S97,$E$7=2,'X zu 2P'!S16,$E$7=3,'X zu 3P'!S16,$E$7=4,'X zu 4P'!S16)</f>
        <v>0</v>
      </c>
      <c r="U24" s="1" t="str" cm="1">
        <f t="array" ref="U24">_xlfn.IFS($E$7=1,'X zu 1P'!T97,$E$7=2,'X zu 2P'!T16,$E$7=3,'X zu 3P'!T16,$E$7=4,'X zu 4P'!T16)</f>
        <v>7a</v>
      </c>
      <c r="V24" s="1" t="str" cm="1">
        <f t="array" ref="V24">_xlfn.IFS($E$7=1,'X zu 1P'!U97,$E$7=2,'X zu 2P'!U16,$E$7=3,'X zu 3P'!U16,$E$7=4,'X zu 4P'!U16)</f>
        <v>8d</v>
      </c>
      <c r="W24" s="1" t="str" cm="1">
        <f t="array" ref="W24">_xlfn.IFS($E$7=1,'X zu 1P'!V97,$E$7=2,'X zu 2P'!V16,$E$7=3,'X zu 3P'!V16,$E$7=4,'X zu 4P'!V16)</f>
        <v>10c</v>
      </c>
      <c r="X24" s="1" cm="1">
        <f t="array" ref="X24">_xlfn.IFS($E$7=1,'X zu 1P'!W97,$E$7=2,'X zu 2P'!W16,$E$7=3,'X zu 3P'!W16,$E$7=4,'X zu 4P'!W16)</f>
        <v>0</v>
      </c>
      <c r="Y24" s="1" t="str" cm="1">
        <f t="array" ref="Y24">_xlfn.IFS($E$7=1,'X zu 1P'!X97,$E$7=2,'X zu 2P'!X16,$E$7=3,'X zu 3P'!X16,$E$7=4,'X zu 4P'!X16)</f>
        <v>6d</v>
      </c>
      <c r="Z24" s="1" t="str" cm="1">
        <f t="array" ref="Z24">_xlfn.IFS($E$7=1,'X zu 1P'!Y97,$E$7=2,'X zu 2P'!Y16,$E$7=3,'X zu 3P'!Y16,$E$7=4,'X zu 4P'!Y16)</f>
        <v>8c</v>
      </c>
      <c r="AA24" s="1" t="str" cm="1">
        <f t="array" ref="AA24">_xlfn.IFS($E$7=1,'X zu 1P'!Z97,$E$7=2,'X zu 2P'!Z16,$E$7=3,'X zu 3P'!Z16,$E$7=4,'X zu 4P'!Z16)</f>
        <v>10b</v>
      </c>
      <c r="AB24" s="1" cm="1">
        <f t="array" ref="AB24">_xlfn.IFS($E$7=1,'X zu 1P'!AA97,$E$7=2,'X zu 2P'!AA16,$E$7=3,'X zu 3P'!AA16,$E$7=4,'X zu 4P'!AA16)</f>
        <v>0</v>
      </c>
      <c r="AC24" s="1" t="str" cm="1">
        <f t="array" ref="AC24">_xlfn.IFS($E$7=1,'X zu 1P'!AB97,$E$7=2,'X zu 2P'!AB16,$E$7=3,'X zu 3P'!AB16,$E$7=4,'X zu 4P'!AB16)</f>
        <v>6c</v>
      </c>
      <c r="AD24" s="1" t="str" cm="1">
        <f t="array" ref="AD24">_xlfn.IFS($E$7=1,'X zu 1P'!AC97,$E$7=2,'X zu 2P'!AC16,$E$7=3,'X zu 3P'!AC16,$E$7=4,'X zu 4P'!AC16)</f>
        <v>8b</v>
      </c>
      <c r="AE24" s="1" cm="1">
        <f t="array" ref="AE24">_xlfn.IFS($E$7=1,'X zu 1P'!AD97,$E$7=2,'X zu 2P'!AD16,$E$7=3,'X zu 3P'!AD16,$E$7=4,'X zu 4P'!AD16)</f>
        <v>0</v>
      </c>
      <c r="AF24" s="1" cm="1">
        <f t="array" ref="AF24">_xlfn.IFS($E$7=1,'X zu 1P'!AE97,$E$7=2,'X zu 2P'!AE16,$E$7=3,'X zu 3P'!AE16,$E$7=4,'X zu 4P'!AE16)</f>
        <v>0</v>
      </c>
      <c r="AG24" s="1" t="str" cm="1">
        <f t="array" ref="AG24">_xlfn.IFS($E$7=1,'X zu 1P'!AF97,$E$7=2,'X zu 2P'!AF16,$E$7=3,'X zu 3P'!AF16,$E$7=4,'X zu 4P'!AF16)</f>
        <v>6b</v>
      </c>
      <c r="AH24" s="1" t="str" cm="1">
        <f t="array" ref="AH24">_xlfn.IFS($E$7=1,'X zu 1P'!AG97,$E$7=2,'X zu 2P'!AG16,$E$7=3,'X zu 3P'!AG16,$E$7=4,'X zu 4P'!AG16)</f>
        <v>8a</v>
      </c>
      <c r="AI24" s="1" t="str" cm="1">
        <f t="array" ref="AI24">_xlfn.IFS($E$7=1,'X zu 1P'!AH97,$E$7=2,'X zu 2P'!AH16,$E$7=3,'X zu 3P'!AH16,$E$7=4,'X zu 4P'!AH16)</f>
        <v>9d</v>
      </c>
      <c r="AJ24" s="1" t="str" cm="1">
        <f t="array" ref="AJ24">_xlfn.IFS($E$7=1,'X zu 1P'!AI97,$E$7=2,'X zu 2P'!AI16,$E$7=3,'X zu 3P'!AI16,$E$7=4,'X zu 4P'!AI16)</f>
        <v>11b</v>
      </c>
    </row>
    <row r="25" spans="2:36" x14ac:dyDescent="0.2">
      <c r="B25" s="13" t="s">
        <v>37</v>
      </c>
      <c r="C25" s="24">
        <v>23</v>
      </c>
      <c r="D25" s="3" cm="1">
        <f t="array" ref="D25">_xlfn.IFS($E$7=1,'X zu 1P'!C98,$E$7=2,'X zu 2P'!C17,$E$7=3,'X zu 3P'!C17,$E$7=4,'X zu 4P'!C17)</f>
        <v>0.71527777777777779</v>
      </c>
      <c r="E25" s="1" t="str" cm="1">
        <f t="array" ref="E25">_xlfn.IFS($E$7=1,'X zu 1P'!D98,$E$7=2,'X zu 2P'!D17,$E$7=3,'X zu 3P'!D17,$E$7=4,'X zu 4P'!D17)</f>
        <v>8b</v>
      </c>
      <c r="F25" s="1" t="str" cm="1">
        <f t="array" ref="F25">_xlfn.IFS($E$7=1,'X zu 1P'!E98,$E$7=2,'X zu 2P'!E17,$E$7=3,'X zu 3P'!E17,$E$7=4,'X zu 4P'!E17)</f>
        <v>10a</v>
      </c>
      <c r="G25" s="1" cm="1">
        <f t="array" ref="G25">_xlfn.IFS($E$7=1,'X zu 1P'!F98,$E$7=2,'X zu 2P'!F17,$E$7=3,'X zu 3P'!F17,$E$7=4,'X zu 4P'!F17)</f>
        <v>0</v>
      </c>
      <c r="H25" s="1" cm="1">
        <f t="array" ref="H25">_xlfn.IFS($E$7=1,'X zu 1P'!G98,$E$7=2,'X zu 2P'!G17,$E$7=3,'X zu 3P'!G17,$E$7=4,'X zu 4P'!G17)</f>
        <v>0</v>
      </c>
      <c r="I25" s="1" t="str" cm="1">
        <f t="array" ref="I25">_xlfn.IFS($E$7=1,'X zu 1P'!H98,$E$7=2,'X zu 2P'!H17,$E$7=3,'X zu 3P'!H17,$E$7=4,'X zu 4P'!H17)</f>
        <v>8a</v>
      </c>
      <c r="J25" s="1" t="str" cm="1">
        <f t="array" ref="J25">_xlfn.IFS($E$7=1,'X zu 1P'!I98,$E$7=2,'X zu 2P'!I17,$E$7=3,'X zu 3P'!I17,$E$7=4,'X zu 4P'!I17)</f>
        <v>9d</v>
      </c>
      <c r="K25" s="1" cm="1">
        <f t="array" ref="K25">_xlfn.IFS($E$7=1,'X zu 1P'!J98,$E$7=2,'X zu 2P'!J17,$E$7=3,'X zu 3P'!J17,$E$7=4,'X zu 4P'!J17)</f>
        <v>0</v>
      </c>
      <c r="L25" s="1" cm="1">
        <f t="array" ref="L25">_xlfn.IFS($E$7=1,'X zu 1P'!K98,$E$7=2,'X zu 2P'!K17,$E$7=3,'X zu 3P'!K17,$E$7=4,'X zu 4P'!K17)</f>
        <v>0</v>
      </c>
      <c r="M25" s="1" t="str" cm="1">
        <f t="array" ref="M25">_xlfn.IFS($E$7=1,'X zu 1P'!L98,$E$7=2,'X zu 2P'!L17,$E$7=3,'X zu 3P'!L17,$E$7=4,'X zu 4P'!L17)</f>
        <v>7d</v>
      </c>
      <c r="N25" s="1" t="str" cm="1">
        <f t="array" ref="N25">_xlfn.IFS($E$7=1,'X zu 1P'!M98,$E$7=2,'X zu 2P'!M17,$E$7=3,'X zu 3P'!M17,$E$7=4,'X zu 4P'!M17)</f>
        <v>9c</v>
      </c>
      <c r="O25" s="1" t="str" cm="1">
        <f t="array" ref="O25">_xlfn.IFS($E$7=1,'X zu 1P'!N98,$E$7=2,'X zu 2P'!N17,$E$7=3,'X zu 3P'!N17,$E$7=4,'X zu 4P'!N17)</f>
        <v>11b</v>
      </c>
      <c r="P25" s="1" cm="1">
        <f t="array" ref="P25">_xlfn.IFS($E$7=1,'X zu 1P'!O98,$E$7=2,'X zu 2P'!O17,$E$7=3,'X zu 3P'!O17,$E$7=4,'X zu 4P'!O17)</f>
        <v>0</v>
      </c>
      <c r="Q25" s="1" t="str" cm="1">
        <f t="array" ref="Q25">_xlfn.IFS($E$7=1,'X zu 1P'!P98,$E$7=2,'X zu 2P'!P17,$E$7=3,'X zu 3P'!P17,$E$7=4,'X zu 4P'!P17)</f>
        <v>7c</v>
      </c>
      <c r="R25" s="1" t="str" cm="1">
        <f t="array" ref="R25">_xlfn.IFS($E$7=1,'X zu 1P'!Q98,$E$7=2,'X zu 2P'!Q17,$E$7=3,'X zu 3P'!Q17,$E$7=4,'X zu 4P'!Q17)</f>
        <v>9b</v>
      </c>
      <c r="S25" s="1" t="str" cm="1">
        <f t="array" ref="S25">_xlfn.IFS($E$7=1,'X zu 1P'!R98,$E$7=2,'X zu 2P'!R17,$E$7=3,'X zu 3P'!R17,$E$7=4,'X zu 4P'!R17)</f>
        <v>11a</v>
      </c>
      <c r="T25" s="1" cm="1">
        <f t="array" ref="T25">_xlfn.IFS($E$7=1,'X zu 1P'!S98,$E$7=2,'X zu 2P'!S17,$E$7=3,'X zu 3P'!S17,$E$7=4,'X zu 4P'!S17)</f>
        <v>0</v>
      </c>
      <c r="U25" s="1" t="str" cm="1">
        <f t="array" ref="U25">_xlfn.IFS($E$7=1,'X zu 1P'!T98,$E$7=2,'X zu 2P'!T17,$E$7=3,'X zu 3P'!T17,$E$7=4,'X zu 4P'!T17)</f>
        <v>7b</v>
      </c>
      <c r="V25" s="1" t="str" cm="1">
        <f t="array" ref="V25">_xlfn.IFS($E$7=1,'X zu 1P'!U98,$E$7=2,'X zu 2P'!U17,$E$7=3,'X zu 3P'!U17,$E$7=4,'X zu 4P'!U17)</f>
        <v>9a</v>
      </c>
      <c r="W25" s="1" t="str" cm="1">
        <f t="array" ref="W25">_xlfn.IFS($E$7=1,'X zu 1P'!V98,$E$7=2,'X zu 2P'!V17,$E$7=3,'X zu 3P'!V17,$E$7=4,'X zu 4P'!V17)</f>
        <v>10d</v>
      </c>
      <c r="X25" s="1" cm="1">
        <f t="array" ref="X25">_xlfn.IFS($E$7=1,'X zu 1P'!W98,$E$7=2,'X zu 2P'!W17,$E$7=3,'X zu 3P'!W17,$E$7=4,'X zu 4P'!W17)</f>
        <v>0</v>
      </c>
      <c r="Y25" s="1" t="str" cm="1">
        <f t="array" ref="Y25">_xlfn.IFS($E$7=1,'X zu 1P'!X98,$E$7=2,'X zu 2P'!X17,$E$7=3,'X zu 3P'!X17,$E$7=4,'X zu 4P'!X17)</f>
        <v>7a</v>
      </c>
      <c r="Z25" s="1" t="str" cm="1">
        <f t="array" ref="Z25">_xlfn.IFS($E$7=1,'X zu 1P'!Y98,$E$7=2,'X zu 2P'!Y17,$E$7=3,'X zu 3P'!Y17,$E$7=4,'X zu 4P'!Y17)</f>
        <v>8d</v>
      </c>
      <c r="AA25" s="1" t="str" cm="1">
        <f t="array" ref="AA25">_xlfn.IFS($E$7=1,'X zu 1P'!Z98,$E$7=2,'X zu 2P'!Z17,$E$7=3,'X zu 3P'!Z17,$E$7=4,'X zu 4P'!Z17)</f>
        <v>10c</v>
      </c>
      <c r="AB25" s="1" cm="1">
        <f t="array" ref="AB25">_xlfn.IFS($E$7=1,'X zu 1P'!AA98,$E$7=2,'X zu 2P'!AA17,$E$7=3,'X zu 3P'!AA17,$E$7=4,'X zu 4P'!AA17)</f>
        <v>0</v>
      </c>
      <c r="AC25" s="1" t="str" cm="1">
        <f t="array" ref="AC25">_xlfn.IFS($E$7=1,'X zu 1P'!AB98,$E$7=2,'X zu 2P'!AB17,$E$7=3,'X zu 3P'!AB17,$E$7=4,'X zu 4P'!AB17)</f>
        <v>6d</v>
      </c>
      <c r="AD25" s="1" t="str" cm="1">
        <f t="array" ref="AD25">_xlfn.IFS($E$7=1,'X zu 1P'!AC98,$E$7=2,'X zu 2P'!AC17,$E$7=3,'X zu 3P'!AC17,$E$7=4,'X zu 4P'!AC17)</f>
        <v>8c</v>
      </c>
      <c r="AE25" s="1" t="str" cm="1">
        <f t="array" ref="AE25">_xlfn.IFS($E$7=1,'X zu 1P'!AD98,$E$7=2,'X zu 2P'!AD17,$E$7=3,'X zu 3P'!AD17,$E$7=4,'X zu 4P'!AD17)</f>
        <v>10b</v>
      </c>
      <c r="AF25" s="1" cm="1">
        <f t="array" ref="AF25">_xlfn.IFS($E$7=1,'X zu 1P'!AE98,$E$7=2,'X zu 2P'!AE17,$E$7=3,'X zu 3P'!AE17,$E$7=4,'X zu 4P'!AE17)</f>
        <v>0</v>
      </c>
      <c r="AG25" s="1" t="str" cm="1">
        <f t="array" ref="AG25">_xlfn.IFS($E$7=1,'X zu 1P'!AF98,$E$7=2,'X zu 2P'!AF17,$E$7=3,'X zu 3P'!AF17,$E$7=4,'X zu 4P'!AF17)</f>
        <v>6c</v>
      </c>
      <c r="AH25" s="1" t="str" cm="1">
        <f t="array" ref="AH25">_xlfn.IFS($E$7=1,'X zu 1P'!AG98,$E$7=2,'X zu 2P'!AG17,$E$7=3,'X zu 3P'!AG17,$E$7=4,'X zu 4P'!AG17)</f>
        <v>8b</v>
      </c>
      <c r="AI25" s="1" cm="1">
        <f t="array" ref="AI25">_xlfn.IFS($E$7=1,'X zu 1P'!AH98,$E$7=2,'X zu 2P'!AH17,$E$7=3,'X zu 3P'!AH17,$E$7=4,'X zu 4P'!AH17)</f>
        <v>0</v>
      </c>
      <c r="AJ25" s="1" cm="1">
        <f t="array" ref="AJ25">_xlfn.IFS($E$7=1,'X zu 1P'!AI98,$E$7=2,'X zu 2P'!AI17,$E$7=3,'X zu 3P'!AI17,$E$7=4,'X zu 4P'!AI17)</f>
        <v>0</v>
      </c>
    </row>
    <row r="26" spans="2:36" x14ac:dyDescent="0.2">
      <c r="B26" s="13" t="s">
        <v>38</v>
      </c>
      <c r="C26" s="24">
        <v>24</v>
      </c>
      <c r="D26" s="3" cm="1">
        <f t="array" ref="D26">_xlfn.IFS($E$7=1,'X zu 1P'!C99,$E$7=2,'X zu 2P'!C18,$E$7=3,'X zu 3P'!C18,$E$7=4,'X zu 4P'!C18)</f>
        <v>0.74305555555555558</v>
      </c>
      <c r="E26" s="1" t="str" cm="1">
        <f t="array" ref="E26">_xlfn.IFS($E$7=1,'X zu 1P'!D99,$E$7=2,'X zu 2P'!D18,$E$7=3,'X zu 3P'!D18,$E$7=4,'X zu 4P'!D18)</f>
        <v>8c</v>
      </c>
      <c r="F26" s="1" t="str" cm="1">
        <f t="array" ref="F26">_xlfn.IFS($E$7=1,'X zu 1P'!E99,$E$7=2,'X zu 2P'!E18,$E$7=3,'X zu 3P'!E18,$E$7=4,'X zu 4P'!E18)</f>
        <v>10b</v>
      </c>
      <c r="G26" s="1" cm="1">
        <f t="array" ref="G26">_xlfn.IFS($E$7=1,'X zu 1P'!F99,$E$7=2,'X zu 2P'!F18,$E$7=3,'X zu 3P'!F18,$E$7=4,'X zu 4P'!F18)</f>
        <v>0</v>
      </c>
      <c r="H26" s="1" cm="1">
        <f t="array" ref="H26">_xlfn.IFS($E$7=1,'X zu 1P'!G99,$E$7=2,'X zu 2P'!G18,$E$7=3,'X zu 3P'!G18,$E$7=4,'X zu 4P'!G18)</f>
        <v>0</v>
      </c>
      <c r="I26" s="1" t="str" cm="1">
        <f t="array" ref="I26">_xlfn.IFS($E$7=1,'X zu 1P'!H99,$E$7=2,'X zu 2P'!H18,$E$7=3,'X zu 3P'!H18,$E$7=4,'X zu 4P'!H18)</f>
        <v>8b</v>
      </c>
      <c r="J26" s="1" t="str" cm="1">
        <f t="array" ref="J26">_xlfn.IFS($E$7=1,'X zu 1P'!I99,$E$7=2,'X zu 2P'!I18,$E$7=3,'X zu 3P'!I18,$E$7=4,'X zu 4P'!I18)</f>
        <v>10a</v>
      </c>
      <c r="K26" s="1" cm="1">
        <f t="array" ref="K26">_xlfn.IFS($E$7=1,'X zu 1P'!J99,$E$7=2,'X zu 2P'!J18,$E$7=3,'X zu 3P'!J18,$E$7=4,'X zu 4P'!J18)</f>
        <v>0</v>
      </c>
      <c r="L26" s="1" cm="1">
        <f t="array" ref="L26">_xlfn.IFS($E$7=1,'X zu 1P'!K99,$E$7=2,'X zu 2P'!K18,$E$7=3,'X zu 3P'!K18,$E$7=4,'X zu 4P'!K18)</f>
        <v>0</v>
      </c>
      <c r="M26" s="1" t="str" cm="1">
        <f t="array" ref="M26">_xlfn.IFS($E$7=1,'X zu 1P'!L99,$E$7=2,'X zu 2P'!L18,$E$7=3,'X zu 3P'!L18,$E$7=4,'X zu 4P'!L18)</f>
        <v>8a</v>
      </c>
      <c r="N26" s="1" t="str" cm="1">
        <f t="array" ref="N26">_xlfn.IFS($E$7=1,'X zu 1P'!M99,$E$7=2,'X zu 2P'!M18,$E$7=3,'X zu 3P'!M18,$E$7=4,'X zu 4P'!M18)</f>
        <v>9d</v>
      </c>
      <c r="O26" s="1" cm="1">
        <f t="array" ref="O26">_xlfn.IFS($E$7=1,'X zu 1P'!N99,$E$7=2,'X zu 2P'!N18,$E$7=3,'X zu 3P'!N18,$E$7=4,'X zu 4P'!N18)</f>
        <v>0</v>
      </c>
      <c r="P26" s="1" cm="1">
        <f t="array" ref="P26">_xlfn.IFS($E$7=1,'X zu 1P'!O99,$E$7=2,'X zu 2P'!O18,$E$7=3,'X zu 3P'!O18,$E$7=4,'X zu 4P'!O18)</f>
        <v>0</v>
      </c>
      <c r="Q26" s="1" t="str" cm="1">
        <f t="array" ref="Q26">_xlfn.IFS($E$7=1,'X zu 1P'!P99,$E$7=2,'X zu 2P'!P18,$E$7=3,'X zu 3P'!P18,$E$7=4,'X zu 4P'!P18)</f>
        <v>7d</v>
      </c>
      <c r="R26" s="1" t="str" cm="1">
        <f t="array" ref="R26">_xlfn.IFS($E$7=1,'X zu 1P'!Q99,$E$7=2,'X zu 2P'!Q18,$E$7=3,'X zu 3P'!Q18,$E$7=4,'X zu 4P'!Q18)</f>
        <v>9c</v>
      </c>
      <c r="S26" s="1" t="str" cm="1">
        <f t="array" ref="S26">_xlfn.IFS($E$7=1,'X zu 1P'!R99,$E$7=2,'X zu 2P'!R18,$E$7=3,'X zu 3P'!R18,$E$7=4,'X zu 4P'!R18)</f>
        <v>11b</v>
      </c>
      <c r="T26" s="1" cm="1">
        <f t="array" ref="T26">_xlfn.IFS($E$7=1,'X zu 1P'!S99,$E$7=2,'X zu 2P'!S18,$E$7=3,'X zu 3P'!S18,$E$7=4,'X zu 4P'!S18)</f>
        <v>0</v>
      </c>
      <c r="U26" s="1" t="str" cm="1">
        <f t="array" ref="U26">_xlfn.IFS($E$7=1,'X zu 1P'!T99,$E$7=2,'X zu 2P'!T18,$E$7=3,'X zu 3P'!T18,$E$7=4,'X zu 4P'!T18)</f>
        <v>7c</v>
      </c>
      <c r="V26" s="1" t="str" cm="1">
        <f t="array" ref="V26">_xlfn.IFS($E$7=1,'X zu 1P'!U99,$E$7=2,'X zu 2P'!U18,$E$7=3,'X zu 3P'!U18,$E$7=4,'X zu 4P'!U18)</f>
        <v>9b</v>
      </c>
      <c r="W26" s="1" t="str" cm="1">
        <f t="array" ref="W26">_xlfn.IFS($E$7=1,'X zu 1P'!V99,$E$7=2,'X zu 2P'!V18,$E$7=3,'X zu 3P'!V18,$E$7=4,'X zu 4P'!V18)</f>
        <v>11a</v>
      </c>
      <c r="X26" s="1" cm="1">
        <f t="array" ref="X26">_xlfn.IFS($E$7=1,'X zu 1P'!W99,$E$7=2,'X zu 2P'!W18,$E$7=3,'X zu 3P'!W18,$E$7=4,'X zu 4P'!W18)</f>
        <v>0</v>
      </c>
      <c r="Y26" s="1" t="str" cm="1">
        <f t="array" ref="Y26">_xlfn.IFS($E$7=1,'X zu 1P'!X99,$E$7=2,'X zu 2P'!X18,$E$7=3,'X zu 3P'!X18,$E$7=4,'X zu 4P'!X18)</f>
        <v>7b</v>
      </c>
      <c r="Z26" s="1" t="str" cm="1">
        <f t="array" ref="Z26">_xlfn.IFS($E$7=1,'X zu 1P'!Y99,$E$7=2,'X zu 2P'!Y18,$E$7=3,'X zu 3P'!Y18,$E$7=4,'X zu 4P'!Y18)</f>
        <v>9a</v>
      </c>
      <c r="AA26" s="1" t="str" cm="1">
        <f t="array" ref="AA26">_xlfn.IFS($E$7=1,'X zu 1P'!Z99,$E$7=2,'X zu 2P'!Z18,$E$7=3,'X zu 3P'!Z18,$E$7=4,'X zu 4P'!Z18)</f>
        <v>10d</v>
      </c>
      <c r="AB26" s="1" cm="1">
        <f t="array" ref="AB26">_xlfn.IFS($E$7=1,'X zu 1P'!AA99,$E$7=2,'X zu 2P'!AA18,$E$7=3,'X zu 3P'!AA18,$E$7=4,'X zu 4P'!AA18)</f>
        <v>0</v>
      </c>
      <c r="AC26" s="1" t="str" cm="1">
        <f t="array" ref="AC26">_xlfn.IFS($E$7=1,'X zu 1P'!AB99,$E$7=2,'X zu 2P'!AB18,$E$7=3,'X zu 3P'!AB18,$E$7=4,'X zu 4P'!AB18)</f>
        <v>7a</v>
      </c>
      <c r="AD26" s="1" t="str" cm="1">
        <f t="array" ref="AD26">_xlfn.IFS($E$7=1,'X zu 1P'!AC99,$E$7=2,'X zu 2P'!AC18,$E$7=3,'X zu 3P'!AC18,$E$7=4,'X zu 4P'!AC18)</f>
        <v>8d</v>
      </c>
      <c r="AE26" s="1" t="str" cm="1">
        <f t="array" ref="AE26">_xlfn.IFS($E$7=1,'X zu 1P'!AD99,$E$7=2,'X zu 2P'!AD18,$E$7=3,'X zu 3P'!AD18,$E$7=4,'X zu 4P'!AD18)</f>
        <v>10c</v>
      </c>
      <c r="AF26" s="1" cm="1">
        <f t="array" ref="AF26">_xlfn.IFS($E$7=1,'X zu 1P'!AE99,$E$7=2,'X zu 2P'!AE18,$E$7=3,'X zu 3P'!AE18,$E$7=4,'X zu 4P'!AE18)</f>
        <v>0</v>
      </c>
      <c r="AG26" s="1" t="str" cm="1">
        <f t="array" ref="AG26">_xlfn.IFS($E$7=1,'X zu 1P'!AF99,$E$7=2,'X zu 2P'!AF18,$E$7=3,'X zu 3P'!AF18,$E$7=4,'X zu 4P'!AF18)</f>
        <v>6d</v>
      </c>
      <c r="AH26" s="1" t="str" cm="1">
        <f t="array" ref="AH26">_xlfn.IFS($E$7=1,'X zu 1P'!AG99,$E$7=2,'X zu 2P'!AG18,$E$7=3,'X zu 3P'!AG18,$E$7=4,'X zu 4P'!AG18)</f>
        <v>8c</v>
      </c>
      <c r="AI26" s="1" t="str" cm="1">
        <f t="array" ref="AI26">_xlfn.IFS($E$7=1,'X zu 1P'!AH99,$E$7=2,'X zu 2P'!AH18,$E$7=3,'X zu 3P'!AH18,$E$7=4,'X zu 4P'!AH18)</f>
        <v>10b</v>
      </c>
      <c r="AJ26" s="1" cm="1">
        <f t="array" ref="AJ26">_xlfn.IFS($E$7=1,'X zu 1P'!AI99,$E$7=2,'X zu 2P'!AI18,$E$7=3,'X zu 3P'!AI18,$E$7=4,'X zu 4P'!AI18)</f>
        <v>0</v>
      </c>
    </row>
    <row r="27" spans="2:36" x14ac:dyDescent="0.2">
      <c r="B27" s="13" t="s">
        <v>39</v>
      </c>
      <c r="C27" s="24">
        <v>25</v>
      </c>
      <c r="D27" s="3" cm="1">
        <f t="array" ref="D27">_xlfn.IFS($E$7=1,'X zu 1P'!C100,$E$7=2,'X zu 2P'!C19,$E$7=3,'X zu 3P'!C19,$E$7=4,'X zu 4P'!C19)</f>
        <v>0.77083333333333337</v>
      </c>
      <c r="E27" s="1" t="str" cm="1">
        <f t="array" ref="E27">_xlfn.IFS($E$7=1,'X zu 1P'!D100,$E$7=2,'X zu 2P'!D19,$E$7=3,'X zu 3P'!D19,$E$7=4,'X zu 4P'!D19)</f>
        <v>8d</v>
      </c>
      <c r="F27" s="1" t="str" cm="1">
        <f t="array" ref="F27">_xlfn.IFS($E$7=1,'X zu 1P'!E100,$E$7=2,'X zu 2P'!E19,$E$7=3,'X zu 3P'!E19,$E$7=4,'X zu 4P'!E19)</f>
        <v>10c</v>
      </c>
      <c r="G27" s="1" cm="1">
        <f t="array" ref="G27">_xlfn.IFS($E$7=1,'X zu 1P'!F100,$E$7=2,'X zu 2P'!F19,$E$7=3,'X zu 3P'!F19,$E$7=4,'X zu 4P'!F19)</f>
        <v>0</v>
      </c>
      <c r="H27" s="1" cm="1">
        <f t="array" ref="H27">_xlfn.IFS($E$7=1,'X zu 1P'!G100,$E$7=2,'X zu 2P'!G19,$E$7=3,'X zu 3P'!G19,$E$7=4,'X zu 4P'!G19)</f>
        <v>0</v>
      </c>
      <c r="I27" s="1" t="str" cm="1">
        <f t="array" ref="I27">_xlfn.IFS($E$7=1,'X zu 1P'!H100,$E$7=2,'X zu 2P'!H19,$E$7=3,'X zu 3P'!H19,$E$7=4,'X zu 4P'!H19)</f>
        <v>8c</v>
      </c>
      <c r="J27" s="1" t="str" cm="1">
        <f t="array" ref="J27">_xlfn.IFS($E$7=1,'X zu 1P'!I100,$E$7=2,'X zu 2P'!I19,$E$7=3,'X zu 3P'!I19,$E$7=4,'X zu 4P'!I19)</f>
        <v>10b</v>
      </c>
      <c r="K27" s="1" cm="1">
        <f t="array" ref="K27">_xlfn.IFS($E$7=1,'X zu 1P'!J100,$E$7=2,'X zu 2P'!J19,$E$7=3,'X zu 3P'!J19,$E$7=4,'X zu 4P'!J19)</f>
        <v>0</v>
      </c>
      <c r="L27" s="1" cm="1">
        <f t="array" ref="L27">_xlfn.IFS($E$7=1,'X zu 1P'!K100,$E$7=2,'X zu 2P'!K19,$E$7=3,'X zu 3P'!K19,$E$7=4,'X zu 4P'!K19)</f>
        <v>0</v>
      </c>
      <c r="M27" s="1" t="str" cm="1">
        <f t="array" ref="M27">_xlfn.IFS($E$7=1,'X zu 1P'!L100,$E$7=2,'X zu 2P'!L19,$E$7=3,'X zu 3P'!L19,$E$7=4,'X zu 4P'!L19)</f>
        <v>8b</v>
      </c>
      <c r="N27" s="1" t="str" cm="1">
        <f t="array" ref="N27">_xlfn.IFS($E$7=1,'X zu 1P'!M100,$E$7=2,'X zu 2P'!M19,$E$7=3,'X zu 3P'!M19,$E$7=4,'X zu 4P'!M19)</f>
        <v>10a</v>
      </c>
      <c r="O27" s="1" cm="1">
        <f t="array" ref="O27">_xlfn.IFS($E$7=1,'X zu 1P'!N100,$E$7=2,'X zu 2P'!N19,$E$7=3,'X zu 3P'!N19,$E$7=4,'X zu 4P'!N19)</f>
        <v>0</v>
      </c>
      <c r="P27" s="1" cm="1">
        <f t="array" ref="P27">_xlfn.IFS($E$7=1,'X zu 1P'!O100,$E$7=2,'X zu 2P'!O19,$E$7=3,'X zu 3P'!O19,$E$7=4,'X zu 4P'!O19)</f>
        <v>0</v>
      </c>
      <c r="Q27" s="1" t="str" cm="1">
        <f t="array" ref="Q27">_xlfn.IFS($E$7=1,'X zu 1P'!P100,$E$7=2,'X zu 2P'!P19,$E$7=3,'X zu 3P'!P19,$E$7=4,'X zu 4P'!P19)</f>
        <v>8a</v>
      </c>
      <c r="R27" s="1" t="str" cm="1">
        <f t="array" ref="R27">_xlfn.IFS($E$7=1,'X zu 1P'!Q100,$E$7=2,'X zu 2P'!Q19,$E$7=3,'X zu 3P'!Q19,$E$7=4,'X zu 4P'!Q19)</f>
        <v>9d</v>
      </c>
      <c r="S27" s="1" cm="1">
        <f t="array" ref="S27">_xlfn.IFS($E$7=1,'X zu 1P'!R100,$E$7=2,'X zu 2P'!R19,$E$7=3,'X zu 3P'!R19,$E$7=4,'X zu 4P'!R19)</f>
        <v>0</v>
      </c>
      <c r="T27" s="1" cm="1">
        <f t="array" ref="T27">_xlfn.IFS($E$7=1,'X zu 1P'!S100,$E$7=2,'X zu 2P'!S19,$E$7=3,'X zu 3P'!S19,$E$7=4,'X zu 4P'!S19)</f>
        <v>0</v>
      </c>
      <c r="U27" s="1" t="str" cm="1">
        <f t="array" ref="U27">_xlfn.IFS($E$7=1,'X zu 1P'!T100,$E$7=2,'X zu 2P'!T19,$E$7=3,'X zu 3P'!T19,$E$7=4,'X zu 4P'!T19)</f>
        <v>7d</v>
      </c>
      <c r="V27" s="1" t="str" cm="1">
        <f t="array" ref="V27">_xlfn.IFS($E$7=1,'X zu 1P'!U100,$E$7=2,'X zu 2P'!U19,$E$7=3,'X zu 3P'!U19,$E$7=4,'X zu 4P'!U19)</f>
        <v>9c</v>
      </c>
      <c r="W27" s="1" t="str" cm="1">
        <f t="array" ref="W27">_xlfn.IFS($E$7=1,'X zu 1P'!V100,$E$7=2,'X zu 2P'!V19,$E$7=3,'X zu 3P'!V19,$E$7=4,'X zu 4P'!V19)</f>
        <v>11b</v>
      </c>
      <c r="X27" s="1" cm="1">
        <f t="array" ref="X27">_xlfn.IFS($E$7=1,'X zu 1P'!W100,$E$7=2,'X zu 2P'!W19,$E$7=3,'X zu 3P'!W19,$E$7=4,'X zu 4P'!W19)</f>
        <v>0</v>
      </c>
      <c r="Y27" s="1" t="str" cm="1">
        <f t="array" ref="Y27">_xlfn.IFS($E$7=1,'X zu 1P'!X100,$E$7=2,'X zu 2P'!X19,$E$7=3,'X zu 3P'!X19,$E$7=4,'X zu 4P'!X19)</f>
        <v>7c</v>
      </c>
      <c r="Z27" s="1" t="str" cm="1">
        <f t="array" ref="Z27">_xlfn.IFS($E$7=1,'X zu 1P'!Y100,$E$7=2,'X zu 2P'!Y19,$E$7=3,'X zu 3P'!Y19,$E$7=4,'X zu 4P'!Y19)</f>
        <v>9b</v>
      </c>
      <c r="AA27" s="1" t="str" cm="1">
        <f t="array" ref="AA27">_xlfn.IFS($E$7=1,'X zu 1P'!Z100,$E$7=2,'X zu 2P'!Z19,$E$7=3,'X zu 3P'!Z19,$E$7=4,'X zu 4P'!Z19)</f>
        <v>11a</v>
      </c>
      <c r="AB27" s="1" cm="1">
        <f t="array" ref="AB27">_xlfn.IFS($E$7=1,'X zu 1P'!AA100,$E$7=2,'X zu 2P'!AA19,$E$7=3,'X zu 3P'!AA19,$E$7=4,'X zu 4P'!AA19)</f>
        <v>0</v>
      </c>
      <c r="AC27" s="1" t="str" cm="1">
        <f t="array" ref="AC27">_xlfn.IFS($E$7=1,'X zu 1P'!AB100,$E$7=2,'X zu 2P'!AB19,$E$7=3,'X zu 3P'!AB19,$E$7=4,'X zu 4P'!AB19)</f>
        <v>7b</v>
      </c>
      <c r="AD27" s="1" t="str" cm="1">
        <f t="array" ref="AD27">_xlfn.IFS($E$7=1,'X zu 1P'!AC100,$E$7=2,'X zu 2P'!AC19,$E$7=3,'X zu 3P'!AC19,$E$7=4,'X zu 4P'!AC19)</f>
        <v>9a</v>
      </c>
      <c r="AE27" s="1" t="str" cm="1">
        <f t="array" ref="AE27">_xlfn.IFS($E$7=1,'X zu 1P'!AD100,$E$7=2,'X zu 2P'!AD19,$E$7=3,'X zu 3P'!AD19,$E$7=4,'X zu 4P'!AD19)</f>
        <v>10d</v>
      </c>
      <c r="AF27" s="1" cm="1">
        <f t="array" ref="AF27">_xlfn.IFS($E$7=1,'X zu 1P'!AE100,$E$7=2,'X zu 2P'!AE19,$E$7=3,'X zu 3P'!AE19,$E$7=4,'X zu 4P'!AE19)</f>
        <v>0</v>
      </c>
      <c r="AG27" s="1" t="str" cm="1">
        <f t="array" ref="AG27">_xlfn.IFS($E$7=1,'X zu 1P'!AF100,$E$7=2,'X zu 2P'!AF19,$E$7=3,'X zu 3P'!AF19,$E$7=4,'X zu 4P'!AF19)</f>
        <v>7a</v>
      </c>
      <c r="AH27" s="1" t="str" cm="1">
        <f t="array" ref="AH27">_xlfn.IFS($E$7=1,'X zu 1P'!AG100,$E$7=2,'X zu 2P'!AG19,$E$7=3,'X zu 3P'!AG19,$E$7=4,'X zu 4P'!AG19)</f>
        <v>8d</v>
      </c>
      <c r="AI27" s="1" t="str" cm="1">
        <f t="array" ref="AI27">_xlfn.IFS($E$7=1,'X zu 1P'!AH100,$E$7=2,'X zu 2P'!AH19,$E$7=3,'X zu 3P'!AH19,$E$7=4,'X zu 4P'!AH19)</f>
        <v>10c</v>
      </c>
      <c r="AJ27" s="1" cm="1">
        <f t="array" ref="AJ27">_xlfn.IFS($E$7=1,'X zu 1P'!AI100,$E$7=2,'X zu 2P'!AI19,$E$7=3,'X zu 3P'!AI19,$E$7=4,'X zu 4P'!AI19)</f>
        <v>0</v>
      </c>
    </row>
    <row r="28" spans="2:36" x14ac:dyDescent="0.2">
      <c r="B28" s="13" t="s">
        <v>40</v>
      </c>
      <c r="C28" s="24">
        <v>26</v>
      </c>
      <c r="D28" s="3" cm="1">
        <f t="array" ref="D28">_xlfn.IFS($E$7=1,'X zu 1P'!C101,$E$7=2,'X zu 2P'!C20,$E$7=3,'X zu 3P'!C20,$E$7=4,'X zu 4P'!C20)</f>
        <v>0.79861111111111116</v>
      </c>
      <c r="E28" s="1" t="str" cm="1">
        <f t="array" ref="E28">_xlfn.IFS($E$7=1,'X zu 1P'!D101,$E$7=2,'X zu 2P'!D20,$E$7=3,'X zu 3P'!D20,$E$7=4,'X zu 4P'!D20)</f>
        <v>9a</v>
      </c>
      <c r="F28" s="1" t="str" cm="1">
        <f t="array" ref="F28">_xlfn.IFS($E$7=1,'X zu 1P'!E101,$E$7=2,'X zu 2P'!E20,$E$7=3,'X zu 3P'!E20,$E$7=4,'X zu 4P'!E20)</f>
        <v>10d</v>
      </c>
      <c r="G28" s="1" cm="1">
        <f t="array" ref="G28">_xlfn.IFS($E$7=1,'X zu 1P'!F101,$E$7=2,'X zu 2P'!F20,$E$7=3,'X zu 3P'!F20,$E$7=4,'X zu 4P'!F20)</f>
        <v>0</v>
      </c>
      <c r="H28" s="1" cm="1">
        <f t="array" ref="H28">_xlfn.IFS($E$7=1,'X zu 1P'!G101,$E$7=2,'X zu 2P'!G20,$E$7=3,'X zu 3P'!G20,$E$7=4,'X zu 4P'!G20)</f>
        <v>0</v>
      </c>
      <c r="I28" s="1" t="str" cm="1">
        <f t="array" ref="I28">_xlfn.IFS($E$7=1,'X zu 1P'!H101,$E$7=2,'X zu 2P'!H20,$E$7=3,'X zu 3P'!H20,$E$7=4,'X zu 4P'!H20)</f>
        <v>8d</v>
      </c>
      <c r="J28" s="1" t="str" cm="1">
        <f t="array" ref="J28">_xlfn.IFS($E$7=1,'X zu 1P'!I101,$E$7=2,'X zu 2P'!I20,$E$7=3,'X zu 3P'!I20,$E$7=4,'X zu 4P'!I20)</f>
        <v>10c</v>
      </c>
      <c r="K28" s="1" cm="1">
        <f t="array" ref="K28">_xlfn.IFS($E$7=1,'X zu 1P'!J101,$E$7=2,'X zu 2P'!J20,$E$7=3,'X zu 3P'!J20,$E$7=4,'X zu 4P'!J20)</f>
        <v>0</v>
      </c>
      <c r="L28" s="1" cm="1">
        <f t="array" ref="L28">_xlfn.IFS($E$7=1,'X zu 1P'!K101,$E$7=2,'X zu 2P'!K20,$E$7=3,'X zu 3P'!K20,$E$7=4,'X zu 4P'!K20)</f>
        <v>0</v>
      </c>
      <c r="M28" s="1" t="str" cm="1">
        <f t="array" ref="M28">_xlfn.IFS($E$7=1,'X zu 1P'!L101,$E$7=2,'X zu 2P'!L20,$E$7=3,'X zu 3P'!L20,$E$7=4,'X zu 4P'!L20)</f>
        <v>8c</v>
      </c>
      <c r="N28" s="1" t="str" cm="1">
        <f t="array" ref="N28">_xlfn.IFS($E$7=1,'X zu 1P'!M101,$E$7=2,'X zu 2P'!M20,$E$7=3,'X zu 3P'!M20,$E$7=4,'X zu 4P'!M20)</f>
        <v>10b</v>
      </c>
      <c r="O28" s="1" cm="1">
        <f t="array" ref="O28">_xlfn.IFS($E$7=1,'X zu 1P'!N101,$E$7=2,'X zu 2P'!N20,$E$7=3,'X zu 3P'!N20,$E$7=4,'X zu 4P'!N20)</f>
        <v>0</v>
      </c>
      <c r="P28" s="1" cm="1">
        <f t="array" ref="P28">_xlfn.IFS($E$7=1,'X zu 1P'!O101,$E$7=2,'X zu 2P'!O20,$E$7=3,'X zu 3P'!O20,$E$7=4,'X zu 4P'!O20)</f>
        <v>0</v>
      </c>
      <c r="Q28" s="1" t="str" cm="1">
        <f t="array" ref="Q28">_xlfn.IFS($E$7=1,'X zu 1P'!P101,$E$7=2,'X zu 2P'!P20,$E$7=3,'X zu 3P'!P20,$E$7=4,'X zu 4P'!P20)</f>
        <v>8b</v>
      </c>
      <c r="R28" s="1" t="str" cm="1">
        <f t="array" ref="R28">_xlfn.IFS($E$7=1,'X zu 1P'!Q101,$E$7=2,'X zu 2P'!Q20,$E$7=3,'X zu 3P'!Q20,$E$7=4,'X zu 4P'!Q20)</f>
        <v>10a</v>
      </c>
      <c r="S28" s="1" cm="1">
        <f t="array" ref="S28">_xlfn.IFS($E$7=1,'X zu 1P'!R101,$E$7=2,'X zu 2P'!R20,$E$7=3,'X zu 3P'!R20,$E$7=4,'X zu 4P'!R20)</f>
        <v>0</v>
      </c>
      <c r="T28" s="1" cm="1">
        <f t="array" ref="T28">_xlfn.IFS($E$7=1,'X zu 1P'!S101,$E$7=2,'X zu 2P'!S20,$E$7=3,'X zu 3P'!S20,$E$7=4,'X zu 4P'!S20)</f>
        <v>0</v>
      </c>
      <c r="U28" s="1" t="str" cm="1">
        <f t="array" ref="U28">_xlfn.IFS($E$7=1,'X zu 1P'!T101,$E$7=2,'X zu 2P'!T20,$E$7=3,'X zu 3P'!T20,$E$7=4,'X zu 4P'!T20)</f>
        <v>8a</v>
      </c>
      <c r="V28" s="1" t="str" cm="1">
        <f t="array" ref="V28">_xlfn.IFS($E$7=1,'X zu 1P'!U101,$E$7=2,'X zu 2P'!U20,$E$7=3,'X zu 3P'!U20,$E$7=4,'X zu 4P'!U20)</f>
        <v>9d</v>
      </c>
      <c r="W28" s="1" cm="1">
        <f t="array" ref="W28">_xlfn.IFS($E$7=1,'X zu 1P'!V101,$E$7=2,'X zu 2P'!V20,$E$7=3,'X zu 3P'!V20,$E$7=4,'X zu 4P'!V20)</f>
        <v>0</v>
      </c>
      <c r="X28" s="1" cm="1">
        <f t="array" ref="X28">_xlfn.IFS($E$7=1,'X zu 1P'!W101,$E$7=2,'X zu 2P'!W20,$E$7=3,'X zu 3P'!W20,$E$7=4,'X zu 4P'!W20)</f>
        <v>0</v>
      </c>
      <c r="Y28" s="1" t="str" cm="1">
        <f t="array" ref="Y28">_xlfn.IFS($E$7=1,'X zu 1P'!X101,$E$7=2,'X zu 2P'!X20,$E$7=3,'X zu 3P'!X20,$E$7=4,'X zu 4P'!X20)</f>
        <v>7d</v>
      </c>
      <c r="Z28" s="1" t="str" cm="1">
        <f t="array" ref="Z28">_xlfn.IFS($E$7=1,'X zu 1P'!Y101,$E$7=2,'X zu 2P'!Y20,$E$7=3,'X zu 3P'!Y20,$E$7=4,'X zu 4P'!Y20)</f>
        <v>9c</v>
      </c>
      <c r="AA28" s="1" t="str" cm="1">
        <f t="array" ref="AA28">_xlfn.IFS($E$7=1,'X zu 1P'!Z101,$E$7=2,'X zu 2P'!Z20,$E$7=3,'X zu 3P'!Z20,$E$7=4,'X zu 4P'!Z20)</f>
        <v>11b</v>
      </c>
      <c r="AB28" s="1" cm="1">
        <f t="array" ref="AB28">_xlfn.IFS($E$7=1,'X zu 1P'!AA101,$E$7=2,'X zu 2P'!AA20,$E$7=3,'X zu 3P'!AA20,$E$7=4,'X zu 4P'!AA20)</f>
        <v>0</v>
      </c>
      <c r="AC28" s="1" t="str" cm="1">
        <f t="array" ref="AC28">_xlfn.IFS($E$7=1,'X zu 1P'!AB101,$E$7=2,'X zu 2P'!AB20,$E$7=3,'X zu 3P'!AB20,$E$7=4,'X zu 4P'!AB20)</f>
        <v>7c</v>
      </c>
      <c r="AD28" s="1" t="str" cm="1">
        <f t="array" ref="AD28">_xlfn.IFS($E$7=1,'X zu 1P'!AC101,$E$7=2,'X zu 2P'!AC20,$E$7=3,'X zu 3P'!AC20,$E$7=4,'X zu 4P'!AC20)</f>
        <v>9b</v>
      </c>
      <c r="AE28" s="1" t="str" cm="1">
        <f t="array" ref="AE28">_xlfn.IFS($E$7=1,'X zu 1P'!AD101,$E$7=2,'X zu 2P'!AD20,$E$7=3,'X zu 3P'!AD20,$E$7=4,'X zu 4P'!AD20)</f>
        <v>11a</v>
      </c>
      <c r="AF28" s="1" cm="1">
        <f t="array" ref="AF28">_xlfn.IFS($E$7=1,'X zu 1P'!AE101,$E$7=2,'X zu 2P'!AE20,$E$7=3,'X zu 3P'!AE20,$E$7=4,'X zu 4P'!AE20)</f>
        <v>0</v>
      </c>
      <c r="AG28" s="1" t="str" cm="1">
        <f t="array" ref="AG28">_xlfn.IFS($E$7=1,'X zu 1P'!AF101,$E$7=2,'X zu 2P'!AF20,$E$7=3,'X zu 3P'!AF20,$E$7=4,'X zu 4P'!AF20)</f>
        <v>7b</v>
      </c>
      <c r="AH28" s="1" t="str" cm="1">
        <f t="array" ref="AH28">_xlfn.IFS($E$7=1,'X zu 1P'!AG101,$E$7=2,'X zu 2P'!AG20,$E$7=3,'X zu 3P'!AG20,$E$7=4,'X zu 4P'!AG20)</f>
        <v>9a</v>
      </c>
      <c r="AI28" s="1" t="str" cm="1">
        <f t="array" ref="AI28">_xlfn.IFS($E$7=1,'X zu 1P'!AH101,$E$7=2,'X zu 2P'!AH20,$E$7=3,'X zu 3P'!AH20,$E$7=4,'X zu 4P'!AH20)</f>
        <v>10d</v>
      </c>
      <c r="AJ28" s="1" cm="1">
        <f t="array" ref="AJ28">_xlfn.IFS($E$7=1,'X zu 1P'!AI101,$E$7=2,'X zu 2P'!AI20,$E$7=3,'X zu 3P'!AI20,$E$7=4,'X zu 4P'!AI20)</f>
        <v>0</v>
      </c>
    </row>
    <row r="29" spans="2:36" x14ac:dyDescent="0.2">
      <c r="B29" s="13"/>
      <c r="C29" s="24">
        <v>27</v>
      </c>
      <c r="D29" s="3" cm="1">
        <f t="array" ref="D29">_xlfn.IFS($E$7=1,'X zu 1P'!C102,$E$7=2,'X zu 2P'!C21,$E$7=3,'X zu 3P'!C21,$E$7=4,'X zu 4P'!C21)</f>
        <v>0.82638888888888895</v>
      </c>
      <c r="E29" s="1" t="str" cm="1">
        <f t="array" ref="E29">_xlfn.IFS($E$7=1,'X zu 1P'!D102,$E$7=2,'X zu 2P'!D21,$E$7=3,'X zu 3P'!D21,$E$7=4,'X zu 4P'!D21)</f>
        <v>9b</v>
      </c>
      <c r="F29" s="1" t="str" cm="1">
        <f t="array" ref="F29">_xlfn.IFS($E$7=1,'X zu 1P'!E102,$E$7=2,'X zu 2P'!E21,$E$7=3,'X zu 3P'!E21,$E$7=4,'X zu 4P'!E21)</f>
        <v>11a</v>
      </c>
      <c r="G29" s="1" cm="1">
        <f t="array" ref="G29">_xlfn.IFS($E$7=1,'X zu 1P'!F102,$E$7=2,'X zu 2P'!F21,$E$7=3,'X zu 3P'!F21,$E$7=4,'X zu 4P'!F21)</f>
        <v>0</v>
      </c>
      <c r="H29" s="1" cm="1">
        <f t="array" ref="H29">_xlfn.IFS($E$7=1,'X zu 1P'!G102,$E$7=2,'X zu 2P'!G21,$E$7=3,'X zu 3P'!G21,$E$7=4,'X zu 4P'!G21)</f>
        <v>0</v>
      </c>
      <c r="I29" s="1" t="str" cm="1">
        <f t="array" ref="I29">_xlfn.IFS($E$7=1,'X zu 1P'!H102,$E$7=2,'X zu 2P'!H21,$E$7=3,'X zu 3P'!H21,$E$7=4,'X zu 4P'!H21)</f>
        <v>9a</v>
      </c>
      <c r="J29" s="1" t="str" cm="1">
        <f t="array" ref="J29">_xlfn.IFS($E$7=1,'X zu 1P'!I102,$E$7=2,'X zu 2P'!I21,$E$7=3,'X zu 3P'!I21,$E$7=4,'X zu 4P'!I21)</f>
        <v>10d</v>
      </c>
      <c r="K29" s="1" cm="1">
        <f t="array" ref="K29">_xlfn.IFS($E$7=1,'X zu 1P'!J102,$E$7=2,'X zu 2P'!J21,$E$7=3,'X zu 3P'!J21,$E$7=4,'X zu 4P'!J21)</f>
        <v>0</v>
      </c>
      <c r="L29" s="1" cm="1">
        <f t="array" ref="L29">_xlfn.IFS($E$7=1,'X zu 1P'!K102,$E$7=2,'X zu 2P'!K21,$E$7=3,'X zu 3P'!K21,$E$7=4,'X zu 4P'!K21)</f>
        <v>0</v>
      </c>
      <c r="M29" s="1" t="str" cm="1">
        <f t="array" ref="M29">_xlfn.IFS($E$7=1,'X zu 1P'!L102,$E$7=2,'X zu 2P'!L21,$E$7=3,'X zu 3P'!L21,$E$7=4,'X zu 4P'!L21)</f>
        <v>8d</v>
      </c>
      <c r="N29" s="1" t="str" cm="1">
        <f t="array" ref="N29">_xlfn.IFS($E$7=1,'X zu 1P'!M102,$E$7=2,'X zu 2P'!M21,$E$7=3,'X zu 3P'!M21,$E$7=4,'X zu 4P'!M21)</f>
        <v>10c</v>
      </c>
      <c r="O29" s="1" cm="1">
        <f t="array" ref="O29">_xlfn.IFS($E$7=1,'X zu 1P'!N102,$E$7=2,'X zu 2P'!N21,$E$7=3,'X zu 3P'!N21,$E$7=4,'X zu 4P'!N21)</f>
        <v>0</v>
      </c>
      <c r="P29" s="1" cm="1">
        <f t="array" ref="P29">_xlfn.IFS($E$7=1,'X zu 1P'!O102,$E$7=2,'X zu 2P'!O21,$E$7=3,'X zu 3P'!O21,$E$7=4,'X zu 4P'!O21)</f>
        <v>0</v>
      </c>
      <c r="Q29" s="1" t="str" cm="1">
        <f t="array" ref="Q29">_xlfn.IFS($E$7=1,'X zu 1P'!P102,$E$7=2,'X zu 2P'!P21,$E$7=3,'X zu 3P'!P21,$E$7=4,'X zu 4P'!P21)</f>
        <v>8c</v>
      </c>
      <c r="R29" s="1" t="str" cm="1">
        <f t="array" ref="R29">_xlfn.IFS($E$7=1,'X zu 1P'!Q102,$E$7=2,'X zu 2P'!Q21,$E$7=3,'X zu 3P'!Q21,$E$7=4,'X zu 4P'!Q21)</f>
        <v>10b</v>
      </c>
      <c r="S29" s="1" cm="1">
        <f t="array" ref="S29">_xlfn.IFS($E$7=1,'X zu 1P'!R102,$E$7=2,'X zu 2P'!R21,$E$7=3,'X zu 3P'!R21,$E$7=4,'X zu 4P'!R21)</f>
        <v>0</v>
      </c>
      <c r="T29" s="1" cm="1">
        <f t="array" ref="T29">_xlfn.IFS($E$7=1,'X zu 1P'!S102,$E$7=2,'X zu 2P'!S21,$E$7=3,'X zu 3P'!S21,$E$7=4,'X zu 4P'!S21)</f>
        <v>0</v>
      </c>
      <c r="U29" s="1" t="str" cm="1">
        <f t="array" ref="U29">_xlfn.IFS($E$7=1,'X zu 1P'!T102,$E$7=2,'X zu 2P'!T21,$E$7=3,'X zu 3P'!T21,$E$7=4,'X zu 4P'!T21)</f>
        <v>8b</v>
      </c>
      <c r="V29" s="1" t="str" cm="1">
        <f t="array" ref="V29">_xlfn.IFS($E$7=1,'X zu 1P'!U102,$E$7=2,'X zu 2P'!U21,$E$7=3,'X zu 3P'!U21,$E$7=4,'X zu 4P'!U21)</f>
        <v>10a</v>
      </c>
      <c r="W29" s="1" cm="1">
        <f t="array" ref="W29">_xlfn.IFS($E$7=1,'X zu 1P'!V102,$E$7=2,'X zu 2P'!V21,$E$7=3,'X zu 3P'!V21,$E$7=4,'X zu 4P'!V21)</f>
        <v>0</v>
      </c>
      <c r="X29" s="1" cm="1">
        <f t="array" ref="X29">_xlfn.IFS($E$7=1,'X zu 1P'!W102,$E$7=2,'X zu 2P'!W21,$E$7=3,'X zu 3P'!W21,$E$7=4,'X zu 4P'!W21)</f>
        <v>0</v>
      </c>
      <c r="Y29" s="1" t="str" cm="1">
        <f t="array" ref="Y29">_xlfn.IFS($E$7=1,'X zu 1P'!X102,$E$7=2,'X zu 2P'!X21,$E$7=3,'X zu 3P'!X21,$E$7=4,'X zu 4P'!X21)</f>
        <v>8a</v>
      </c>
      <c r="Z29" s="1" t="str" cm="1">
        <f t="array" ref="Z29">_xlfn.IFS($E$7=1,'X zu 1P'!Y102,$E$7=2,'X zu 2P'!Y21,$E$7=3,'X zu 3P'!Y21,$E$7=4,'X zu 4P'!Y21)</f>
        <v>9d</v>
      </c>
      <c r="AA29" s="1" cm="1">
        <f t="array" ref="AA29">_xlfn.IFS($E$7=1,'X zu 1P'!Z102,$E$7=2,'X zu 2P'!Z21,$E$7=3,'X zu 3P'!Z21,$E$7=4,'X zu 4P'!Z21)</f>
        <v>0</v>
      </c>
      <c r="AB29" s="1" cm="1">
        <f t="array" ref="AB29">_xlfn.IFS($E$7=1,'X zu 1P'!AA102,$E$7=2,'X zu 2P'!AA21,$E$7=3,'X zu 3P'!AA21,$E$7=4,'X zu 4P'!AA21)</f>
        <v>0</v>
      </c>
      <c r="AC29" s="1" t="str" cm="1">
        <f t="array" ref="AC29">_xlfn.IFS($E$7=1,'X zu 1P'!AB102,$E$7=2,'X zu 2P'!AB21,$E$7=3,'X zu 3P'!AB21,$E$7=4,'X zu 4P'!AB21)</f>
        <v>7d</v>
      </c>
      <c r="AD29" s="1" t="str" cm="1">
        <f t="array" ref="AD29">_xlfn.IFS($E$7=1,'X zu 1P'!AC102,$E$7=2,'X zu 2P'!AC21,$E$7=3,'X zu 3P'!AC21,$E$7=4,'X zu 4P'!AC21)</f>
        <v>9c</v>
      </c>
      <c r="AE29" s="1" t="str" cm="1">
        <f t="array" ref="AE29">_xlfn.IFS($E$7=1,'X zu 1P'!AD102,$E$7=2,'X zu 2P'!AD21,$E$7=3,'X zu 3P'!AD21,$E$7=4,'X zu 4P'!AD21)</f>
        <v>11b</v>
      </c>
      <c r="AF29" s="1" cm="1">
        <f t="array" ref="AF29">_xlfn.IFS($E$7=1,'X zu 1P'!AE102,$E$7=2,'X zu 2P'!AE21,$E$7=3,'X zu 3P'!AE21,$E$7=4,'X zu 4P'!AE21)</f>
        <v>0</v>
      </c>
      <c r="AG29" s="1" t="str" cm="1">
        <f t="array" ref="AG29">_xlfn.IFS($E$7=1,'X zu 1P'!AF102,$E$7=2,'X zu 2P'!AF21,$E$7=3,'X zu 3P'!AF21,$E$7=4,'X zu 4P'!AF21)</f>
        <v>7c</v>
      </c>
      <c r="AH29" s="1" t="str" cm="1">
        <f t="array" ref="AH29">_xlfn.IFS($E$7=1,'X zu 1P'!AG102,$E$7=2,'X zu 2P'!AG21,$E$7=3,'X zu 3P'!AG21,$E$7=4,'X zu 4P'!AG21)</f>
        <v>9b</v>
      </c>
      <c r="AI29" s="1" t="str" cm="1">
        <f t="array" ref="AI29">_xlfn.IFS($E$7=1,'X zu 1P'!AH102,$E$7=2,'X zu 2P'!AH21,$E$7=3,'X zu 3P'!AH21,$E$7=4,'X zu 4P'!AH21)</f>
        <v>11a</v>
      </c>
      <c r="AJ29" s="1" cm="1">
        <f t="array" ref="AJ29">_xlfn.IFS($E$7=1,'X zu 1P'!AI102,$E$7=2,'X zu 2P'!AI21,$E$7=3,'X zu 3P'!AI21,$E$7=4,'X zu 4P'!AI21)</f>
        <v>0</v>
      </c>
    </row>
    <row r="30" spans="2:36" x14ac:dyDescent="0.2">
      <c r="B30" s="13"/>
      <c r="C30" s="24">
        <v>28</v>
      </c>
      <c r="D30" s="3" cm="1">
        <f t="array" ref="D30">_xlfn.IFS($E$7=1,'X zu 1P'!C103,$E$7=2,'X zu 2P'!C22,$E$7=3,'X zu 3P'!C22,$E$7=4,'X zu 4P'!C22)</f>
        <v>0.85416666666666674</v>
      </c>
      <c r="E30" s="1" t="str" cm="1">
        <f t="array" ref="E30">_xlfn.IFS($E$7=1,'X zu 1P'!D103,$E$7=2,'X zu 2P'!D22,$E$7=3,'X zu 3P'!D22,$E$7=4,'X zu 4P'!D22)</f>
        <v>9c</v>
      </c>
      <c r="F30" s="1" t="str" cm="1">
        <f t="array" ref="F30">_xlfn.IFS($E$7=1,'X zu 1P'!E103,$E$7=2,'X zu 2P'!E22,$E$7=3,'X zu 3P'!E22,$E$7=4,'X zu 4P'!E22)</f>
        <v>11b</v>
      </c>
      <c r="G30" s="1" cm="1">
        <f t="array" ref="G30">_xlfn.IFS($E$7=1,'X zu 1P'!F103,$E$7=2,'X zu 2P'!F22,$E$7=3,'X zu 3P'!F22,$E$7=4,'X zu 4P'!F22)</f>
        <v>0</v>
      </c>
      <c r="H30" s="1" cm="1">
        <f t="array" ref="H30">_xlfn.IFS($E$7=1,'X zu 1P'!G103,$E$7=2,'X zu 2P'!G22,$E$7=3,'X zu 3P'!G22,$E$7=4,'X zu 4P'!G22)</f>
        <v>0</v>
      </c>
      <c r="I30" s="1" t="str" cm="1">
        <f t="array" ref="I30">_xlfn.IFS($E$7=1,'X zu 1P'!H103,$E$7=2,'X zu 2P'!H22,$E$7=3,'X zu 3P'!H22,$E$7=4,'X zu 4P'!H22)</f>
        <v>9b</v>
      </c>
      <c r="J30" s="1" t="str" cm="1">
        <f t="array" ref="J30">_xlfn.IFS($E$7=1,'X zu 1P'!I103,$E$7=2,'X zu 2P'!I22,$E$7=3,'X zu 3P'!I22,$E$7=4,'X zu 4P'!I22)</f>
        <v>11a</v>
      </c>
      <c r="K30" s="1" cm="1">
        <f t="array" ref="K30">_xlfn.IFS($E$7=1,'X zu 1P'!J103,$E$7=2,'X zu 2P'!J22,$E$7=3,'X zu 3P'!J22,$E$7=4,'X zu 4P'!J22)</f>
        <v>0</v>
      </c>
      <c r="L30" s="1" cm="1">
        <f t="array" ref="L30">_xlfn.IFS($E$7=1,'X zu 1P'!K103,$E$7=2,'X zu 2P'!K22,$E$7=3,'X zu 3P'!K22,$E$7=4,'X zu 4P'!K22)</f>
        <v>0</v>
      </c>
      <c r="M30" s="1" t="str" cm="1">
        <f t="array" ref="M30">_xlfn.IFS($E$7=1,'X zu 1P'!L103,$E$7=2,'X zu 2P'!L22,$E$7=3,'X zu 3P'!L22,$E$7=4,'X zu 4P'!L22)</f>
        <v>9a</v>
      </c>
      <c r="N30" s="1" t="str" cm="1">
        <f t="array" ref="N30">_xlfn.IFS($E$7=1,'X zu 1P'!M103,$E$7=2,'X zu 2P'!M22,$E$7=3,'X zu 3P'!M22,$E$7=4,'X zu 4P'!M22)</f>
        <v>10d</v>
      </c>
      <c r="O30" s="1" cm="1">
        <f t="array" ref="O30">_xlfn.IFS($E$7=1,'X zu 1P'!N103,$E$7=2,'X zu 2P'!N22,$E$7=3,'X zu 3P'!N22,$E$7=4,'X zu 4P'!N22)</f>
        <v>0</v>
      </c>
      <c r="P30" s="1" cm="1">
        <f t="array" ref="P30">_xlfn.IFS($E$7=1,'X zu 1P'!O103,$E$7=2,'X zu 2P'!O22,$E$7=3,'X zu 3P'!O22,$E$7=4,'X zu 4P'!O22)</f>
        <v>0</v>
      </c>
      <c r="Q30" s="1" t="str" cm="1">
        <f t="array" ref="Q30">_xlfn.IFS($E$7=1,'X zu 1P'!P103,$E$7=2,'X zu 2P'!P22,$E$7=3,'X zu 3P'!P22,$E$7=4,'X zu 4P'!P22)</f>
        <v>8d</v>
      </c>
      <c r="R30" s="1" t="str" cm="1">
        <f t="array" ref="R30">_xlfn.IFS($E$7=1,'X zu 1P'!Q103,$E$7=2,'X zu 2P'!Q22,$E$7=3,'X zu 3P'!Q22,$E$7=4,'X zu 4P'!Q22)</f>
        <v>10c</v>
      </c>
      <c r="S30" s="1" cm="1">
        <f t="array" ref="S30">_xlfn.IFS($E$7=1,'X zu 1P'!R103,$E$7=2,'X zu 2P'!R22,$E$7=3,'X zu 3P'!R22,$E$7=4,'X zu 4P'!R22)</f>
        <v>0</v>
      </c>
      <c r="T30" s="1" cm="1">
        <f t="array" ref="T30">_xlfn.IFS($E$7=1,'X zu 1P'!S103,$E$7=2,'X zu 2P'!S22,$E$7=3,'X zu 3P'!S22,$E$7=4,'X zu 4P'!S22)</f>
        <v>0</v>
      </c>
      <c r="U30" s="1" t="str" cm="1">
        <f t="array" ref="U30">_xlfn.IFS($E$7=1,'X zu 1P'!T103,$E$7=2,'X zu 2P'!T22,$E$7=3,'X zu 3P'!T22,$E$7=4,'X zu 4P'!T22)</f>
        <v>8c</v>
      </c>
      <c r="V30" s="1" t="str" cm="1">
        <f t="array" ref="V30">_xlfn.IFS($E$7=1,'X zu 1P'!U103,$E$7=2,'X zu 2P'!U22,$E$7=3,'X zu 3P'!U22,$E$7=4,'X zu 4P'!U22)</f>
        <v>10b</v>
      </c>
      <c r="W30" s="1" cm="1">
        <f t="array" ref="W30">_xlfn.IFS($E$7=1,'X zu 1P'!V103,$E$7=2,'X zu 2P'!V22,$E$7=3,'X zu 3P'!V22,$E$7=4,'X zu 4P'!V22)</f>
        <v>0</v>
      </c>
      <c r="X30" s="1" cm="1">
        <f t="array" ref="X30">_xlfn.IFS($E$7=1,'X zu 1P'!W103,$E$7=2,'X zu 2P'!W22,$E$7=3,'X zu 3P'!W22,$E$7=4,'X zu 4P'!W22)</f>
        <v>0</v>
      </c>
      <c r="Y30" s="1" t="str" cm="1">
        <f t="array" ref="Y30">_xlfn.IFS($E$7=1,'X zu 1P'!X103,$E$7=2,'X zu 2P'!X22,$E$7=3,'X zu 3P'!X22,$E$7=4,'X zu 4P'!X22)</f>
        <v>8b</v>
      </c>
      <c r="Z30" s="1" t="str" cm="1">
        <f t="array" ref="Z30">_xlfn.IFS($E$7=1,'X zu 1P'!Y103,$E$7=2,'X zu 2P'!Y22,$E$7=3,'X zu 3P'!Y22,$E$7=4,'X zu 4P'!Y22)</f>
        <v>10a</v>
      </c>
      <c r="AA30" s="1" cm="1">
        <f t="array" ref="AA30">_xlfn.IFS($E$7=1,'X zu 1P'!Z103,$E$7=2,'X zu 2P'!Z22,$E$7=3,'X zu 3P'!Z22,$E$7=4,'X zu 4P'!Z22)</f>
        <v>0</v>
      </c>
      <c r="AB30" s="1" cm="1">
        <f t="array" ref="AB30">_xlfn.IFS($E$7=1,'X zu 1P'!AA103,$E$7=2,'X zu 2P'!AA22,$E$7=3,'X zu 3P'!AA22,$E$7=4,'X zu 4P'!AA22)</f>
        <v>0</v>
      </c>
      <c r="AC30" s="1" t="str" cm="1">
        <f t="array" ref="AC30">_xlfn.IFS($E$7=1,'X zu 1P'!AB103,$E$7=2,'X zu 2P'!AB22,$E$7=3,'X zu 3P'!AB22,$E$7=4,'X zu 4P'!AB22)</f>
        <v>8a</v>
      </c>
      <c r="AD30" s="1" t="str" cm="1">
        <f t="array" ref="AD30">_xlfn.IFS($E$7=1,'X zu 1P'!AC103,$E$7=2,'X zu 2P'!AC22,$E$7=3,'X zu 3P'!AC22,$E$7=4,'X zu 4P'!AC22)</f>
        <v>9d</v>
      </c>
      <c r="AE30" s="1" cm="1">
        <f t="array" ref="AE30">_xlfn.IFS($E$7=1,'X zu 1P'!AD103,$E$7=2,'X zu 2P'!AD22,$E$7=3,'X zu 3P'!AD22,$E$7=4,'X zu 4P'!AD22)</f>
        <v>0</v>
      </c>
      <c r="AF30" s="1" cm="1">
        <f t="array" ref="AF30">_xlfn.IFS($E$7=1,'X zu 1P'!AE103,$E$7=2,'X zu 2P'!AE22,$E$7=3,'X zu 3P'!AE22,$E$7=4,'X zu 4P'!AE22)</f>
        <v>0</v>
      </c>
      <c r="AG30" s="1" t="str" cm="1">
        <f t="array" ref="AG30">_xlfn.IFS($E$7=1,'X zu 1P'!AF103,$E$7=2,'X zu 2P'!AF22,$E$7=3,'X zu 3P'!AF22,$E$7=4,'X zu 4P'!AF22)</f>
        <v>7d</v>
      </c>
      <c r="AH30" s="1" t="str" cm="1">
        <f t="array" ref="AH30">_xlfn.IFS($E$7=1,'X zu 1P'!AG103,$E$7=2,'X zu 2P'!AG22,$E$7=3,'X zu 3P'!AG22,$E$7=4,'X zu 4P'!AG22)</f>
        <v>9c</v>
      </c>
      <c r="AI30" s="1" t="str" cm="1">
        <f t="array" ref="AI30">_xlfn.IFS($E$7=1,'X zu 1P'!AH103,$E$7=2,'X zu 2P'!AH22,$E$7=3,'X zu 3P'!AH22,$E$7=4,'X zu 4P'!AH22)</f>
        <v>11b</v>
      </c>
      <c r="AJ30" s="1" cm="1">
        <f t="array" ref="AJ30">_xlfn.IFS($E$7=1,'X zu 1P'!AI103,$E$7=2,'X zu 2P'!AI22,$E$7=3,'X zu 3P'!AI22,$E$7=4,'X zu 4P'!AI22)</f>
        <v>0</v>
      </c>
    </row>
    <row r="31" spans="2:36" x14ac:dyDescent="0.2">
      <c r="B31" s="13"/>
      <c r="C31" s="24">
        <v>29</v>
      </c>
      <c r="D31" s="3" cm="1">
        <f t="array" ref="D31">_xlfn.IFS($E$7=1,'X zu 1P'!C104,$E$7=2,'X zu 2P'!C23,$E$7=3,'X zu 3P'!C23,$E$7=4,'X zu 4P'!C23)</f>
        <v>0.88194444444444442</v>
      </c>
      <c r="E31" s="1" t="str" cm="1">
        <f t="array" ref="E31">_xlfn.IFS($E$7=1,'X zu 1P'!D104,$E$7=2,'X zu 2P'!D23,$E$7=3,'X zu 3P'!D23,$E$7=4,'X zu 4P'!D23)</f>
        <v>9d</v>
      </c>
      <c r="F31" s="1" cm="1">
        <f t="array" ref="F31">_xlfn.IFS($E$7=1,'X zu 1P'!E104,$E$7=2,'X zu 2P'!E23,$E$7=3,'X zu 3P'!E23,$E$7=4,'X zu 4P'!E23)</f>
        <v>0</v>
      </c>
      <c r="G31" s="1" cm="1">
        <f t="array" ref="G31">_xlfn.IFS($E$7=1,'X zu 1P'!F104,$E$7=2,'X zu 2P'!F23,$E$7=3,'X zu 3P'!F23,$E$7=4,'X zu 4P'!F23)</f>
        <v>0</v>
      </c>
      <c r="H31" s="1" cm="1">
        <f t="array" ref="H31">_xlfn.IFS($E$7=1,'X zu 1P'!G104,$E$7=2,'X zu 2P'!G23,$E$7=3,'X zu 3P'!G23,$E$7=4,'X zu 4P'!G23)</f>
        <v>1</v>
      </c>
      <c r="I31" s="1" t="str" cm="1">
        <f t="array" ref="I31">_xlfn.IFS($E$7=1,'X zu 1P'!H104,$E$7=2,'X zu 2P'!H23,$E$7=3,'X zu 3P'!H23,$E$7=4,'X zu 4P'!H23)</f>
        <v>9c</v>
      </c>
      <c r="J31" s="1" t="str" cm="1">
        <f t="array" ref="J31">_xlfn.IFS($E$7=1,'X zu 1P'!I104,$E$7=2,'X zu 2P'!I23,$E$7=3,'X zu 3P'!I23,$E$7=4,'X zu 4P'!I23)</f>
        <v>11b</v>
      </c>
      <c r="K31" s="1" cm="1">
        <f t="array" ref="K31">_xlfn.IFS($E$7=1,'X zu 1P'!J104,$E$7=2,'X zu 2P'!J23,$E$7=3,'X zu 3P'!J23,$E$7=4,'X zu 4P'!J23)</f>
        <v>0</v>
      </c>
      <c r="L31" s="1" cm="1">
        <f t="array" ref="L31">_xlfn.IFS($E$7=1,'X zu 1P'!K104,$E$7=2,'X zu 2P'!K23,$E$7=3,'X zu 3P'!K23,$E$7=4,'X zu 4P'!K23)</f>
        <v>0</v>
      </c>
      <c r="M31" s="1" t="str" cm="1">
        <f t="array" ref="M31">_xlfn.IFS($E$7=1,'X zu 1P'!L104,$E$7=2,'X zu 2P'!L23,$E$7=3,'X zu 3P'!L23,$E$7=4,'X zu 4P'!L23)</f>
        <v>9b</v>
      </c>
      <c r="N31" s="1" t="str" cm="1">
        <f t="array" ref="N31">_xlfn.IFS($E$7=1,'X zu 1P'!M104,$E$7=2,'X zu 2P'!M23,$E$7=3,'X zu 3P'!M23,$E$7=4,'X zu 4P'!M23)</f>
        <v>11a</v>
      </c>
      <c r="O31" s="1" cm="1">
        <f t="array" ref="O31">_xlfn.IFS($E$7=1,'X zu 1P'!N104,$E$7=2,'X zu 2P'!N23,$E$7=3,'X zu 3P'!N23,$E$7=4,'X zu 4P'!N23)</f>
        <v>0</v>
      </c>
      <c r="P31" s="1" cm="1">
        <f t="array" ref="P31">_xlfn.IFS($E$7=1,'X zu 1P'!O104,$E$7=2,'X zu 2P'!O23,$E$7=3,'X zu 3P'!O23,$E$7=4,'X zu 4P'!O23)</f>
        <v>0</v>
      </c>
      <c r="Q31" s="1" t="str" cm="1">
        <f t="array" ref="Q31">_xlfn.IFS($E$7=1,'X zu 1P'!P104,$E$7=2,'X zu 2P'!P23,$E$7=3,'X zu 3P'!P23,$E$7=4,'X zu 4P'!P23)</f>
        <v>9a</v>
      </c>
      <c r="R31" s="1" t="str" cm="1">
        <f t="array" ref="R31">_xlfn.IFS($E$7=1,'X zu 1P'!Q104,$E$7=2,'X zu 2P'!Q23,$E$7=3,'X zu 3P'!Q23,$E$7=4,'X zu 4P'!Q23)</f>
        <v>10d</v>
      </c>
      <c r="S31" s="1" cm="1">
        <f t="array" ref="S31">_xlfn.IFS($E$7=1,'X zu 1P'!R104,$E$7=2,'X zu 2P'!R23,$E$7=3,'X zu 3P'!R23,$E$7=4,'X zu 4P'!R23)</f>
        <v>0</v>
      </c>
      <c r="T31" s="1" cm="1">
        <f t="array" ref="T31">_xlfn.IFS($E$7=1,'X zu 1P'!S104,$E$7=2,'X zu 2P'!S23,$E$7=3,'X zu 3P'!S23,$E$7=4,'X zu 4P'!S23)</f>
        <v>0</v>
      </c>
      <c r="U31" s="1" t="str" cm="1">
        <f t="array" ref="U31">_xlfn.IFS($E$7=1,'X zu 1P'!T104,$E$7=2,'X zu 2P'!T23,$E$7=3,'X zu 3P'!T23,$E$7=4,'X zu 4P'!T23)</f>
        <v>8d</v>
      </c>
      <c r="V31" s="1" t="str" cm="1">
        <f t="array" ref="V31">_xlfn.IFS($E$7=1,'X zu 1P'!U104,$E$7=2,'X zu 2P'!U23,$E$7=3,'X zu 3P'!U23,$E$7=4,'X zu 4P'!U23)</f>
        <v>10c</v>
      </c>
      <c r="W31" s="1" cm="1">
        <f t="array" ref="W31">_xlfn.IFS($E$7=1,'X zu 1P'!V104,$E$7=2,'X zu 2P'!V23,$E$7=3,'X zu 3P'!V23,$E$7=4,'X zu 4P'!V23)</f>
        <v>0</v>
      </c>
      <c r="X31" s="1" cm="1">
        <f t="array" ref="X31">_xlfn.IFS($E$7=1,'X zu 1P'!W104,$E$7=2,'X zu 2P'!W23,$E$7=3,'X zu 3P'!W23,$E$7=4,'X zu 4P'!W23)</f>
        <v>0</v>
      </c>
      <c r="Y31" s="1" t="str" cm="1">
        <f t="array" ref="Y31">_xlfn.IFS($E$7=1,'X zu 1P'!X104,$E$7=2,'X zu 2P'!X23,$E$7=3,'X zu 3P'!X23,$E$7=4,'X zu 4P'!X23)</f>
        <v>8c</v>
      </c>
      <c r="Z31" s="1" t="str" cm="1">
        <f t="array" ref="Z31">_xlfn.IFS($E$7=1,'X zu 1P'!Y104,$E$7=2,'X zu 2P'!Y23,$E$7=3,'X zu 3P'!Y23,$E$7=4,'X zu 4P'!Y23)</f>
        <v>10b</v>
      </c>
      <c r="AA31" s="1" cm="1">
        <f t="array" ref="AA31">_xlfn.IFS($E$7=1,'X zu 1P'!Z104,$E$7=2,'X zu 2P'!Z23,$E$7=3,'X zu 3P'!Z23,$E$7=4,'X zu 4P'!Z23)</f>
        <v>0</v>
      </c>
      <c r="AB31" s="1" cm="1">
        <f t="array" ref="AB31">_xlfn.IFS($E$7=1,'X zu 1P'!AA104,$E$7=2,'X zu 2P'!AA23,$E$7=3,'X zu 3P'!AA23,$E$7=4,'X zu 4P'!AA23)</f>
        <v>0</v>
      </c>
      <c r="AC31" s="1" t="str" cm="1">
        <f t="array" ref="AC31">_xlfn.IFS($E$7=1,'X zu 1P'!AB104,$E$7=2,'X zu 2P'!AB23,$E$7=3,'X zu 3P'!AB23,$E$7=4,'X zu 4P'!AB23)</f>
        <v>8b</v>
      </c>
      <c r="AD31" s="1" t="str" cm="1">
        <f t="array" ref="AD31">_xlfn.IFS($E$7=1,'X zu 1P'!AC104,$E$7=2,'X zu 2P'!AC23,$E$7=3,'X zu 3P'!AC23,$E$7=4,'X zu 4P'!AC23)</f>
        <v>10a</v>
      </c>
      <c r="AE31" s="1" cm="1">
        <f t="array" ref="AE31">_xlfn.IFS($E$7=1,'X zu 1P'!AD104,$E$7=2,'X zu 2P'!AD23,$E$7=3,'X zu 3P'!AD23,$E$7=4,'X zu 4P'!AD23)</f>
        <v>0</v>
      </c>
      <c r="AF31" s="1" cm="1">
        <f t="array" ref="AF31">_xlfn.IFS($E$7=1,'X zu 1P'!AE104,$E$7=2,'X zu 2P'!AE23,$E$7=3,'X zu 3P'!AE23,$E$7=4,'X zu 4P'!AE23)</f>
        <v>0</v>
      </c>
      <c r="AG31" s="1" t="str" cm="1">
        <f t="array" ref="AG31">_xlfn.IFS($E$7=1,'X zu 1P'!AF104,$E$7=2,'X zu 2P'!AF23,$E$7=3,'X zu 3P'!AF23,$E$7=4,'X zu 4P'!AF23)</f>
        <v>8a</v>
      </c>
      <c r="AH31" s="1" t="str" cm="1">
        <f t="array" ref="AH31">_xlfn.IFS($E$7=1,'X zu 1P'!AG104,$E$7=2,'X zu 2P'!AG23,$E$7=3,'X zu 3P'!AG23,$E$7=4,'X zu 4P'!AG23)</f>
        <v>9d</v>
      </c>
      <c r="AI31" s="1" cm="1">
        <f t="array" ref="AI31">_xlfn.IFS($E$7=1,'X zu 1P'!AH104,$E$7=2,'X zu 2P'!AH23,$E$7=3,'X zu 3P'!AH23,$E$7=4,'X zu 4P'!AH23)</f>
        <v>0</v>
      </c>
      <c r="AJ31" s="1" cm="1">
        <f t="array" ref="AJ31">_xlfn.IFS($E$7=1,'X zu 1P'!AI104,$E$7=2,'X zu 2P'!AI23,$E$7=3,'X zu 3P'!AI23,$E$7=4,'X zu 4P'!AI23)</f>
        <v>0</v>
      </c>
    </row>
    <row r="32" spans="2:36" x14ac:dyDescent="0.2">
      <c r="B32" s="13"/>
      <c r="C32" s="24">
        <v>30</v>
      </c>
      <c r="D32" s="3" cm="1">
        <f t="array" ref="D32">_xlfn.IFS($E$7=1,'X zu 1P'!C105,$E$7=2,'X zu 2P'!C24,$E$7=3,'X zu 3P'!C24,$E$7=4,'X zu 4P'!C24)</f>
        <v>0.90972222222222232</v>
      </c>
      <c r="E32" s="1" t="str" cm="1">
        <f t="array" ref="E32">_xlfn.IFS($E$7=1,'X zu 1P'!D105,$E$7=2,'X zu 2P'!D24,$E$7=3,'X zu 3P'!D24,$E$7=4,'X zu 4P'!D24)</f>
        <v>10a</v>
      </c>
      <c r="F32" s="1" cm="1">
        <f t="array" ref="F32">_xlfn.IFS($E$7=1,'X zu 1P'!E105,$E$7=2,'X zu 2P'!E24,$E$7=3,'X zu 3P'!E24,$E$7=4,'X zu 4P'!E24)</f>
        <v>0</v>
      </c>
      <c r="G32" s="1" cm="1">
        <f t="array" ref="G32">_xlfn.IFS($E$7=1,'X zu 1P'!F105,$E$7=2,'X zu 2P'!F24,$E$7=3,'X zu 3P'!F24,$E$7=4,'X zu 4P'!F24)</f>
        <v>0</v>
      </c>
      <c r="H32" s="1" cm="1">
        <f t="array" ref="H32">_xlfn.IFS($E$7=1,'X zu 1P'!G105,$E$7=2,'X zu 2P'!G24,$E$7=3,'X zu 3P'!G24,$E$7=4,'X zu 4P'!G24)</f>
        <v>2</v>
      </c>
      <c r="I32" s="1" t="str" cm="1">
        <f t="array" ref="I32">_xlfn.IFS($E$7=1,'X zu 1P'!H105,$E$7=2,'X zu 2P'!H24,$E$7=3,'X zu 3P'!H24,$E$7=4,'X zu 4P'!H24)</f>
        <v>9d</v>
      </c>
      <c r="J32" s="1" cm="1">
        <f t="array" ref="J32">_xlfn.IFS($E$7=1,'X zu 1P'!I105,$E$7=2,'X zu 2P'!I24,$E$7=3,'X zu 3P'!I24,$E$7=4,'X zu 4P'!I24)</f>
        <v>0</v>
      </c>
      <c r="K32" s="1" cm="1">
        <f t="array" ref="K32">_xlfn.IFS($E$7=1,'X zu 1P'!J105,$E$7=2,'X zu 2P'!J24,$E$7=3,'X zu 3P'!J24,$E$7=4,'X zu 4P'!J24)</f>
        <v>0</v>
      </c>
      <c r="L32" s="1" cm="1">
        <f t="array" ref="L32">_xlfn.IFS($E$7=1,'X zu 1P'!K105,$E$7=2,'X zu 2P'!K24,$E$7=3,'X zu 3P'!K24,$E$7=4,'X zu 4P'!K24)</f>
        <v>0</v>
      </c>
      <c r="M32" s="1" t="str" cm="1">
        <f t="array" ref="M32">_xlfn.IFS($E$7=1,'X zu 1P'!L105,$E$7=2,'X zu 2P'!L24,$E$7=3,'X zu 3P'!L24,$E$7=4,'X zu 4P'!L24)</f>
        <v>9c</v>
      </c>
      <c r="N32" s="1" t="str" cm="1">
        <f t="array" ref="N32">_xlfn.IFS($E$7=1,'X zu 1P'!M105,$E$7=2,'X zu 2P'!M24,$E$7=3,'X zu 3P'!M24,$E$7=4,'X zu 4P'!M24)</f>
        <v>11b</v>
      </c>
      <c r="O32" s="1" cm="1">
        <f t="array" ref="O32">_xlfn.IFS($E$7=1,'X zu 1P'!N105,$E$7=2,'X zu 2P'!N24,$E$7=3,'X zu 3P'!N24,$E$7=4,'X zu 4P'!N24)</f>
        <v>0</v>
      </c>
      <c r="P32" s="1" cm="1">
        <f t="array" ref="P32">_xlfn.IFS($E$7=1,'X zu 1P'!O105,$E$7=2,'X zu 2P'!O24,$E$7=3,'X zu 3P'!O24,$E$7=4,'X zu 4P'!O24)</f>
        <v>0</v>
      </c>
      <c r="Q32" s="1" t="str" cm="1">
        <f t="array" ref="Q32">_xlfn.IFS($E$7=1,'X zu 1P'!P105,$E$7=2,'X zu 2P'!P24,$E$7=3,'X zu 3P'!P24,$E$7=4,'X zu 4P'!P24)</f>
        <v>9b</v>
      </c>
      <c r="R32" s="1" t="str" cm="1">
        <f t="array" ref="R32">_xlfn.IFS($E$7=1,'X zu 1P'!Q105,$E$7=2,'X zu 2P'!Q24,$E$7=3,'X zu 3P'!Q24,$E$7=4,'X zu 4P'!Q24)</f>
        <v>11a</v>
      </c>
      <c r="S32" s="1" cm="1">
        <f t="array" ref="S32">_xlfn.IFS($E$7=1,'X zu 1P'!R105,$E$7=2,'X zu 2P'!R24,$E$7=3,'X zu 3P'!R24,$E$7=4,'X zu 4P'!R24)</f>
        <v>0</v>
      </c>
      <c r="T32" s="1" cm="1">
        <f t="array" ref="T32">_xlfn.IFS($E$7=1,'X zu 1P'!S105,$E$7=2,'X zu 2P'!S24,$E$7=3,'X zu 3P'!S24,$E$7=4,'X zu 4P'!S24)</f>
        <v>0</v>
      </c>
      <c r="U32" s="1" t="str" cm="1">
        <f t="array" ref="U32">_xlfn.IFS($E$7=1,'X zu 1P'!T105,$E$7=2,'X zu 2P'!T24,$E$7=3,'X zu 3P'!T24,$E$7=4,'X zu 4P'!T24)</f>
        <v>9a</v>
      </c>
      <c r="V32" s="1" t="str" cm="1">
        <f t="array" ref="V32">_xlfn.IFS($E$7=1,'X zu 1P'!U105,$E$7=2,'X zu 2P'!U24,$E$7=3,'X zu 3P'!U24,$E$7=4,'X zu 4P'!U24)</f>
        <v>10d</v>
      </c>
      <c r="W32" s="1" cm="1">
        <f t="array" ref="W32">_xlfn.IFS($E$7=1,'X zu 1P'!V105,$E$7=2,'X zu 2P'!V24,$E$7=3,'X zu 3P'!V24,$E$7=4,'X zu 4P'!V24)</f>
        <v>0</v>
      </c>
      <c r="X32" s="1" cm="1">
        <f t="array" ref="X32">_xlfn.IFS($E$7=1,'X zu 1P'!W105,$E$7=2,'X zu 2P'!W24,$E$7=3,'X zu 3P'!W24,$E$7=4,'X zu 4P'!W24)</f>
        <v>0</v>
      </c>
      <c r="Y32" s="1" t="str" cm="1">
        <f t="array" ref="Y32">_xlfn.IFS($E$7=1,'X zu 1P'!X105,$E$7=2,'X zu 2P'!X24,$E$7=3,'X zu 3P'!X24,$E$7=4,'X zu 4P'!X24)</f>
        <v>8d</v>
      </c>
      <c r="Z32" s="1" t="str" cm="1">
        <f t="array" ref="Z32">_xlfn.IFS($E$7=1,'X zu 1P'!Y105,$E$7=2,'X zu 2P'!Y24,$E$7=3,'X zu 3P'!Y24,$E$7=4,'X zu 4P'!Y24)</f>
        <v>10c</v>
      </c>
      <c r="AA32" s="1" cm="1">
        <f t="array" ref="AA32">_xlfn.IFS($E$7=1,'X zu 1P'!Z105,$E$7=2,'X zu 2P'!Z24,$E$7=3,'X zu 3P'!Z24,$E$7=4,'X zu 4P'!Z24)</f>
        <v>0</v>
      </c>
      <c r="AB32" s="1" cm="1">
        <f t="array" ref="AB32">_xlfn.IFS($E$7=1,'X zu 1P'!AA105,$E$7=2,'X zu 2P'!AA24,$E$7=3,'X zu 3P'!AA24,$E$7=4,'X zu 4P'!AA24)</f>
        <v>0</v>
      </c>
      <c r="AC32" s="1" t="str" cm="1">
        <f t="array" ref="AC32">_xlfn.IFS($E$7=1,'X zu 1P'!AB105,$E$7=2,'X zu 2P'!AB24,$E$7=3,'X zu 3P'!AB24,$E$7=4,'X zu 4P'!AB24)</f>
        <v>8c</v>
      </c>
      <c r="AD32" s="1" t="str" cm="1">
        <f t="array" ref="AD32">_xlfn.IFS($E$7=1,'X zu 1P'!AC105,$E$7=2,'X zu 2P'!AC24,$E$7=3,'X zu 3P'!AC24,$E$7=4,'X zu 4P'!AC24)</f>
        <v>10b</v>
      </c>
      <c r="AE32" s="1" cm="1">
        <f t="array" ref="AE32">_xlfn.IFS($E$7=1,'X zu 1P'!AD105,$E$7=2,'X zu 2P'!AD24,$E$7=3,'X zu 3P'!AD24,$E$7=4,'X zu 4P'!AD24)</f>
        <v>0</v>
      </c>
      <c r="AF32" s="1" cm="1">
        <f t="array" ref="AF32">_xlfn.IFS($E$7=1,'X zu 1P'!AE105,$E$7=2,'X zu 2P'!AE24,$E$7=3,'X zu 3P'!AE24,$E$7=4,'X zu 4P'!AE24)</f>
        <v>0</v>
      </c>
      <c r="AG32" s="1" t="str" cm="1">
        <f t="array" ref="AG32">_xlfn.IFS($E$7=1,'X zu 1P'!AF105,$E$7=2,'X zu 2P'!AF24,$E$7=3,'X zu 3P'!AF24,$E$7=4,'X zu 4P'!AF24)</f>
        <v>8b</v>
      </c>
      <c r="AH32" s="1" t="str" cm="1">
        <f t="array" ref="AH32">_xlfn.IFS($E$7=1,'X zu 1P'!AG105,$E$7=2,'X zu 2P'!AG24,$E$7=3,'X zu 3P'!AG24,$E$7=4,'X zu 4P'!AG24)</f>
        <v>10a</v>
      </c>
      <c r="AI32" s="1" cm="1">
        <f t="array" ref="AI32">_xlfn.IFS($E$7=1,'X zu 1P'!AH105,$E$7=2,'X zu 2P'!AH24,$E$7=3,'X zu 3P'!AH24,$E$7=4,'X zu 4P'!AH24)</f>
        <v>0</v>
      </c>
      <c r="AJ32" s="1" cm="1">
        <f t="array" ref="AJ32">_xlfn.IFS($E$7=1,'X zu 1P'!AI105,$E$7=2,'X zu 2P'!AI24,$E$7=3,'X zu 3P'!AI24,$E$7=4,'X zu 4P'!AI24)</f>
        <v>0</v>
      </c>
    </row>
    <row r="33" spans="2:36" x14ac:dyDescent="0.2">
      <c r="B33" s="13"/>
      <c r="C33" s="24">
        <v>31</v>
      </c>
      <c r="D33" s="3" cm="1">
        <f t="array" ref="D33">_xlfn.IFS($E$7=1,'X zu 1P'!C106,$E$7=2,'X zu 2P'!C25,$E$7=3,'X zu 3P'!C25,$E$7=4,'X zu 4P'!C25)</f>
        <v>0.9375</v>
      </c>
      <c r="E33" s="1" t="str" cm="1">
        <f t="array" ref="E33">_xlfn.IFS($E$7=1,'X zu 1P'!D106,$E$7=2,'X zu 2P'!D25,$E$7=3,'X zu 3P'!D25,$E$7=4,'X zu 4P'!D25)</f>
        <v>10b</v>
      </c>
      <c r="F33" s="1" cm="1">
        <f t="array" ref="F33">_xlfn.IFS($E$7=1,'X zu 1P'!E106,$E$7=2,'X zu 2P'!E25,$E$7=3,'X zu 3P'!E25,$E$7=4,'X zu 4P'!E25)</f>
        <v>0</v>
      </c>
      <c r="G33" s="1" cm="1">
        <f t="array" ref="G33">_xlfn.IFS($E$7=1,'X zu 1P'!F106,$E$7=2,'X zu 2P'!F25,$E$7=3,'X zu 3P'!F25,$E$7=4,'X zu 4P'!F25)</f>
        <v>0</v>
      </c>
      <c r="H33" s="1" cm="1">
        <f t="array" ref="H33">_xlfn.IFS($E$7=1,'X zu 1P'!G106,$E$7=2,'X zu 2P'!G25,$E$7=3,'X zu 3P'!G25,$E$7=4,'X zu 4P'!G25)</f>
        <v>3</v>
      </c>
      <c r="I33" s="1" t="str" cm="1">
        <f t="array" ref="I33">_xlfn.IFS($E$7=1,'X zu 1P'!H106,$E$7=2,'X zu 2P'!H25,$E$7=3,'X zu 3P'!H25,$E$7=4,'X zu 4P'!H25)</f>
        <v>10a</v>
      </c>
      <c r="J33" s="1" cm="1">
        <f t="array" ref="J33">_xlfn.IFS($E$7=1,'X zu 1P'!I106,$E$7=2,'X zu 2P'!I25,$E$7=3,'X zu 3P'!I25,$E$7=4,'X zu 4P'!I25)</f>
        <v>0</v>
      </c>
      <c r="K33" s="1" cm="1">
        <f t="array" ref="K33">_xlfn.IFS($E$7=1,'X zu 1P'!J106,$E$7=2,'X zu 2P'!J25,$E$7=3,'X zu 3P'!J25,$E$7=4,'X zu 4P'!J25)</f>
        <v>0</v>
      </c>
      <c r="L33" s="1" cm="1">
        <f t="array" ref="L33">_xlfn.IFS($E$7=1,'X zu 1P'!K106,$E$7=2,'X zu 2P'!K25,$E$7=3,'X zu 3P'!K25,$E$7=4,'X zu 4P'!K25)</f>
        <v>0</v>
      </c>
      <c r="M33" s="1" t="str" cm="1">
        <f t="array" ref="M33">_xlfn.IFS($E$7=1,'X zu 1P'!L106,$E$7=2,'X zu 2P'!L25,$E$7=3,'X zu 3P'!L25,$E$7=4,'X zu 4P'!L25)</f>
        <v>9d</v>
      </c>
      <c r="N33" s="1" cm="1">
        <f t="array" ref="N33">_xlfn.IFS($E$7=1,'X zu 1P'!M106,$E$7=2,'X zu 2P'!M25,$E$7=3,'X zu 3P'!M25,$E$7=4,'X zu 4P'!M25)</f>
        <v>0</v>
      </c>
      <c r="O33" s="1" cm="1">
        <f t="array" ref="O33">_xlfn.IFS($E$7=1,'X zu 1P'!N106,$E$7=2,'X zu 2P'!N25,$E$7=3,'X zu 3P'!N25,$E$7=4,'X zu 4P'!N25)</f>
        <v>0</v>
      </c>
      <c r="P33" s="1" cm="1">
        <f t="array" ref="P33">_xlfn.IFS($E$7=1,'X zu 1P'!O106,$E$7=2,'X zu 2P'!O25,$E$7=3,'X zu 3P'!O25,$E$7=4,'X zu 4P'!O25)</f>
        <v>0</v>
      </c>
      <c r="Q33" s="1" t="str" cm="1">
        <f t="array" ref="Q33">_xlfn.IFS($E$7=1,'X zu 1P'!P106,$E$7=2,'X zu 2P'!P25,$E$7=3,'X zu 3P'!P25,$E$7=4,'X zu 4P'!P25)</f>
        <v>9c</v>
      </c>
      <c r="R33" s="1" t="str" cm="1">
        <f t="array" ref="R33">_xlfn.IFS($E$7=1,'X zu 1P'!Q106,$E$7=2,'X zu 2P'!Q25,$E$7=3,'X zu 3P'!Q25,$E$7=4,'X zu 4P'!Q25)</f>
        <v>11b</v>
      </c>
      <c r="S33" s="1" cm="1">
        <f t="array" ref="S33">_xlfn.IFS($E$7=1,'X zu 1P'!R106,$E$7=2,'X zu 2P'!R25,$E$7=3,'X zu 3P'!R25,$E$7=4,'X zu 4P'!R25)</f>
        <v>0</v>
      </c>
      <c r="T33" s="1" cm="1">
        <f t="array" ref="T33">_xlfn.IFS($E$7=1,'X zu 1P'!S106,$E$7=2,'X zu 2P'!S25,$E$7=3,'X zu 3P'!S25,$E$7=4,'X zu 4P'!S25)</f>
        <v>0</v>
      </c>
      <c r="U33" s="1" t="str" cm="1">
        <f t="array" ref="U33">_xlfn.IFS($E$7=1,'X zu 1P'!T106,$E$7=2,'X zu 2P'!T25,$E$7=3,'X zu 3P'!T25,$E$7=4,'X zu 4P'!T25)</f>
        <v>9b</v>
      </c>
      <c r="V33" s="1" t="str" cm="1">
        <f t="array" ref="V33">_xlfn.IFS($E$7=1,'X zu 1P'!U106,$E$7=2,'X zu 2P'!U25,$E$7=3,'X zu 3P'!U25,$E$7=4,'X zu 4P'!U25)</f>
        <v>11a</v>
      </c>
      <c r="W33" s="1" cm="1">
        <f t="array" ref="W33">_xlfn.IFS($E$7=1,'X zu 1P'!V106,$E$7=2,'X zu 2P'!V25,$E$7=3,'X zu 3P'!V25,$E$7=4,'X zu 4P'!V25)</f>
        <v>0</v>
      </c>
      <c r="X33" s="1" cm="1">
        <f t="array" ref="X33">_xlfn.IFS($E$7=1,'X zu 1P'!W106,$E$7=2,'X zu 2P'!W25,$E$7=3,'X zu 3P'!W25,$E$7=4,'X zu 4P'!W25)</f>
        <v>0</v>
      </c>
      <c r="Y33" s="1" t="str" cm="1">
        <f t="array" ref="Y33">_xlfn.IFS($E$7=1,'X zu 1P'!X106,$E$7=2,'X zu 2P'!X25,$E$7=3,'X zu 3P'!X25,$E$7=4,'X zu 4P'!X25)</f>
        <v>9a</v>
      </c>
      <c r="Z33" s="1" t="str" cm="1">
        <f t="array" ref="Z33">_xlfn.IFS($E$7=1,'X zu 1P'!Y106,$E$7=2,'X zu 2P'!Y25,$E$7=3,'X zu 3P'!Y25,$E$7=4,'X zu 4P'!Y25)</f>
        <v>10d</v>
      </c>
      <c r="AA33" s="1" cm="1">
        <f t="array" ref="AA33">_xlfn.IFS($E$7=1,'X zu 1P'!Z106,$E$7=2,'X zu 2P'!Z25,$E$7=3,'X zu 3P'!Z25,$E$7=4,'X zu 4P'!Z25)</f>
        <v>0</v>
      </c>
      <c r="AB33" s="1" cm="1">
        <f t="array" ref="AB33">_xlfn.IFS($E$7=1,'X zu 1P'!AA106,$E$7=2,'X zu 2P'!AA25,$E$7=3,'X zu 3P'!AA25,$E$7=4,'X zu 4P'!AA25)</f>
        <v>0</v>
      </c>
      <c r="AC33" s="1" t="str" cm="1">
        <f t="array" ref="AC33">_xlfn.IFS($E$7=1,'X zu 1P'!AB106,$E$7=2,'X zu 2P'!AB25,$E$7=3,'X zu 3P'!AB25,$E$7=4,'X zu 4P'!AB25)</f>
        <v>8d</v>
      </c>
      <c r="AD33" s="1" t="str" cm="1">
        <f t="array" ref="AD33">_xlfn.IFS($E$7=1,'X zu 1P'!AC106,$E$7=2,'X zu 2P'!AC25,$E$7=3,'X zu 3P'!AC25,$E$7=4,'X zu 4P'!AC25)</f>
        <v>10c</v>
      </c>
      <c r="AE33" s="1" cm="1">
        <f t="array" ref="AE33">_xlfn.IFS($E$7=1,'X zu 1P'!AD106,$E$7=2,'X zu 2P'!AD25,$E$7=3,'X zu 3P'!AD25,$E$7=4,'X zu 4P'!AD25)</f>
        <v>0</v>
      </c>
      <c r="AF33" s="1" cm="1">
        <f t="array" ref="AF33">_xlfn.IFS($E$7=1,'X zu 1P'!AE106,$E$7=2,'X zu 2P'!AE25,$E$7=3,'X zu 3P'!AE25,$E$7=4,'X zu 4P'!AE25)</f>
        <v>0</v>
      </c>
      <c r="AG33" s="1" t="str" cm="1">
        <f t="array" ref="AG33">_xlfn.IFS($E$7=1,'X zu 1P'!AF106,$E$7=2,'X zu 2P'!AF25,$E$7=3,'X zu 3P'!AF25,$E$7=4,'X zu 4P'!AF25)</f>
        <v>8c</v>
      </c>
      <c r="AH33" s="1" t="str" cm="1">
        <f t="array" ref="AH33">_xlfn.IFS($E$7=1,'X zu 1P'!AG106,$E$7=2,'X zu 2P'!AG25,$E$7=3,'X zu 3P'!AG25,$E$7=4,'X zu 4P'!AG25)</f>
        <v>10b</v>
      </c>
      <c r="AI33" s="1" cm="1">
        <f t="array" ref="AI33">_xlfn.IFS($E$7=1,'X zu 1P'!AH106,$E$7=2,'X zu 2P'!AH25,$E$7=3,'X zu 3P'!AH25,$E$7=4,'X zu 4P'!AH25)</f>
        <v>0</v>
      </c>
      <c r="AJ33" s="1" cm="1">
        <f t="array" ref="AJ33">_xlfn.IFS($E$7=1,'X zu 1P'!AI106,$E$7=2,'X zu 2P'!AI25,$E$7=3,'X zu 3P'!AI25,$E$7=4,'X zu 4P'!AI25)</f>
        <v>0</v>
      </c>
    </row>
    <row r="34" spans="2:36" x14ac:dyDescent="0.2">
      <c r="B34" s="13"/>
      <c r="C34" s="24">
        <v>32</v>
      </c>
      <c r="D34" s="3" cm="1">
        <f t="array" ref="D34">_xlfn.IFS($E$7=1,'X zu 1P'!C107,$E$7=2,'X zu 2P'!C26,$E$7=3,'X zu 3P'!C26,$E$7=4,'X zu 4P'!C26)</f>
        <v>0.96527777777777768</v>
      </c>
      <c r="E34" s="1" t="str" cm="1">
        <f t="array" ref="E34">_xlfn.IFS($E$7=1,'X zu 1P'!D107,$E$7=2,'X zu 2P'!D26,$E$7=3,'X zu 3P'!D26,$E$7=4,'X zu 4P'!D26)</f>
        <v>10c</v>
      </c>
      <c r="F34" s="1" cm="1">
        <f t="array" ref="F34">_xlfn.IFS($E$7=1,'X zu 1P'!E107,$E$7=2,'X zu 2P'!E26,$E$7=3,'X zu 3P'!E26,$E$7=4,'X zu 4P'!E26)</f>
        <v>0</v>
      </c>
      <c r="G34" s="1" cm="1">
        <f t="array" ref="G34">_xlfn.IFS($E$7=1,'X zu 1P'!F107,$E$7=2,'X zu 2P'!F26,$E$7=3,'X zu 3P'!F26,$E$7=4,'X zu 4P'!F26)</f>
        <v>0</v>
      </c>
      <c r="H34" s="1" cm="1">
        <f t="array" ref="H34">_xlfn.IFS($E$7=1,'X zu 1P'!G107,$E$7=2,'X zu 2P'!G26,$E$7=3,'X zu 3P'!G26,$E$7=4,'X zu 4P'!G26)</f>
        <v>4</v>
      </c>
      <c r="I34" s="1" t="str" cm="1">
        <f t="array" ref="I34">_xlfn.IFS($E$7=1,'X zu 1P'!H107,$E$7=2,'X zu 2P'!H26,$E$7=3,'X zu 3P'!H26,$E$7=4,'X zu 4P'!H26)</f>
        <v>10b</v>
      </c>
      <c r="J34" s="1" cm="1">
        <f t="array" ref="J34">_xlfn.IFS($E$7=1,'X zu 1P'!I107,$E$7=2,'X zu 2P'!I26,$E$7=3,'X zu 3P'!I26,$E$7=4,'X zu 4P'!I26)</f>
        <v>0</v>
      </c>
      <c r="K34" s="1" cm="1">
        <f t="array" ref="K34">_xlfn.IFS($E$7=1,'X zu 1P'!J107,$E$7=2,'X zu 2P'!J26,$E$7=3,'X zu 3P'!J26,$E$7=4,'X zu 4P'!J26)</f>
        <v>0</v>
      </c>
      <c r="L34" s="1" cm="1">
        <f t="array" ref="L34">_xlfn.IFS($E$7=1,'X zu 1P'!K107,$E$7=2,'X zu 2P'!K26,$E$7=3,'X zu 3P'!K26,$E$7=4,'X zu 4P'!K26)</f>
        <v>0</v>
      </c>
      <c r="M34" s="1" t="str" cm="1">
        <f t="array" ref="M34">_xlfn.IFS($E$7=1,'X zu 1P'!L107,$E$7=2,'X zu 2P'!L26,$E$7=3,'X zu 3P'!L26,$E$7=4,'X zu 4P'!L26)</f>
        <v>10a</v>
      </c>
      <c r="N34" s="1" cm="1">
        <f t="array" ref="N34">_xlfn.IFS($E$7=1,'X zu 1P'!M107,$E$7=2,'X zu 2P'!M26,$E$7=3,'X zu 3P'!M26,$E$7=4,'X zu 4P'!M26)</f>
        <v>0</v>
      </c>
      <c r="O34" s="1" cm="1">
        <f t="array" ref="O34">_xlfn.IFS($E$7=1,'X zu 1P'!N107,$E$7=2,'X zu 2P'!N26,$E$7=3,'X zu 3P'!N26,$E$7=4,'X zu 4P'!N26)</f>
        <v>0</v>
      </c>
      <c r="P34" s="1" cm="1">
        <f t="array" ref="P34">_xlfn.IFS($E$7=1,'X zu 1P'!O107,$E$7=2,'X zu 2P'!O26,$E$7=3,'X zu 3P'!O26,$E$7=4,'X zu 4P'!O26)</f>
        <v>0</v>
      </c>
      <c r="Q34" s="1" t="str" cm="1">
        <f t="array" ref="Q34">_xlfn.IFS($E$7=1,'X zu 1P'!P107,$E$7=2,'X zu 2P'!P26,$E$7=3,'X zu 3P'!P26,$E$7=4,'X zu 4P'!P26)</f>
        <v>9d</v>
      </c>
      <c r="R34" s="1" cm="1">
        <f t="array" ref="R34">_xlfn.IFS($E$7=1,'X zu 1P'!Q107,$E$7=2,'X zu 2P'!Q26,$E$7=3,'X zu 3P'!Q26,$E$7=4,'X zu 4P'!Q26)</f>
        <v>0</v>
      </c>
      <c r="S34" s="1" cm="1">
        <f t="array" ref="S34">_xlfn.IFS($E$7=1,'X zu 1P'!R107,$E$7=2,'X zu 2P'!R26,$E$7=3,'X zu 3P'!R26,$E$7=4,'X zu 4P'!R26)</f>
        <v>0</v>
      </c>
      <c r="T34" s="1" cm="1">
        <f t="array" ref="T34">_xlfn.IFS($E$7=1,'X zu 1P'!S107,$E$7=2,'X zu 2P'!S26,$E$7=3,'X zu 3P'!S26,$E$7=4,'X zu 4P'!S26)</f>
        <v>0</v>
      </c>
      <c r="U34" s="1" t="str" cm="1">
        <f t="array" ref="U34">_xlfn.IFS($E$7=1,'X zu 1P'!T107,$E$7=2,'X zu 2P'!T26,$E$7=3,'X zu 3P'!T26,$E$7=4,'X zu 4P'!T26)</f>
        <v>9c</v>
      </c>
      <c r="V34" s="1" t="str" cm="1">
        <f t="array" ref="V34">_xlfn.IFS($E$7=1,'X zu 1P'!U107,$E$7=2,'X zu 2P'!U26,$E$7=3,'X zu 3P'!U26,$E$7=4,'X zu 4P'!U26)</f>
        <v>11b</v>
      </c>
      <c r="W34" s="1" cm="1">
        <f t="array" ref="W34">_xlfn.IFS($E$7=1,'X zu 1P'!V107,$E$7=2,'X zu 2P'!V26,$E$7=3,'X zu 3P'!V26,$E$7=4,'X zu 4P'!V26)</f>
        <v>0</v>
      </c>
      <c r="X34" s="1" cm="1">
        <f t="array" ref="X34">_xlfn.IFS($E$7=1,'X zu 1P'!W107,$E$7=2,'X zu 2P'!W26,$E$7=3,'X zu 3P'!W26,$E$7=4,'X zu 4P'!W26)</f>
        <v>0</v>
      </c>
      <c r="Y34" s="1" t="str" cm="1">
        <f t="array" ref="Y34">_xlfn.IFS($E$7=1,'X zu 1P'!X107,$E$7=2,'X zu 2P'!X26,$E$7=3,'X zu 3P'!X26,$E$7=4,'X zu 4P'!X26)</f>
        <v>9b</v>
      </c>
      <c r="Z34" s="1" t="str" cm="1">
        <f t="array" ref="Z34">_xlfn.IFS($E$7=1,'X zu 1P'!Y107,$E$7=2,'X zu 2P'!Y26,$E$7=3,'X zu 3P'!Y26,$E$7=4,'X zu 4P'!Y26)</f>
        <v>11a</v>
      </c>
      <c r="AA34" s="1" cm="1">
        <f t="array" ref="AA34">_xlfn.IFS($E$7=1,'X zu 1P'!Z107,$E$7=2,'X zu 2P'!Z26,$E$7=3,'X zu 3P'!Z26,$E$7=4,'X zu 4P'!Z26)</f>
        <v>0</v>
      </c>
      <c r="AB34" s="1" cm="1">
        <f t="array" ref="AB34">_xlfn.IFS($E$7=1,'X zu 1P'!AA107,$E$7=2,'X zu 2P'!AA26,$E$7=3,'X zu 3P'!AA26,$E$7=4,'X zu 4P'!AA26)</f>
        <v>0</v>
      </c>
      <c r="AC34" s="1" t="str" cm="1">
        <f t="array" ref="AC34">_xlfn.IFS($E$7=1,'X zu 1P'!AB107,$E$7=2,'X zu 2P'!AB26,$E$7=3,'X zu 3P'!AB26,$E$7=4,'X zu 4P'!AB26)</f>
        <v>9a</v>
      </c>
      <c r="AD34" s="1" t="str" cm="1">
        <f t="array" ref="AD34">_xlfn.IFS($E$7=1,'X zu 1P'!AC107,$E$7=2,'X zu 2P'!AC26,$E$7=3,'X zu 3P'!AC26,$E$7=4,'X zu 4P'!AC26)</f>
        <v>10d</v>
      </c>
      <c r="AE34" s="1" cm="1">
        <f t="array" ref="AE34">_xlfn.IFS($E$7=1,'X zu 1P'!AD107,$E$7=2,'X zu 2P'!AD26,$E$7=3,'X zu 3P'!AD26,$E$7=4,'X zu 4P'!AD26)</f>
        <v>0</v>
      </c>
      <c r="AF34" s="1" cm="1">
        <f t="array" ref="AF34">_xlfn.IFS($E$7=1,'X zu 1P'!AE107,$E$7=2,'X zu 2P'!AE26,$E$7=3,'X zu 3P'!AE26,$E$7=4,'X zu 4P'!AE26)</f>
        <v>0</v>
      </c>
      <c r="AG34" s="1" t="str" cm="1">
        <f t="array" ref="AG34">_xlfn.IFS($E$7=1,'X zu 1P'!AF107,$E$7=2,'X zu 2P'!AF26,$E$7=3,'X zu 3P'!AF26,$E$7=4,'X zu 4P'!AF26)</f>
        <v>8d</v>
      </c>
      <c r="AH34" s="1" t="str" cm="1">
        <f t="array" ref="AH34">_xlfn.IFS($E$7=1,'X zu 1P'!AG107,$E$7=2,'X zu 2P'!AG26,$E$7=3,'X zu 3P'!AG26,$E$7=4,'X zu 4P'!AG26)</f>
        <v>10c</v>
      </c>
      <c r="AI34" s="1" cm="1">
        <f t="array" ref="AI34">_xlfn.IFS($E$7=1,'X zu 1P'!AH107,$E$7=2,'X zu 2P'!AH26,$E$7=3,'X zu 3P'!AH26,$E$7=4,'X zu 4P'!AH26)</f>
        <v>0</v>
      </c>
      <c r="AJ34" s="1" cm="1">
        <f t="array" ref="AJ34">_xlfn.IFS($E$7=1,'X zu 1P'!AI107,$E$7=2,'X zu 2P'!AI26,$E$7=3,'X zu 3P'!AI26,$E$7=4,'X zu 4P'!AI26)</f>
        <v>0</v>
      </c>
    </row>
    <row r="35" spans="2:36" x14ac:dyDescent="0.2">
      <c r="B35" s="13"/>
      <c r="C35" s="24">
        <v>33</v>
      </c>
      <c r="D35" s="3" cm="1">
        <f t="array" ref="D35">_xlfn.IFS($E$7=1,'X zu 1P'!C108,$E$7=2,'X zu 2P'!C27,$E$7=3,'X zu 3P'!C27,$E$7=4,'X zu 4P'!C27)</f>
        <v>0.99305555555555558</v>
      </c>
      <c r="E35" s="1" t="str" cm="1">
        <f t="array" ref="E35">_xlfn.IFS($E$7=1,'X zu 1P'!D108,$E$7=2,'X zu 2P'!D27,$E$7=3,'X zu 3P'!D27,$E$7=4,'X zu 4P'!D27)</f>
        <v>10d</v>
      </c>
      <c r="F35" s="1" cm="1">
        <f t="array" ref="F35">_xlfn.IFS($E$7=1,'X zu 1P'!E108,$E$7=2,'X zu 2P'!E27,$E$7=3,'X zu 3P'!E27,$E$7=4,'X zu 4P'!E27)</f>
        <v>0</v>
      </c>
      <c r="G35" s="1" cm="1">
        <f t="array" ref="G35">_xlfn.IFS($E$7=1,'X zu 1P'!F108,$E$7=2,'X zu 2P'!F27,$E$7=3,'X zu 3P'!F27,$E$7=4,'X zu 4P'!F27)</f>
        <v>0</v>
      </c>
      <c r="H35" s="1" cm="1">
        <f t="array" ref="H35">_xlfn.IFS($E$7=1,'X zu 1P'!G108,$E$7=2,'X zu 2P'!G27,$E$7=3,'X zu 3P'!G27,$E$7=4,'X zu 4P'!G27)</f>
        <v>5</v>
      </c>
      <c r="I35" s="1" t="str" cm="1">
        <f t="array" ref="I35">_xlfn.IFS($E$7=1,'X zu 1P'!H108,$E$7=2,'X zu 2P'!H27,$E$7=3,'X zu 3P'!H27,$E$7=4,'X zu 4P'!H27)</f>
        <v>10c</v>
      </c>
      <c r="J35" s="1" cm="1">
        <f t="array" ref="J35">_xlfn.IFS($E$7=1,'X zu 1P'!I108,$E$7=2,'X zu 2P'!I27,$E$7=3,'X zu 3P'!I27,$E$7=4,'X zu 4P'!I27)</f>
        <v>0</v>
      </c>
      <c r="K35" s="1" cm="1">
        <f t="array" ref="K35">_xlfn.IFS($E$7=1,'X zu 1P'!J108,$E$7=2,'X zu 2P'!J27,$E$7=3,'X zu 3P'!J27,$E$7=4,'X zu 4P'!J27)</f>
        <v>0</v>
      </c>
      <c r="L35" s="1" cm="1">
        <f t="array" ref="L35">_xlfn.IFS($E$7=1,'X zu 1P'!K108,$E$7=2,'X zu 2P'!K27,$E$7=3,'X zu 3P'!K27,$E$7=4,'X zu 4P'!K27)</f>
        <v>0</v>
      </c>
      <c r="M35" s="1" t="str" cm="1">
        <f t="array" ref="M35">_xlfn.IFS($E$7=1,'X zu 1P'!L108,$E$7=2,'X zu 2P'!L27,$E$7=3,'X zu 3P'!L27,$E$7=4,'X zu 4P'!L27)</f>
        <v>10b</v>
      </c>
      <c r="N35" s="1" cm="1">
        <f t="array" ref="N35">_xlfn.IFS($E$7=1,'X zu 1P'!M108,$E$7=2,'X zu 2P'!M27,$E$7=3,'X zu 3P'!M27,$E$7=4,'X zu 4P'!M27)</f>
        <v>0</v>
      </c>
      <c r="O35" s="1" cm="1">
        <f t="array" ref="O35">_xlfn.IFS($E$7=1,'X zu 1P'!N108,$E$7=2,'X zu 2P'!N27,$E$7=3,'X zu 3P'!N27,$E$7=4,'X zu 4P'!N27)</f>
        <v>0</v>
      </c>
      <c r="P35" s="1" cm="1">
        <f t="array" ref="P35">_xlfn.IFS($E$7=1,'X zu 1P'!O108,$E$7=2,'X zu 2P'!O27,$E$7=3,'X zu 3P'!O27,$E$7=4,'X zu 4P'!O27)</f>
        <v>0</v>
      </c>
      <c r="Q35" s="1" t="str" cm="1">
        <f t="array" ref="Q35">_xlfn.IFS($E$7=1,'X zu 1P'!P108,$E$7=2,'X zu 2P'!P27,$E$7=3,'X zu 3P'!P27,$E$7=4,'X zu 4P'!P27)</f>
        <v>10a</v>
      </c>
      <c r="R35" s="1" cm="1">
        <f t="array" ref="R35">_xlfn.IFS($E$7=1,'X zu 1P'!Q108,$E$7=2,'X zu 2P'!Q27,$E$7=3,'X zu 3P'!Q27,$E$7=4,'X zu 4P'!Q27)</f>
        <v>0</v>
      </c>
      <c r="S35" s="1" cm="1">
        <f t="array" ref="S35">_xlfn.IFS($E$7=1,'X zu 1P'!R108,$E$7=2,'X zu 2P'!R27,$E$7=3,'X zu 3P'!R27,$E$7=4,'X zu 4P'!R27)</f>
        <v>0</v>
      </c>
      <c r="T35" s="1" cm="1">
        <f t="array" ref="T35">_xlfn.IFS($E$7=1,'X zu 1P'!S108,$E$7=2,'X zu 2P'!S27,$E$7=3,'X zu 3P'!S27,$E$7=4,'X zu 4P'!S27)</f>
        <v>0</v>
      </c>
      <c r="U35" s="1" t="str" cm="1">
        <f t="array" ref="U35">_xlfn.IFS($E$7=1,'X zu 1P'!T108,$E$7=2,'X zu 2P'!T27,$E$7=3,'X zu 3P'!T27,$E$7=4,'X zu 4P'!T27)</f>
        <v>9d</v>
      </c>
      <c r="V35" s="1" cm="1">
        <f t="array" ref="V35">_xlfn.IFS($E$7=1,'X zu 1P'!U108,$E$7=2,'X zu 2P'!U27,$E$7=3,'X zu 3P'!U27,$E$7=4,'X zu 4P'!U27)</f>
        <v>0</v>
      </c>
      <c r="W35" s="1" cm="1">
        <f t="array" ref="W35">_xlfn.IFS($E$7=1,'X zu 1P'!V108,$E$7=2,'X zu 2P'!V27,$E$7=3,'X zu 3P'!V27,$E$7=4,'X zu 4P'!V27)</f>
        <v>0</v>
      </c>
      <c r="X35" s="1" cm="1">
        <f t="array" ref="X35">_xlfn.IFS($E$7=1,'X zu 1P'!W108,$E$7=2,'X zu 2P'!W27,$E$7=3,'X zu 3P'!W27,$E$7=4,'X zu 4P'!W27)</f>
        <v>0</v>
      </c>
      <c r="Y35" s="1" t="str" cm="1">
        <f t="array" ref="Y35">_xlfn.IFS($E$7=1,'X zu 1P'!X108,$E$7=2,'X zu 2P'!X27,$E$7=3,'X zu 3P'!X27,$E$7=4,'X zu 4P'!X27)</f>
        <v>9c</v>
      </c>
      <c r="Z35" s="1" t="str" cm="1">
        <f t="array" ref="Z35">_xlfn.IFS($E$7=1,'X zu 1P'!Y108,$E$7=2,'X zu 2P'!Y27,$E$7=3,'X zu 3P'!Y27,$E$7=4,'X zu 4P'!Y27)</f>
        <v>11b</v>
      </c>
      <c r="AA35" s="1" cm="1">
        <f t="array" ref="AA35">_xlfn.IFS($E$7=1,'X zu 1P'!Z108,$E$7=2,'X zu 2P'!Z27,$E$7=3,'X zu 3P'!Z27,$E$7=4,'X zu 4P'!Z27)</f>
        <v>0</v>
      </c>
      <c r="AB35" s="1" cm="1">
        <f t="array" ref="AB35">_xlfn.IFS($E$7=1,'X zu 1P'!AA108,$E$7=2,'X zu 2P'!AA27,$E$7=3,'X zu 3P'!AA27,$E$7=4,'X zu 4P'!AA27)</f>
        <v>0</v>
      </c>
      <c r="AC35" s="1" t="str" cm="1">
        <f t="array" ref="AC35">_xlfn.IFS($E$7=1,'X zu 1P'!AB108,$E$7=2,'X zu 2P'!AB27,$E$7=3,'X zu 3P'!AB27,$E$7=4,'X zu 4P'!AB27)</f>
        <v>9b</v>
      </c>
      <c r="AD35" s="1" t="str" cm="1">
        <f t="array" ref="AD35">_xlfn.IFS($E$7=1,'X zu 1P'!AC108,$E$7=2,'X zu 2P'!AC27,$E$7=3,'X zu 3P'!AC27,$E$7=4,'X zu 4P'!AC27)</f>
        <v>11a</v>
      </c>
      <c r="AE35" s="1" cm="1">
        <f t="array" ref="AE35">_xlfn.IFS($E$7=1,'X zu 1P'!AD108,$E$7=2,'X zu 2P'!AD27,$E$7=3,'X zu 3P'!AD27,$E$7=4,'X zu 4P'!AD27)</f>
        <v>0</v>
      </c>
      <c r="AF35" s="1" cm="1">
        <f t="array" ref="AF35">_xlfn.IFS($E$7=1,'X zu 1P'!AE108,$E$7=2,'X zu 2P'!AE27,$E$7=3,'X zu 3P'!AE27,$E$7=4,'X zu 4P'!AE27)</f>
        <v>0</v>
      </c>
      <c r="AG35" s="1" t="str" cm="1">
        <f t="array" ref="AG35">_xlfn.IFS($E$7=1,'X zu 1P'!AF108,$E$7=2,'X zu 2P'!AF27,$E$7=3,'X zu 3P'!AF27,$E$7=4,'X zu 4P'!AF27)</f>
        <v>9a</v>
      </c>
      <c r="AH35" s="1" t="str" cm="1">
        <f t="array" ref="AH35">_xlfn.IFS($E$7=1,'X zu 1P'!AG108,$E$7=2,'X zu 2P'!AG27,$E$7=3,'X zu 3P'!AG27,$E$7=4,'X zu 4P'!AG27)</f>
        <v>10d</v>
      </c>
      <c r="AI35" s="1" cm="1">
        <f t="array" ref="AI35">_xlfn.IFS($E$7=1,'X zu 1P'!AH108,$E$7=2,'X zu 2P'!AH27,$E$7=3,'X zu 3P'!AH27,$E$7=4,'X zu 4P'!AH27)</f>
        <v>0</v>
      </c>
      <c r="AJ35" s="1" cm="1">
        <f t="array" ref="AJ35">_xlfn.IFS($E$7=1,'X zu 1P'!AI108,$E$7=2,'X zu 2P'!AI27,$E$7=3,'X zu 3P'!AI27,$E$7=4,'X zu 4P'!AI27)</f>
        <v>0</v>
      </c>
    </row>
    <row r="36" spans="2:36" x14ac:dyDescent="0.2">
      <c r="B36" s="13"/>
      <c r="C36" s="24">
        <v>34</v>
      </c>
      <c r="D36" s="3" cm="1">
        <f t="array" ref="D36">_xlfn.IFS($E$7=1,'X zu 1P'!C109,$E$7=2,'X zu 2P'!C28,$E$7=3,'X zu 3P'!C28,$E$7=4,'X zu 4P'!C28)</f>
        <v>1.0208333333333333</v>
      </c>
      <c r="E36" s="1" t="str" cm="1">
        <f t="array" ref="E36">_xlfn.IFS($E$7=1,'X zu 1P'!D109,$E$7=2,'X zu 2P'!D28,$E$7=3,'X zu 3P'!D28,$E$7=4,'X zu 4P'!D28)</f>
        <v>11a</v>
      </c>
      <c r="F36" s="1" cm="1">
        <f t="array" ref="F36">_xlfn.IFS($E$7=1,'X zu 1P'!E109,$E$7=2,'X zu 2P'!E28,$E$7=3,'X zu 3P'!E28,$E$7=4,'X zu 4P'!E28)</f>
        <v>0</v>
      </c>
      <c r="G36" s="1" cm="1">
        <f t="array" ref="G36">_xlfn.IFS($E$7=1,'X zu 1P'!F109,$E$7=2,'X zu 2P'!F28,$E$7=3,'X zu 3P'!F28,$E$7=4,'X zu 4P'!F28)</f>
        <v>0</v>
      </c>
      <c r="H36" s="1" cm="1">
        <f t="array" ref="H36">_xlfn.IFS($E$7=1,'X zu 1P'!G109,$E$7=2,'X zu 2P'!G28,$E$7=3,'X zu 3P'!G28,$E$7=4,'X zu 4P'!G28)</f>
        <v>6</v>
      </c>
      <c r="I36" s="1" t="str" cm="1">
        <f t="array" ref="I36">_xlfn.IFS($E$7=1,'X zu 1P'!H109,$E$7=2,'X zu 2P'!H28,$E$7=3,'X zu 3P'!H28,$E$7=4,'X zu 4P'!H28)</f>
        <v>10d</v>
      </c>
      <c r="J36" s="1" cm="1">
        <f t="array" ref="J36">_xlfn.IFS($E$7=1,'X zu 1P'!I109,$E$7=2,'X zu 2P'!I28,$E$7=3,'X zu 3P'!I28,$E$7=4,'X zu 4P'!I28)</f>
        <v>0</v>
      </c>
      <c r="K36" s="1" cm="1">
        <f t="array" ref="K36">_xlfn.IFS($E$7=1,'X zu 1P'!J109,$E$7=2,'X zu 2P'!J28,$E$7=3,'X zu 3P'!J28,$E$7=4,'X zu 4P'!J28)</f>
        <v>0</v>
      </c>
      <c r="L36" s="1" cm="1">
        <f t="array" ref="L36">_xlfn.IFS($E$7=1,'X zu 1P'!K109,$E$7=2,'X zu 2P'!K28,$E$7=3,'X zu 3P'!K28,$E$7=4,'X zu 4P'!K28)</f>
        <v>0</v>
      </c>
      <c r="M36" s="1" t="str" cm="1">
        <f t="array" ref="M36">_xlfn.IFS($E$7=1,'X zu 1P'!L109,$E$7=2,'X zu 2P'!L28,$E$7=3,'X zu 3P'!L28,$E$7=4,'X zu 4P'!L28)</f>
        <v>10c</v>
      </c>
      <c r="N36" s="1" cm="1">
        <f t="array" ref="N36">_xlfn.IFS($E$7=1,'X zu 1P'!M109,$E$7=2,'X zu 2P'!M28,$E$7=3,'X zu 3P'!M28,$E$7=4,'X zu 4P'!M28)</f>
        <v>0</v>
      </c>
      <c r="O36" s="1" cm="1">
        <f t="array" ref="O36">_xlfn.IFS($E$7=1,'X zu 1P'!N109,$E$7=2,'X zu 2P'!N28,$E$7=3,'X zu 3P'!N28,$E$7=4,'X zu 4P'!N28)</f>
        <v>0</v>
      </c>
      <c r="P36" s="1" cm="1">
        <f t="array" ref="P36">_xlfn.IFS($E$7=1,'X zu 1P'!O109,$E$7=2,'X zu 2P'!O28,$E$7=3,'X zu 3P'!O28,$E$7=4,'X zu 4P'!O28)</f>
        <v>0</v>
      </c>
      <c r="Q36" s="1" t="str" cm="1">
        <f t="array" ref="Q36">_xlfn.IFS($E$7=1,'X zu 1P'!P109,$E$7=2,'X zu 2P'!P28,$E$7=3,'X zu 3P'!P28,$E$7=4,'X zu 4P'!P28)</f>
        <v>10b</v>
      </c>
      <c r="R36" s="1" cm="1">
        <f t="array" ref="R36">_xlfn.IFS($E$7=1,'X zu 1P'!Q109,$E$7=2,'X zu 2P'!Q28,$E$7=3,'X zu 3P'!Q28,$E$7=4,'X zu 4P'!Q28)</f>
        <v>0</v>
      </c>
      <c r="S36" s="1" cm="1">
        <f t="array" ref="S36">_xlfn.IFS($E$7=1,'X zu 1P'!R109,$E$7=2,'X zu 2P'!R28,$E$7=3,'X zu 3P'!R28,$E$7=4,'X zu 4P'!R28)</f>
        <v>0</v>
      </c>
      <c r="T36" s="1" cm="1">
        <f t="array" ref="T36">_xlfn.IFS($E$7=1,'X zu 1P'!S109,$E$7=2,'X zu 2P'!S28,$E$7=3,'X zu 3P'!S28,$E$7=4,'X zu 4P'!S28)</f>
        <v>0</v>
      </c>
      <c r="U36" s="1" t="str" cm="1">
        <f t="array" ref="U36">_xlfn.IFS($E$7=1,'X zu 1P'!T109,$E$7=2,'X zu 2P'!T28,$E$7=3,'X zu 3P'!T28,$E$7=4,'X zu 4P'!T28)</f>
        <v>10a</v>
      </c>
      <c r="V36" s="1" cm="1">
        <f t="array" ref="V36">_xlfn.IFS($E$7=1,'X zu 1P'!U109,$E$7=2,'X zu 2P'!U28,$E$7=3,'X zu 3P'!U28,$E$7=4,'X zu 4P'!U28)</f>
        <v>0</v>
      </c>
      <c r="W36" s="1" cm="1">
        <f t="array" ref="W36">_xlfn.IFS($E$7=1,'X zu 1P'!V109,$E$7=2,'X zu 2P'!V28,$E$7=3,'X zu 3P'!V28,$E$7=4,'X zu 4P'!V28)</f>
        <v>0</v>
      </c>
      <c r="X36" s="1" cm="1">
        <f t="array" ref="X36">_xlfn.IFS($E$7=1,'X zu 1P'!W109,$E$7=2,'X zu 2P'!W28,$E$7=3,'X zu 3P'!W28,$E$7=4,'X zu 4P'!W28)</f>
        <v>0</v>
      </c>
      <c r="Y36" s="1" t="str" cm="1">
        <f t="array" ref="Y36">_xlfn.IFS($E$7=1,'X zu 1P'!X109,$E$7=2,'X zu 2P'!X28,$E$7=3,'X zu 3P'!X28,$E$7=4,'X zu 4P'!X28)</f>
        <v>9d</v>
      </c>
      <c r="Z36" s="1" cm="1">
        <f t="array" ref="Z36">_xlfn.IFS($E$7=1,'X zu 1P'!Y109,$E$7=2,'X zu 2P'!Y28,$E$7=3,'X zu 3P'!Y28,$E$7=4,'X zu 4P'!Y28)</f>
        <v>0</v>
      </c>
      <c r="AA36" s="1" cm="1">
        <f t="array" ref="AA36">_xlfn.IFS($E$7=1,'X zu 1P'!Z109,$E$7=2,'X zu 2P'!Z28,$E$7=3,'X zu 3P'!Z28,$E$7=4,'X zu 4P'!Z28)</f>
        <v>0</v>
      </c>
      <c r="AB36" s="1" cm="1">
        <f t="array" ref="AB36">_xlfn.IFS($E$7=1,'X zu 1P'!AA109,$E$7=2,'X zu 2P'!AA28,$E$7=3,'X zu 3P'!AA28,$E$7=4,'X zu 4P'!AA28)</f>
        <v>0</v>
      </c>
      <c r="AC36" s="1" t="str" cm="1">
        <f t="array" ref="AC36">_xlfn.IFS($E$7=1,'X zu 1P'!AB109,$E$7=2,'X zu 2P'!AB28,$E$7=3,'X zu 3P'!AB28,$E$7=4,'X zu 4P'!AB28)</f>
        <v>9c</v>
      </c>
      <c r="AD36" s="1" t="str" cm="1">
        <f t="array" ref="AD36">_xlfn.IFS($E$7=1,'X zu 1P'!AC109,$E$7=2,'X zu 2P'!AC28,$E$7=3,'X zu 3P'!AC28,$E$7=4,'X zu 4P'!AC28)</f>
        <v>11b</v>
      </c>
      <c r="AE36" s="1" cm="1">
        <f t="array" ref="AE36">_xlfn.IFS($E$7=1,'X zu 1P'!AD109,$E$7=2,'X zu 2P'!AD28,$E$7=3,'X zu 3P'!AD28,$E$7=4,'X zu 4P'!AD28)</f>
        <v>0</v>
      </c>
      <c r="AF36" s="1" cm="1">
        <f t="array" ref="AF36">_xlfn.IFS($E$7=1,'X zu 1P'!AE109,$E$7=2,'X zu 2P'!AE28,$E$7=3,'X zu 3P'!AE28,$E$7=4,'X zu 4P'!AE28)</f>
        <v>0</v>
      </c>
      <c r="AG36" s="1" t="str" cm="1">
        <f t="array" ref="AG36">_xlfn.IFS($E$7=1,'X zu 1P'!AF109,$E$7=2,'X zu 2P'!AF28,$E$7=3,'X zu 3P'!AF28,$E$7=4,'X zu 4P'!AF28)</f>
        <v>9b</v>
      </c>
      <c r="AH36" s="1" t="str" cm="1">
        <f t="array" ref="AH36">_xlfn.IFS($E$7=1,'X zu 1P'!AG109,$E$7=2,'X zu 2P'!AG28,$E$7=3,'X zu 3P'!AG28,$E$7=4,'X zu 4P'!AG28)</f>
        <v>11a</v>
      </c>
      <c r="AI36" s="1" cm="1">
        <f t="array" ref="AI36">_xlfn.IFS($E$7=1,'X zu 1P'!AH109,$E$7=2,'X zu 2P'!AH28,$E$7=3,'X zu 3P'!AH28,$E$7=4,'X zu 4P'!AH28)</f>
        <v>0</v>
      </c>
      <c r="AJ36" s="1" cm="1">
        <f t="array" ref="AJ36">_xlfn.IFS($E$7=1,'X zu 1P'!AI109,$E$7=2,'X zu 2P'!AI28,$E$7=3,'X zu 3P'!AI28,$E$7=4,'X zu 4P'!AI28)</f>
        <v>0</v>
      </c>
    </row>
    <row r="37" spans="2:36" x14ac:dyDescent="0.2">
      <c r="B37" s="13"/>
      <c r="C37" s="24">
        <v>35</v>
      </c>
      <c r="D37" s="3" cm="1">
        <f t="array" ref="D37">_xlfn.IFS($E$7=1,'X zu 1P'!C110,$E$7=2,'X zu 2P'!C29,$E$7=3,'X zu 3P'!C29,$E$7=4,'X zu 4P'!C29)</f>
        <v>1.0486111111111112</v>
      </c>
      <c r="E37" s="1" t="str" cm="1">
        <f t="array" ref="E37">_xlfn.IFS($E$7=1,'X zu 1P'!D110,$E$7=2,'X zu 2P'!D29,$E$7=3,'X zu 3P'!D29,$E$7=4,'X zu 4P'!D29)</f>
        <v>11b</v>
      </c>
      <c r="F37" s="1" cm="1">
        <f t="array" ref="F37">_xlfn.IFS($E$7=1,'X zu 1P'!E110,$E$7=2,'X zu 2P'!E29,$E$7=3,'X zu 3P'!E29,$E$7=4,'X zu 4P'!E29)</f>
        <v>0</v>
      </c>
      <c r="G37" s="1" cm="1">
        <f t="array" ref="G37">_xlfn.IFS($E$7=1,'X zu 1P'!F110,$E$7=2,'X zu 2P'!F29,$E$7=3,'X zu 3P'!F29,$E$7=4,'X zu 4P'!F29)</f>
        <v>0</v>
      </c>
      <c r="H37" s="1" cm="1">
        <f t="array" ref="H37">_xlfn.IFS($E$7=1,'X zu 1P'!G110,$E$7=2,'X zu 2P'!G29,$E$7=3,'X zu 3P'!G29,$E$7=4,'X zu 4P'!G29)</f>
        <v>7</v>
      </c>
      <c r="I37" s="1" t="str" cm="1">
        <f t="array" ref="I37">_xlfn.IFS($E$7=1,'X zu 1P'!H110,$E$7=2,'X zu 2P'!H29,$E$7=3,'X zu 3P'!H29,$E$7=4,'X zu 4P'!H29)</f>
        <v>11a</v>
      </c>
      <c r="J37" s="1" cm="1">
        <f t="array" ref="J37">_xlfn.IFS($E$7=1,'X zu 1P'!I110,$E$7=2,'X zu 2P'!I29,$E$7=3,'X zu 3P'!I29,$E$7=4,'X zu 4P'!I29)</f>
        <v>0</v>
      </c>
      <c r="K37" s="1" cm="1">
        <f t="array" ref="K37">_xlfn.IFS($E$7=1,'X zu 1P'!J110,$E$7=2,'X zu 2P'!J29,$E$7=3,'X zu 3P'!J29,$E$7=4,'X zu 4P'!J29)</f>
        <v>0</v>
      </c>
      <c r="L37" s="1" cm="1">
        <f t="array" ref="L37">_xlfn.IFS($E$7=1,'X zu 1P'!K110,$E$7=2,'X zu 2P'!K29,$E$7=3,'X zu 3P'!K29,$E$7=4,'X zu 4P'!K29)</f>
        <v>0</v>
      </c>
      <c r="M37" s="1" t="str" cm="1">
        <f t="array" ref="M37">_xlfn.IFS($E$7=1,'X zu 1P'!L110,$E$7=2,'X zu 2P'!L29,$E$7=3,'X zu 3P'!L29,$E$7=4,'X zu 4P'!L29)</f>
        <v>10d</v>
      </c>
      <c r="N37" s="1" cm="1">
        <f t="array" ref="N37">_xlfn.IFS($E$7=1,'X zu 1P'!M110,$E$7=2,'X zu 2P'!M29,$E$7=3,'X zu 3P'!M29,$E$7=4,'X zu 4P'!M29)</f>
        <v>0</v>
      </c>
      <c r="O37" s="1" cm="1">
        <f t="array" ref="O37">_xlfn.IFS($E$7=1,'X zu 1P'!N110,$E$7=2,'X zu 2P'!N29,$E$7=3,'X zu 3P'!N29,$E$7=4,'X zu 4P'!N29)</f>
        <v>0</v>
      </c>
      <c r="P37" s="1" cm="1">
        <f t="array" ref="P37">_xlfn.IFS($E$7=1,'X zu 1P'!O110,$E$7=2,'X zu 2P'!O29,$E$7=3,'X zu 3P'!O29,$E$7=4,'X zu 4P'!O29)</f>
        <v>0</v>
      </c>
      <c r="Q37" s="1" t="str" cm="1">
        <f t="array" ref="Q37">_xlfn.IFS($E$7=1,'X zu 1P'!P110,$E$7=2,'X zu 2P'!P29,$E$7=3,'X zu 3P'!P29,$E$7=4,'X zu 4P'!P29)</f>
        <v>10c</v>
      </c>
      <c r="R37" s="1" cm="1">
        <f t="array" ref="R37">_xlfn.IFS($E$7=1,'X zu 1P'!Q110,$E$7=2,'X zu 2P'!Q29,$E$7=3,'X zu 3P'!Q29,$E$7=4,'X zu 4P'!Q29)</f>
        <v>0</v>
      </c>
      <c r="S37" s="1" cm="1">
        <f t="array" ref="S37">_xlfn.IFS($E$7=1,'X zu 1P'!R110,$E$7=2,'X zu 2P'!R29,$E$7=3,'X zu 3P'!R29,$E$7=4,'X zu 4P'!R29)</f>
        <v>0</v>
      </c>
      <c r="T37" s="1" cm="1">
        <f t="array" ref="T37">_xlfn.IFS($E$7=1,'X zu 1P'!S110,$E$7=2,'X zu 2P'!S29,$E$7=3,'X zu 3P'!S29,$E$7=4,'X zu 4P'!S29)</f>
        <v>0</v>
      </c>
      <c r="U37" s="1" t="str" cm="1">
        <f t="array" ref="U37">_xlfn.IFS($E$7=1,'X zu 1P'!T110,$E$7=2,'X zu 2P'!T29,$E$7=3,'X zu 3P'!T29,$E$7=4,'X zu 4P'!T29)</f>
        <v>10b</v>
      </c>
      <c r="V37" s="1" cm="1">
        <f t="array" ref="V37">_xlfn.IFS($E$7=1,'X zu 1P'!U110,$E$7=2,'X zu 2P'!U29,$E$7=3,'X zu 3P'!U29,$E$7=4,'X zu 4P'!U29)</f>
        <v>0</v>
      </c>
      <c r="W37" s="1" cm="1">
        <f t="array" ref="W37">_xlfn.IFS($E$7=1,'X zu 1P'!V110,$E$7=2,'X zu 2P'!V29,$E$7=3,'X zu 3P'!V29,$E$7=4,'X zu 4P'!V29)</f>
        <v>0</v>
      </c>
      <c r="X37" s="1" cm="1">
        <f t="array" ref="X37">_xlfn.IFS($E$7=1,'X zu 1P'!W110,$E$7=2,'X zu 2P'!W29,$E$7=3,'X zu 3P'!W29,$E$7=4,'X zu 4P'!W29)</f>
        <v>0</v>
      </c>
      <c r="Y37" s="1" t="str" cm="1">
        <f t="array" ref="Y37">_xlfn.IFS($E$7=1,'X zu 1P'!X110,$E$7=2,'X zu 2P'!X29,$E$7=3,'X zu 3P'!X29,$E$7=4,'X zu 4P'!X29)</f>
        <v>10a</v>
      </c>
      <c r="Z37" s="1" cm="1">
        <f t="array" ref="Z37">_xlfn.IFS($E$7=1,'X zu 1P'!Y110,$E$7=2,'X zu 2P'!Y29,$E$7=3,'X zu 3P'!Y29,$E$7=4,'X zu 4P'!Y29)</f>
        <v>0</v>
      </c>
      <c r="AA37" s="1" cm="1">
        <f t="array" ref="AA37">_xlfn.IFS($E$7=1,'X zu 1P'!Z110,$E$7=2,'X zu 2P'!Z29,$E$7=3,'X zu 3P'!Z29,$E$7=4,'X zu 4P'!Z29)</f>
        <v>0</v>
      </c>
      <c r="AB37" s="1" cm="1">
        <f t="array" ref="AB37">_xlfn.IFS($E$7=1,'X zu 1P'!AA110,$E$7=2,'X zu 2P'!AA29,$E$7=3,'X zu 3P'!AA29,$E$7=4,'X zu 4P'!AA29)</f>
        <v>0</v>
      </c>
      <c r="AC37" s="1" t="str" cm="1">
        <f t="array" ref="AC37">_xlfn.IFS($E$7=1,'X zu 1P'!AB110,$E$7=2,'X zu 2P'!AB29,$E$7=3,'X zu 3P'!AB29,$E$7=4,'X zu 4P'!AB29)</f>
        <v>9d</v>
      </c>
      <c r="AD37" s="1" cm="1">
        <f t="array" ref="AD37">_xlfn.IFS($E$7=1,'X zu 1P'!AC110,$E$7=2,'X zu 2P'!AC29,$E$7=3,'X zu 3P'!AC29,$E$7=4,'X zu 4P'!AC29)</f>
        <v>0</v>
      </c>
      <c r="AE37" s="1" cm="1">
        <f t="array" ref="AE37">_xlfn.IFS($E$7=1,'X zu 1P'!AD110,$E$7=2,'X zu 2P'!AD29,$E$7=3,'X zu 3P'!AD29,$E$7=4,'X zu 4P'!AD29)</f>
        <v>0</v>
      </c>
      <c r="AF37" s="1" cm="1">
        <f t="array" ref="AF37">_xlfn.IFS($E$7=1,'X zu 1P'!AE110,$E$7=2,'X zu 2P'!AE29,$E$7=3,'X zu 3P'!AE29,$E$7=4,'X zu 4P'!AE29)</f>
        <v>0</v>
      </c>
      <c r="AG37" s="1" t="str" cm="1">
        <f t="array" ref="AG37">_xlfn.IFS($E$7=1,'X zu 1P'!AF110,$E$7=2,'X zu 2P'!AF29,$E$7=3,'X zu 3P'!AF29,$E$7=4,'X zu 4P'!AF29)</f>
        <v>9c</v>
      </c>
      <c r="AH37" s="1" t="str" cm="1">
        <f t="array" ref="AH37">_xlfn.IFS($E$7=1,'X zu 1P'!AG110,$E$7=2,'X zu 2P'!AG29,$E$7=3,'X zu 3P'!AG29,$E$7=4,'X zu 4P'!AG29)</f>
        <v>11b</v>
      </c>
      <c r="AI37" s="1" cm="1">
        <f t="array" ref="AI37">_xlfn.IFS($E$7=1,'X zu 1P'!AH110,$E$7=2,'X zu 2P'!AH29,$E$7=3,'X zu 3P'!AH29,$E$7=4,'X zu 4P'!AH29)</f>
        <v>0</v>
      </c>
      <c r="AJ37" s="1" cm="1">
        <f t="array" ref="AJ37">_xlfn.IFS($E$7=1,'X zu 1P'!AI110,$E$7=2,'X zu 2P'!AI29,$E$7=3,'X zu 3P'!AI29,$E$7=4,'X zu 4P'!AI29)</f>
        <v>0</v>
      </c>
    </row>
    <row r="38" spans="2:36" x14ac:dyDescent="0.2">
      <c r="B38" s="13"/>
      <c r="C38" s="24">
        <v>36</v>
      </c>
      <c r="D38" s="3" cm="1">
        <f t="array" ref="D38">_xlfn.IFS($E$7=1,'X zu 1P'!C111,$E$7=2,'X zu 2P'!C30,$E$7=3,'X zu 3P'!C30,$E$7=4,'X zu 4P'!C30)</f>
        <v>1.0763888888888888</v>
      </c>
      <c r="E38" s="1" cm="1">
        <f t="array" ref="E38">_xlfn.IFS($E$7=1,'X zu 1P'!D111,$E$7=2,'X zu 2P'!D30,$E$7=3,'X zu 3P'!D30,$E$7=4,'X zu 4P'!D30)</f>
        <v>0</v>
      </c>
      <c r="F38" s="1" cm="1">
        <f t="array" ref="F38">_xlfn.IFS($E$7=1,'X zu 1P'!E111,$E$7=2,'X zu 2P'!E30,$E$7=3,'X zu 3P'!E30,$E$7=4,'X zu 4P'!E30)</f>
        <v>0</v>
      </c>
      <c r="G38" s="1" cm="1">
        <f t="array" ref="G38">_xlfn.IFS($E$7=1,'X zu 1P'!F111,$E$7=2,'X zu 2P'!F30,$E$7=3,'X zu 3P'!F30,$E$7=4,'X zu 4P'!F30)</f>
        <v>1</v>
      </c>
      <c r="H38" s="1" cm="1">
        <f t="array" ref="H38">_xlfn.IFS($E$7=1,'X zu 1P'!G111,$E$7=2,'X zu 2P'!G30,$E$7=3,'X zu 3P'!G30,$E$7=4,'X zu 4P'!G30)</f>
        <v>8</v>
      </c>
      <c r="I38" s="1" t="str" cm="1">
        <f t="array" ref="I38">_xlfn.IFS($E$7=1,'X zu 1P'!H111,$E$7=2,'X zu 2P'!H30,$E$7=3,'X zu 3P'!H30,$E$7=4,'X zu 4P'!H30)</f>
        <v>11b</v>
      </c>
      <c r="J38" s="1" cm="1">
        <f t="array" ref="J38">_xlfn.IFS($E$7=1,'X zu 1P'!I111,$E$7=2,'X zu 2P'!I30,$E$7=3,'X zu 3P'!I30,$E$7=4,'X zu 4P'!I30)</f>
        <v>0</v>
      </c>
      <c r="K38" s="1" cm="1">
        <f t="array" ref="K38">_xlfn.IFS($E$7=1,'X zu 1P'!J111,$E$7=2,'X zu 2P'!J30,$E$7=3,'X zu 3P'!J30,$E$7=4,'X zu 4P'!J30)</f>
        <v>0</v>
      </c>
      <c r="L38" s="1" cm="1">
        <f t="array" ref="L38">_xlfn.IFS($E$7=1,'X zu 1P'!K111,$E$7=2,'X zu 2P'!K30,$E$7=3,'X zu 3P'!K30,$E$7=4,'X zu 4P'!K30)</f>
        <v>0</v>
      </c>
      <c r="M38" s="1" t="str" cm="1">
        <f t="array" ref="M38">_xlfn.IFS($E$7=1,'X zu 1P'!L111,$E$7=2,'X zu 2P'!L30,$E$7=3,'X zu 3P'!L30,$E$7=4,'X zu 4P'!L30)</f>
        <v>11a</v>
      </c>
      <c r="N38" s="1" cm="1">
        <f t="array" ref="N38">_xlfn.IFS($E$7=1,'X zu 1P'!M111,$E$7=2,'X zu 2P'!M30,$E$7=3,'X zu 3P'!M30,$E$7=4,'X zu 4P'!M30)</f>
        <v>0</v>
      </c>
      <c r="O38" s="1" cm="1">
        <f t="array" ref="O38">_xlfn.IFS($E$7=1,'X zu 1P'!N111,$E$7=2,'X zu 2P'!N30,$E$7=3,'X zu 3P'!N30,$E$7=4,'X zu 4P'!N30)</f>
        <v>0</v>
      </c>
      <c r="P38" s="1" cm="1">
        <f t="array" ref="P38">_xlfn.IFS($E$7=1,'X zu 1P'!O111,$E$7=2,'X zu 2P'!O30,$E$7=3,'X zu 3P'!O30,$E$7=4,'X zu 4P'!O30)</f>
        <v>0</v>
      </c>
      <c r="Q38" s="1" t="str" cm="1">
        <f t="array" ref="Q38">_xlfn.IFS($E$7=1,'X zu 1P'!P111,$E$7=2,'X zu 2P'!P30,$E$7=3,'X zu 3P'!P30,$E$7=4,'X zu 4P'!P30)</f>
        <v>10d</v>
      </c>
      <c r="R38" s="1" cm="1">
        <f t="array" ref="R38">_xlfn.IFS($E$7=1,'X zu 1P'!Q111,$E$7=2,'X zu 2P'!Q30,$E$7=3,'X zu 3P'!Q30,$E$7=4,'X zu 4P'!Q30)</f>
        <v>0</v>
      </c>
      <c r="S38" s="1" cm="1">
        <f t="array" ref="S38">_xlfn.IFS($E$7=1,'X zu 1P'!R111,$E$7=2,'X zu 2P'!R30,$E$7=3,'X zu 3P'!R30,$E$7=4,'X zu 4P'!R30)</f>
        <v>0</v>
      </c>
      <c r="T38" s="1" cm="1">
        <f t="array" ref="T38">_xlfn.IFS($E$7=1,'X zu 1P'!S111,$E$7=2,'X zu 2P'!S30,$E$7=3,'X zu 3P'!S30,$E$7=4,'X zu 4P'!S30)</f>
        <v>0</v>
      </c>
      <c r="U38" s="1" t="str" cm="1">
        <f t="array" ref="U38">_xlfn.IFS($E$7=1,'X zu 1P'!T111,$E$7=2,'X zu 2P'!T30,$E$7=3,'X zu 3P'!T30,$E$7=4,'X zu 4P'!T30)</f>
        <v>10c</v>
      </c>
      <c r="V38" s="1" cm="1">
        <f t="array" ref="V38">_xlfn.IFS($E$7=1,'X zu 1P'!U111,$E$7=2,'X zu 2P'!U30,$E$7=3,'X zu 3P'!U30,$E$7=4,'X zu 4P'!U30)</f>
        <v>0</v>
      </c>
      <c r="W38" s="1" cm="1">
        <f t="array" ref="W38">_xlfn.IFS($E$7=1,'X zu 1P'!V111,$E$7=2,'X zu 2P'!V30,$E$7=3,'X zu 3P'!V30,$E$7=4,'X zu 4P'!V30)</f>
        <v>0</v>
      </c>
      <c r="X38" s="1" cm="1">
        <f t="array" ref="X38">_xlfn.IFS($E$7=1,'X zu 1P'!W111,$E$7=2,'X zu 2P'!W30,$E$7=3,'X zu 3P'!W30,$E$7=4,'X zu 4P'!W30)</f>
        <v>0</v>
      </c>
      <c r="Y38" s="1" t="str" cm="1">
        <f t="array" ref="Y38">_xlfn.IFS($E$7=1,'X zu 1P'!X111,$E$7=2,'X zu 2P'!X30,$E$7=3,'X zu 3P'!X30,$E$7=4,'X zu 4P'!X30)</f>
        <v>10b</v>
      </c>
      <c r="Z38" s="1" cm="1">
        <f t="array" ref="Z38">_xlfn.IFS($E$7=1,'X zu 1P'!Y111,$E$7=2,'X zu 2P'!Y30,$E$7=3,'X zu 3P'!Y30,$E$7=4,'X zu 4P'!Y30)</f>
        <v>0</v>
      </c>
      <c r="AA38" s="1" cm="1">
        <f t="array" ref="AA38">_xlfn.IFS($E$7=1,'X zu 1P'!Z111,$E$7=2,'X zu 2P'!Z30,$E$7=3,'X zu 3P'!Z30,$E$7=4,'X zu 4P'!Z30)</f>
        <v>0</v>
      </c>
      <c r="AB38" s="1" cm="1">
        <f t="array" ref="AB38">_xlfn.IFS($E$7=1,'X zu 1P'!AA111,$E$7=2,'X zu 2P'!AA30,$E$7=3,'X zu 3P'!AA30,$E$7=4,'X zu 4P'!AA30)</f>
        <v>0</v>
      </c>
      <c r="AC38" s="1" t="str" cm="1">
        <f t="array" ref="AC38">_xlfn.IFS($E$7=1,'X zu 1P'!AB111,$E$7=2,'X zu 2P'!AB30,$E$7=3,'X zu 3P'!AB30,$E$7=4,'X zu 4P'!AB30)</f>
        <v>10a</v>
      </c>
      <c r="AD38" s="1" cm="1">
        <f t="array" ref="AD38">_xlfn.IFS($E$7=1,'X zu 1P'!AC111,$E$7=2,'X zu 2P'!AC30,$E$7=3,'X zu 3P'!AC30,$E$7=4,'X zu 4P'!AC30)</f>
        <v>0</v>
      </c>
      <c r="AE38" s="1" cm="1">
        <f t="array" ref="AE38">_xlfn.IFS($E$7=1,'X zu 1P'!AD111,$E$7=2,'X zu 2P'!AD30,$E$7=3,'X zu 3P'!AD30,$E$7=4,'X zu 4P'!AD30)</f>
        <v>0</v>
      </c>
      <c r="AF38" s="1" cm="1">
        <f t="array" ref="AF38">_xlfn.IFS($E$7=1,'X zu 1P'!AE111,$E$7=2,'X zu 2P'!AE30,$E$7=3,'X zu 3P'!AE30,$E$7=4,'X zu 4P'!AE30)</f>
        <v>0</v>
      </c>
      <c r="AG38" s="1" t="str" cm="1">
        <f t="array" ref="AG38">_xlfn.IFS($E$7=1,'X zu 1P'!AF111,$E$7=2,'X zu 2P'!AF30,$E$7=3,'X zu 3P'!AF30,$E$7=4,'X zu 4P'!AF30)</f>
        <v>9d</v>
      </c>
      <c r="AH38" s="1" cm="1">
        <f t="array" ref="AH38">_xlfn.IFS($E$7=1,'X zu 1P'!AG111,$E$7=2,'X zu 2P'!AG30,$E$7=3,'X zu 3P'!AG30,$E$7=4,'X zu 4P'!AG30)</f>
        <v>0</v>
      </c>
      <c r="AI38" s="1" cm="1">
        <f t="array" ref="AI38">_xlfn.IFS($E$7=1,'X zu 1P'!AH111,$E$7=2,'X zu 2P'!AH30,$E$7=3,'X zu 3P'!AH30,$E$7=4,'X zu 4P'!AH30)</f>
        <v>0</v>
      </c>
      <c r="AJ38" s="1" cm="1">
        <f t="array" ref="AJ38">_xlfn.IFS($E$7=1,'X zu 1P'!AI111,$E$7=2,'X zu 2P'!AI30,$E$7=3,'X zu 3P'!AI30,$E$7=4,'X zu 4P'!AI30)</f>
        <v>0</v>
      </c>
    </row>
    <row r="39" spans="2:36" x14ac:dyDescent="0.2">
      <c r="B39" s="13"/>
      <c r="C39" s="24">
        <v>37</v>
      </c>
      <c r="D39" s="3" cm="1">
        <f t="array" ref="D39">_xlfn.IFS($E$7=1,'X zu 1P'!C112,$E$7=2,'X zu 2P'!C31,$E$7=3,'X zu 3P'!C31,$E$7=4,'X zu 4P'!C31)</f>
        <v>1.1041666666666667</v>
      </c>
      <c r="E39" s="1" cm="1">
        <f t="array" ref="E39">_xlfn.IFS($E$7=1,'X zu 1P'!D112,$E$7=2,'X zu 2P'!D31,$E$7=3,'X zu 3P'!D31,$E$7=4,'X zu 4P'!D31)</f>
        <v>0</v>
      </c>
      <c r="F39" s="1" cm="1">
        <f t="array" ref="F39">_xlfn.IFS($E$7=1,'X zu 1P'!E112,$E$7=2,'X zu 2P'!E31,$E$7=3,'X zu 3P'!E31,$E$7=4,'X zu 4P'!E31)</f>
        <v>0</v>
      </c>
      <c r="G39" s="1" cm="1">
        <f t="array" ref="G39">_xlfn.IFS($E$7=1,'X zu 1P'!F112,$E$7=2,'X zu 2P'!F31,$E$7=3,'X zu 3P'!F31,$E$7=4,'X zu 4P'!F31)</f>
        <v>2</v>
      </c>
      <c r="H39" s="1" cm="1">
        <f t="array" ref="H39">_xlfn.IFS($E$7=1,'X zu 1P'!G112,$E$7=2,'X zu 2P'!G31,$E$7=3,'X zu 3P'!G31,$E$7=4,'X zu 4P'!G31)</f>
        <v>9</v>
      </c>
      <c r="I39" s="1" cm="1">
        <f t="array" ref="I39">_xlfn.IFS($E$7=1,'X zu 1P'!H112,$E$7=2,'X zu 2P'!H31,$E$7=3,'X zu 3P'!H31,$E$7=4,'X zu 4P'!H31)</f>
        <v>0</v>
      </c>
      <c r="J39" s="1" cm="1">
        <f t="array" ref="J39">_xlfn.IFS($E$7=1,'X zu 1P'!I112,$E$7=2,'X zu 2P'!I31,$E$7=3,'X zu 3P'!I31,$E$7=4,'X zu 4P'!I31)</f>
        <v>0</v>
      </c>
      <c r="K39" s="1" cm="1">
        <f t="array" ref="K39">_xlfn.IFS($E$7=1,'X zu 1P'!J112,$E$7=2,'X zu 2P'!J31,$E$7=3,'X zu 3P'!J31,$E$7=4,'X zu 4P'!J31)</f>
        <v>0</v>
      </c>
      <c r="L39" s="1" cm="1">
        <f t="array" ref="L39">_xlfn.IFS($E$7=1,'X zu 1P'!K112,$E$7=2,'X zu 2P'!K31,$E$7=3,'X zu 3P'!K31,$E$7=4,'X zu 4P'!K31)</f>
        <v>0</v>
      </c>
      <c r="M39" s="1" t="str" cm="1">
        <f t="array" ref="M39">_xlfn.IFS($E$7=1,'X zu 1P'!L112,$E$7=2,'X zu 2P'!L31,$E$7=3,'X zu 3P'!L31,$E$7=4,'X zu 4P'!L31)</f>
        <v>11b</v>
      </c>
      <c r="N39" s="1" cm="1">
        <f t="array" ref="N39">_xlfn.IFS($E$7=1,'X zu 1P'!M112,$E$7=2,'X zu 2P'!M31,$E$7=3,'X zu 3P'!M31,$E$7=4,'X zu 4P'!M31)</f>
        <v>0</v>
      </c>
      <c r="O39" s="1" cm="1">
        <f t="array" ref="O39">_xlfn.IFS($E$7=1,'X zu 1P'!N112,$E$7=2,'X zu 2P'!N31,$E$7=3,'X zu 3P'!N31,$E$7=4,'X zu 4P'!N31)</f>
        <v>0</v>
      </c>
      <c r="P39" s="1" cm="1">
        <f t="array" ref="P39">_xlfn.IFS($E$7=1,'X zu 1P'!O112,$E$7=2,'X zu 2P'!O31,$E$7=3,'X zu 3P'!O31,$E$7=4,'X zu 4P'!O31)</f>
        <v>0</v>
      </c>
      <c r="Q39" s="1" t="str" cm="1">
        <f t="array" ref="Q39">_xlfn.IFS($E$7=1,'X zu 1P'!P112,$E$7=2,'X zu 2P'!P31,$E$7=3,'X zu 3P'!P31,$E$7=4,'X zu 4P'!P31)</f>
        <v>11a</v>
      </c>
      <c r="R39" s="1" cm="1">
        <f t="array" ref="R39">_xlfn.IFS($E$7=1,'X zu 1P'!Q112,$E$7=2,'X zu 2P'!Q31,$E$7=3,'X zu 3P'!Q31,$E$7=4,'X zu 4P'!Q31)</f>
        <v>0</v>
      </c>
      <c r="S39" s="1" cm="1">
        <f t="array" ref="S39">_xlfn.IFS($E$7=1,'X zu 1P'!R112,$E$7=2,'X zu 2P'!R31,$E$7=3,'X zu 3P'!R31,$E$7=4,'X zu 4P'!R31)</f>
        <v>0</v>
      </c>
      <c r="T39" s="1" cm="1">
        <f t="array" ref="T39">_xlfn.IFS($E$7=1,'X zu 1P'!S112,$E$7=2,'X zu 2P'!S31,$E$7=3,'X zu 3P'!S31,$E$7=4,'X zu 4P'!S31)</f>
        <v>0</v>
      </c>
      <c r="U39" s="1" t="str" cm="1">
        <f t="array" ref="U39">_xlfn.IFS($E$7=1,'X zu 1P'!T112,$E$7=2,'X zu 2P'!T31,$E$7=3,'X zu 3P'!T31,$E$7=4,'X zu 4P'!T31)</f>
        <v>10d</v>
      </c>
      <c r="V39" s="1" cm="1">
        <f t="array" ref="V39">_xlfn.IFS($E$7=1,'X zu 1P'!U112,$E$7=2,'X zu 2P'!U31,$E$7=3,'X zu 3P'!U31,$E$7=4,'X zu 4P'!U31)</f>
        <v>0</v>
      </c>
      <c r="W39" s="1" cm="1">
        <f t="array" ref="W39">_xlfn.IFS($E$7=1,'X zu 1P'!V112,$E$7=2,'X zu 2P'!V31,$E$7=3,'X zu 3P'!V31,$E$7=4,'X zu 4P'!V31)</f>
        <v>0</v>
      </c>
      <c r="X39" s="1" cm="1">
        <f t="array" ref="X39">_xlfn.IFS($E$7=1,'X zu 1P'!W112,$E$7=2,'X zu 2P'!W31,$E$7=3,'X zu 3P'!W31,$E$7=4,'X zu 4P'!W31)</f>
        <v>0</v>
      </c>
      <c r="Y39" s="1" t="str" cm="1">
        <f t="array" ref="Y39">_xlfn.IFS($E$7=1,'X zu 1P'!X112,$E$7=2,'X zu 2P'!X31,$E$7=3,'X zu 3P'!X31,$E$7=4,'X zu 4P'!X31)</f>
        <v>10c</v>
      </c>
      <c r="Z39" s="1" cm="1">
        <f t="array" ref="Z39">_xlfn.IFS($E$7=1,'X zu 1P'!Y112,$E$7=2,'X zu 2P'!Y31,$E$7=3,'X zu 3P'!Y31,$E$7=4,'X zu 4P'!Y31)</f>
        <v>0</v>
      </c>
      <c r="AA39" s="1" cm="1">
        <f t="array" ref="AA39">_xlfn.IFS($E$7=1,'X zu 1P'!Z112,$E$7=2,'X zu 2P'!Z31,$E$7=3,'X zu 3P'!Z31,$E$7=4,'X zu 4P'!Z31)</f>
        <v>0</v>
      </c>
      <c r="AB39" s="1" cm="1">
        <f t="array" ref="AB39">_xlfn.IFS($E$7=1,'X zu 1P'!AA112,$E$7=2,'X zu 2P'!AA31,$E$7=3,'X zu 3P'!AA31,$E$7=4,'X zu 4P'!AA31)</f>
        <v>0</v>
      </c>
      <c r="AC39" s="1" t="str" cm="1">
        <f t="array" ref="AC39">_xlfn.IFS($E$7=1,'X zu 1P'!AB112,$E$7=2,'X zu 2P'!AB31,$E$7=3,'X zu 3P'!AB31,$E$7=4,'X zu 4P'!AB31)</f>
        <v>10b</v>
      </c>
      <c r="AD39" s="1" cm="1">
        <f t="array" ref="AD39">_xlfn.IFS($E$7=1,'X zu 1P'!AC112,$E$7=2,'X zu 2P'!AC31,$E$7=3,'X zu 3P'!AC31,$E$7=4,'X zu 4P'!AC31)</f>
        <v>0</v>
      </c>
      <c r="AE39" s="1" cm="1">
        <f t="array" ref="AE39">_xlfn.IFS($E$7=1,'X zu 1P'!AD112,$E$7=2,'X zu 2P'!AD31,$E$7=3,'X zu 3P'!AD31,$E$7=4,'X zu 4P'!AD31)</f>
        <v>0</v>
      </c>
      <c r="AF39" s="1" cm="1">
        <f t="array" ref="AF39">_xlfn.IFS($E$7=1,'X zu 1P'!AE112,$E$7=2,'X zu 2P'!AE31,$E$7=3,'X zu 3P'!AE31,$E$7=4,'X zu 4P'!AE31)</f>
        <v>0</v>
      </c>
      <c r="AG39" s="1" t="str" cm="1">
        <f t="array" ref="AG39">_xlfn.IFS($E$7=1,'X zu 1P'!AF112,$E$7=2,'X zu 2P'!AF31,$E$7=3,'X zu 3P'!AF31,$E$7=4,'X zu 4P'!AF31)</f>
        <v>10a</v>
      </c>
      <c r="AH39" s="1" cm="1">
        <f t="array" ref="AH39">_xlfn.IFS($E$7=1,'X zu 1P'!AG112,$E$7=2,'X zu 2P'!AG31,$E$7=3,'X zu 3P'!AG31,$E$7=4,'X zu 4P'!AG31)</f>
        <v>0</v>
      </c>
      <c r="AI39" s="1" cm="1">
        <f t="array" ref="AI39">_xlfn.IFS($E$7=1,'X zu 1P'!AH112,$E$7=2,'X zu 2P'!AH31,$E$7=3,'X zu 3P'!AH31,$E$7=4,'X zu 4P'!AH31)</f>
        <v>0</v>
      </c>
      <c r="AJ39" s="1" cm="1">
        <f t="array" ref="AJ39">_xlfn.IFS($E$7=1,'X zu 1P'!AI112,$E$7=2,'X zu 2P'!AI31,$E$7=3,'X zu 3P'!AI31,$E$7=4,'X zu 4P'!AI31)</f>
        <v>0</v>
      </c>
    </row>
    <row r="40" spans="2:36" x14ac:dyDescent="0.2">
      <c r="B40" s="13"/>
      <c r="C40" s="24">
        <v>38</v>
      </c>
      <c r="D40" s="3" cm="1">
        <f t="array" ref="D40">_xlfn.IFS($E$7=1,'X zu 1P'!C113,$E$7=2,'X zu 2P'!C32,$E$7=3,'X zu 3P'!C32,$E$7=4,'X zu 4P'!C32)</f>
        <v>1.1319444444444444</v>
      </c>
      <c r="E40" s="1" cm="1">
        <f t="array" ref="E40">_xlfn.IFS($E$7=1,'X zu 1P'!D113,$E$7=2,'X zu 2P'!D32,$E$7=3,'X zu 3P'!D32,$E$7=4,'X zu 4P'!D32)</f>
        <v>0</v>
      </c>
      <c r="F40" s="1" cm="1">
        <f t="array" ref="F40">_xlfn.IFS($E$7=1,'X zu 1P'!E113,$E$7=2,'X zu 2P'!E32,$E$7=3,'X zu 3P'!E32,$E$7=4,'X zu 4P'!E32)</f>
        <v>0</v>
      </c>
      <c r="G40" s="1" cm="1">
        <f t="array" ref="G40">_xlfn.IFS($E$7=1,'X zu 1P'!F113,$E$7=2,'X zu 2P'!F32,$E$7=3,'X zu 3P'!F32,$E$7=4,'X zu 4P'!F32)</f>
        <v>3</v>
      </c>
      <c r="H40" s="1" cm="1">
        <f t="array" ref="H40">_xlfn.IFS($E$7=1,'X zu 1P'!G113,$E$7=2,'X zu 2P'!G32,$E$7=3,'X zu 3P'!G32,$E$7=4,'X zu 4P'!G32)</f>
        <v>10</v>
      </c>
      <c r="I40" s="1" cm="1">
        <f t="array" ref="I40">_xlfn.IFS($E$7=1,'X zu 1P'!H113,$E$7=2,'X zu 2P'!H32,$E$7=3,'X zu 3P'!H32,$E$7=4,'X zu 4P'!H32)</f>
        <v>0</v>
      </c>
      <c r="J40" s="1" cm="1">
        <f t="array" ref="J40">_xlfn.IFS($E$7=1,'X zu 1P'!I113,$E$7=2,'X zu 2P'!I32,$E$7=3,'X zu 3P'!I32,$E$7=4,'X zu 4P'!I32)</f>
        <v>0</v>
      </c>
      <c r="K40" s="1" cm="1">
        <f t="array" ref="K40">_xlfn.IFS($E$7=1,'X zu 1P'!J113,$E$7=2,'X zu 2P'!J32,$E$7=3,'X zu 3P'!J32,$E$7=4,'X zu 4P'!J32)</f>
        <v>0</v>
      </c>
      <c r="L40" s="1" cm="1">
        <f t="array" ref="L40">_xlfn.IFS($E$7=1,'X zu 1P'!K113,$E$7=2,'X zu 2P'!K32,$E$7=3,'X zu 3P'!K32,$E$7=4,'X zu 4P'!K32)</f>
        <v>0</v>
      </c>
      <c r="M40" s="1" cm="1">
        <f t="array" ref="M40">_xlfn.IFS($E$7=1,'X zu 1P'!L113,$E$7=2,'X zu 2P'!L32,$E$7=3,'X zu 3P'!L32,$E$7=4,'X zu 4P'!L32)</f>
        <v>0</v>
      </c>
      <c r="N40" s="1" cm="1">
        <f t="array" ref="N40">_xlfn.IFS($E$7=1,'X zu 1P'!M113,$E$7=2,'X zu 2P'!M32,$E$7=3,'X zu 3P'!M32,$E$7=4,'X zu 4P'!M32)</f>
        <v>0</v>
      </c>
      <c r="O40" s="1" cm="1">
        <f t="array" ref="O40">_xlfn.IFS($E$7=1,'X zu 1P'!N113,$E$7=2,'X zu 2P'!N32,$E$7=3,'X zu 3P'!N32,$E$7=4,'X zu 4P'!N32)</f>
        <v>0</v>
      </c>
      <c r="P40" s="1" cm="1">
        <f t="array" ref="P40">_xlfn.IFS($E$7=1,'X zu 1P'!O113,$E$7=2,'X zu 2P'!O32,$E$7=3,'X zu 3P'!O32,$E$7=4,'X zu 4P'!O32)</f>
        <v>0</v>
      </c>
      <c r="Q40" s="1" t="str" cm="1">
        <f t="array" ref="Q40">_xlfn.IFS($E$7=1,'X zu 1P'!P113,$E$7=2,'X zu 2P'!P32,$E$7=3,'X zu 3P'!P32,$E$7=4,'X zu 4P'!P32)</f>
        <v>11b</v>
      </c>
      <c r="R40" s="1" cm="1">
        <f t="array" ref="R40">_xlfn.IFS($E$7=1,'X zu 1P'!Q113,$E$7=2,'X zu 2P'!Q32,$E$7=3,'X zu 3P'!Q32,$E$7=4,'X zu 4P'!Q32)</f>
        <v>0</v>
      </c>
      <c r="S40" s="1" cm="1">
        <f t="array" ref="S40">_xlfn.IFS($E$7=1,'X zu 1P'!R113,$E$7=2,'X zu 2P'!R32,$E$7=3,'X zu 3P'!R32,$E$7=4,'X zu 4P'!R32)</f>
        <v>0</v>
      </c>
      <c r="T40" s="1" cm="1">
        <f t="array" ref="T40">_xlfn.IFS($E$7=1,'X zu 1P'!S113,$E$7=2,'X zu 2P'!S32,$E$7=3,'X zu 3P'!S32,$E$7=4,'X zu 4P'!S32)</f>
        <v>0</v>
      </c>
      <c r="U40" s="1" t="str" cm="1">
        <f t="array" ref="U40">_xlfn.IFS($E$7=1,'X zu 1P'!T113,$E$7=2,'X zu 2P'!T32,$E$7=3,'X zu 3P'!T32,$E$7=4,'X zu 4P'!T32)</f>
        <v>11a</v>
      </c>
      <c r="V40" s="1" cm="1">
        <f t="array" ref="V40">_xlfn.IFS($E$7=1,'X zu 1P'!U113,$E$7=2,'X zu 2P'!U32,$E$7=3,'X zu 3P'!U32,$E$7=4,'X zu 4P'!U32)</f>
        <v>0</v>
      </c>
      <c r="W40" s="1" cm="1">
        <f t="array" ref="W40">_xlfn.IFS($E$7=1,'X zu 1P'!V113,$E$7=2,'X zu 2P'!V32,$E$7=3,'X zu 3P'!V32,$E$7=4,'X zu 4P'!V32)</f>
        <v>0</v>
      </c>
      <c r="X40" s="1" cm="1">
        <f t="array" ref="X40">_xlfn.IFS($E$7=1,'X zu 1P'!W113,$E$7=2,'X zu 2P'!W32,$E$7=3,'X zu 3P'!W32,$E$7=4,'X zu 4P'!W32)</f>
        <v>0</v>
      </c>
      <c r="Y40" s="1" t="str" cm="1">
        <f t="array" ref="Y40">_xlfn.IFS($E$7=1,'X zu 1P'!X113,$E$7=2,'X zu 2P'!X32,$E$7=3,'X zu 3P'!X32,$E$7=4,'X zu 4P'!X32)</f>
        <v>10d</v>
      </c>
      <c r="Z40" s="1" cm="1">
        <f t="array" ref="Z40">_xlfn.IFS($E$7=1,'X zu 1P'!Y113,$E$7=2,'X zu 2P'!Y32,$E$7=3,'X zu 3P'!Y32,$E$7=4,'X zu 4P'!Y32)</f>
        <v>0</v>
      </c>
      <c r="AA40" s="1" cm="1">
        <f t="array" ref="AA40">_xlfn.IFS($E$7=1,'X zu 1P'!Z113,$E$7=2,'X zu 2P'!Z32,$E$7=3,'X zu 3P'!Z32,$E$7=4,'X zu 4P'!Z32)</f>
        <v>0</v>
      </c>
      <c r="AB40" s="1" cm="1">
        <f t="array" ref="AB40">_xlfn.IFS($E$7=1,'X zu 1P'!AA113,$E$7=2,'X zu 2P'!AA32,$E$7=3,'X zu 3P'!AA32,$E$7=4,'X zu 4P'!AA32)</f>
        <v>0</v>
      </c>
      <c r="AC40" s="1" t="str" cm="1">
        <f t="array" ref="AC40">_xlfn.IFS($E$7=1,'X zu 1P'!AB113,$E$7=2,'X zu 2P'!AB32,$E$7=3,'X zu 3P'!AB32,$E$7=4,'X zu 4P'!AB32)</f>
        <v>10c</v>
      </c>
      <c r="AD40" s="1" cm="1">
        <f t="array" ref="AD40">_xlfn.IFS($E$7=1,'X zu 1P'!AC113,$E$7=2,'X zu 2P'!AC32,$E$7=3,'X zu 3P'!AC32,$E$7=4,'X zu 4P'!AC32)</f>
        <v>0</v>
      </c>
      <c r="AE40" s="1" cm="1">
        <f t="array" ref="AE40">_xlfn.IFS($E$7=1,'X zu 1P'!AD113,$E$7=2,'X zu 2P'!AD32,$E$7=3,'X zu 3P'!AD32,$E$7=4,'X zu 4P'!AD32)</f>
        <v>0</v>
      </c>
      <c r="AF40" s="1" cm="1">
        <f t="array" ref="AF40">_xlfn.IFS($E$7=1,'X zu 1P'!AE113,$E$7=2,'X zu 2P'!AE32,$E$7=3,'X zu 3P'!AE32,$E$7=4,'X zu 4P'!AE32)</f>
        <v>0</v>
      </c>
      <c r="AG40" s="1" t="str" cm="1">
        <f t="array" ref="AG40">_xlfn.IFS($E$7=1,'X zu 1P'!AF113,$E$7=2,'X zu 2P'!AF32,$E$7=3,'X zu 3P'!AF32,$E$7=4,'X zu 4P'!AF32)</f>
        <v>10b</v>
      </c>
      <c r="AH40" s="1" cm="1">
        <f t="array" ref="AH40">_xlfn.IFS($E$7=1,'X zu 1P'!AG113,$E$7=2,'X zu 2P'!AG32,$E$7=3,'X zu 3P'!AG32,$E$7=4,'X zu 4P'!AG32)</f>
        <v>0</v>
      </c>
      <c r="AI40" s="1" cm="1">
        <f t="array" ref="AI40">_xlfn.IFS($E$7=1,'X zu 1P'!AH113,$E$7=2,'X zu 2P'!AH32,$E$7=3,'X zu 3P'!AH32,$E$7=4,'X zu 4P'!AH32)</f>
        <v>0</v>
      </c>
      <c r="AJ40" s="1" cm="1">
        <f t="array" ref="AJ40">_xlfn.IFS($E$7=1,'X zu 1P'!AI113,$E$7=2,'X zu 2P'!AI32,$E$7=3,'X zu 3P'!AI32,$E$7=4,'X zu 4P'!AI32)</f>
        <v>0</v>
      </c>
    </row>
    <row r="41" spans="2:36" x14ac:dyDescent="0.2">
      <c r="B41" s="13"/>
      <c r="C41" s="24">
        <v>39</v>
      </c>
      <c r="D41" s="3" cm="1">
        <f t="array" ref="D41">_xlfn.IFS($E$7=1,'X zu 1P'!C114,$E$7=2,'X zu 2P'!C33,$E$7=3,'X zu 3P'!C33,$E$7=4,'X zu 4P'!C33)</f>
        <v>1.1597222222222221</v>
      </c>
      <c r="E41" s="1" cm="1">
        <f t="array" ref="E41">_xlfn.IFS($E$7=1,'X zu 1P'!D114,$E$7=2,'X zu 2P'!D33,$E$7=3,'X zu 3P'!D33,$E$7=4,'X zu 4P'!D33)</f>
        <v>0</v>
      </c>
      <c r="F41" s="1" cm="1">
        <f t="array" ref="F41">_xlfn.IFS($E$7=1,'X zu 1P'!E114,$E$7=2,'X zu 2P'!E33,$E$7=3,'X zu 3P'!E33,$E$7=4,'X zu 4P'!E33)</f>
        <v>0</v>
      </c>
      <c r="G41" s="1" cm="1">
        <f t="array" ref="G41">_xlfn.IFS($E$7=1,'X zu 1P'!F114,$E$7=2,'X zu 2P'!F33,$E$7=3,'X zu 3P'!F33,$E$7=4,'X zu 4P'!F33)</f>
        <v>4</v>
      </c>
      <c r="H41" s="1" cm="1">
        <f t="array" ref="H41">_xlfn.IFS($E$7=1,'X zu 1P'!G114,$E$7=2,'X zu 2P'!G33,$E$7=3,'X zu 3P'!G33,$E$7=4,'X zu 4P'!G33)</f>
        <v>11</v>
      </c>
      <c r="I41" s="1" cm="1">
        <f t="array" ref="I41">_xlfn.IFS($E$7=1,'X zu 1P'!H114,$E$7=2,'X zu 2P'!H33,$E$7=3,'X zu 3P'!H33,$E$7=4,'X zu 4P'!H33)</f>
        <v>0</v>
      </c>
      <c r="J41" s="1" cm="1">
        <f t="array" ref="J41">_xlfn.IFS($E$7=1,'X zu 1P'!I114,$E$7=2,'X zu 2P'!I33,$E$7=3,'X zu 3P'!I33,$E$7=4,'X zu 4P'!I33)</f>
        <v>0</v>
      </c>
      <c r="K41" s="1" cm="1">
        <f t="array" ref="K41">_xlfn.IFS($E$7=1,'X zu 1P'!J114,$E$7=2,'X zu 2P'!J33,$E$7=3,'X zu 3P'!J33,$E$7=4,'X zu 4P'!J33)</f>
        <v>0</v>
      </c>
      <c r="L41" s="1" cm="1">
        <f t="array" ref="L41">_xlfn.IFS($E$7=1,'X zu 1P'!K114,$E$7=2,'X zu 2P'!K33,$E$7=3,'X zu 3P'!K33,$E$7=4,'X zu 4P'!K33)</f>
        <v>0</v>
      </c>
      <c r="M41" s="1" cm="1">
        <f t="array" ref="M41">_xlfn.IFS($E$7=1,'X zu 1P'!L114,$E$7=2,'X zu 2P'!L33,$E$7=3,'X zu 3P'!L33,$E$7=4,'X zu 4P'!L33)</f>
        <v>0</v>
      </c>
      <c r="N41" s="1" cm="1">
        <f t="array" ref="N41">_xlfn.IFS($E$7=1,'X zu 1P'!M114,$E$7=2,'X zu 2P'!M33,$E$7=3,'X zu 3P'!M33,$E$7=4,'X zu 4P'!M33)</f>
        <v>0</v>
      </c>
      <c r="O41" s="1" cm="1">
        <f t="array" ref="O41">_xlfn.IFS($E$7=1,'X zu 1P'!N114,$E$7=2,'X zu 2P'!N33,$E$7=3,'X zu 3P'!N33,$E$7=4,'X zu 4P'!N33)</f>
        <v>0</v>
      </c>
      <c r="P41" s="1" cm="1">
        <f t="array" ref="P41">_xlfn.IFS($E$7=1,'X zu 1P'!O114,$E$7=2,'X zu 2P'!O33,$E$7=3,'X zu 3P'!O33,$E$7=4,'X zu 4P'!O33)</f>
        <v>0</v>
      </c>
      <c r="Q41" s="1" cm="1">
        <f t="array" ref="Q41">_xlfn.IFS($E$7=1,'X zu 1P'!P114,$E$7=2,'X zu 2P'!P33,$E$7=3,'X zu 3P'!P33,$E$7=4,'X zu 4P'!P33)</f>
        <v>0</v>
      </c>
      <c r="R41" s="1" cm="1">
        <f t="array" ref="R41">_xlfn.IFS($E$7=1,'X zu 1P'!Q114,$E$7=2,'X zu 2P'!Q33,$E$7=3,'X zu 3P'!Q33,$E$7=4,'X zu 4P'!Q33)</f>
        <v>0</v>
      </c>
      <c r="S41" s="1" cm="1">
        <f t="array" ref="S41">_xlfn.IFS($E$7=1,'X zu 1P'!R114,$E$7=2,'X zu 2P'!R33,$E$7=3,'X zu 3P'!R33,$E$7=4,'X zu 4P'!R33)</f>
        <v>0</v>
      </c>
      <c r="T41" s="1" cm="1">
        <f t="array" ref="T41">_xlfn.IFS($E$7=1,'X zu 1P'!S114,$E$7=2,'X zu 2P'!S33,$E$7=3,'X zu 3P'!S33,$E$7=4,'X zu 4P'!S33)</f>
        <v>0</v>
      </c>
      <c r="U41" s="1" t="str" cm="1">
        <f t="array" ref="U41">_xlfn.IFS($E$7=1,'X zu 1P'!T114,$E$7=2,'X zu 2P'!T33,$E$7=3,'X zu 3P'!T33,$E$7=4,'X zu 4P'!T33)</f>
        <v>11b</v>
      </c>
      <c r="V41" s="1" cm="1">
        <f t="array" ref="V41">_xlfn.IFS($E$7=1,'X zu 1P'!U114,$E$7=2,'X zu 2P'!U33,$E$7=3,'X zu 3P'!U33,$E$7=4,'X zu 4P'!U33)</f>
        <v>0</v>
      </c>
      <c r="W41" s="1" cm="1">
        <f t="array" ref="W41">_xlfn.IFS($E$7=1,'X zu 1P'!V114,$E$7=2,'X zu 2P'!V33,$E$7=3,'X zu 3P'!V33,$E$7=4,'X zu 4P'!V33)</f>
        <v>0</v>
      </c>
      <c r="X41" s="1" cm="1">
        <f t="array" ref="X41">_xlfn.IFS($E$7=1,'X zu 1P'!W114,$E$7=2,'X zu 2P'!W33,$E$7=3,'X zu 3P'!W33,$E$7=4,'X zu 4P'!W33)</f>
        <v>0</v>
      </c>
      <c r="Y41" s="1" t="str" cm="1">
        <f t="array" ref="Y41">_xlfn.IFS($E$7=1,'X zu 1P'!X114,$E$7=2,'X zu 2P'!X33,$E$7=3,'X zu 3P'!X33,$E$7=4,'X zu 4P'!X33)</f>
        <v>11a</v>
      </c>
      <c r="Z41" s="1" cm="1">
        <f t="array" ref="Z41">_xlfn.IFS($E$7=1,'X zu 1P'!Y114,$E$7=2,'X zu 2P'!Y33,$E$7=3,'X zu 3P'!Y33,$E$7=4,'X zu 4P'!Y33)</f>
        <v>0</v>
      </c>
      <c r="AA41" s="1" cm="1">
        <f t="array" ref="AA41">_xlfn.IFS($E$7=1,'X zu 1P'!Z114,$E$7=2,'X zu 2P'!Z33,$E$7=3,'X zu 3P'!Z33,$E$7=4,'X zu 4P'!Z33)</f>
        <v>0</v>
      </c>
      <c r="AB41" s="1" cm="1">
        <f t="array" ref="AB41">_xlfn.IFS($E$7=1,'X zu 1P'!AA114,$E$7=2,'X zu 2P'!AA33,$E$7=3,'X zu 3P'!AA33,$E$7=4,'X zu 4P'!AA33)</f>
        <v>0</v>
      </c>
      <c r="AC41" s="1" t="str" cm="1">
        <f t="array" ref="AC41">_xlfn.IFS($E$7=1,'X zu 1P'!AB114,$E$7=2,'X zu 2P'!AB33,$E$7=3,'X zu 3P'!AB33,$E$7=4,'X zu 4P'!AB33)</f>
        <v>10d</v>
      </c>
      <c r="AD41" s="1" cm="1">
        <f t="array" ref="AD41">_xlfn.IFS($E$7=1,'X zu 1P'!AC114,$E$7=2,'X zu 2P'!AC33,$E$7=3,'X zu 3P'!AC33,$E$7=4,'X zu 4P'!AC33)</f>
        <v>0</v>
      </c>
      <c r="AE41" s="1" cm="1">
        <f t="array" ref="AE41">_xlfn.IFS($E$7=1,'X zu 1P'!AD114,$E$7=2,'X zu 2P'!AD33,$E$7=3,'X zu 3P'!AD33,$E$7=4,'X zu 4P'!AD33)</f>
        <v>0</v>
      </c>
      <c r="AF41" s="1" cm="1">
        <f t="array" ref="AF41">_xlfn.IFS($E$7=1,'X zu 1P'!AE114,$E$7=2,'X zu 2P'!AE33,$E$7=3,'X zu 3P'!AE33,$E$7=4,'X zu 4P'!AE33)</f>
        <v>0</v>
      </c>
      <c r="AG41" s="1" t="str" cm="1">
        <f t="array" ref="AG41">_xlfn.IFS($E$7=1,'X zu 1P'!AF114,$E$7=2,'X zu 2P'!AF33,$E$7=3,'X zu 3P'!AF33,$E$7=4,'X zu 4P'!AF33)</f>
        <v>10c</v>
      </c>
      <c r="AH41" s="1" cm="1">
        <f t="array" ref="AH41">_xlfn.IFS($E$7=1,'X zu 1P'!AG114,$E$7=2,'X zu 2P'!AG33,$E$7=3,'X zu 3P'!AG33,$E$7=4,'X zu 4P'!AG33)</f>
        <v>0</v>
      </c>
      <c r="AI41" s="1" cm="1">
        <f t="array" ref="AI41">_xlfn.IFS($E$7=1,'X zu 1P'!AH114,$E$7=2,'X zu 2P'!AH33,$E$7=3,'X zu 3P'!AH33,$E$7=4,'X zu 4P'!AH33)</f>
        <v>0</v>
      </c>
      <c r="AJ41" s="1" cm="1">
        <f t="array" ref="AJ41">_xlfn.IFS($E$7=1,'X zu 1P'!AI114,$E$7=2,'X zu 2P'!AI33,$E$7=3,'X zu 3P'!AI33,$E$7=4,'X zu 4P'!AI33)</f>
        <v>0</v>
      </c>
    </row>
    <row r="42" spans="2:36" x14ac:dyDescent="0.2">
      <c r="B42" s="13"/>
      <c r="C42" s="24">
        <v>40</v>
      </c>
      <c r="D42" s="3" cm="1">
        <f t="array" ref="D42">_xlfn.IFS($E$7=1,'X zu 1P'!C115,$E$7=2,'X zu 2P'!C34,$E$7=3,'X zu 3P'!C34,$E$7=4,'X zu 4P'!C34)</f>
        <v>1.1875</v>
      </c>
      <c r="E42" s="1" cm="1">
        <f t="array" ref="E42">_xlfn.IFS($E$7=1,'X zu 1P'!D115,$E$7=2,'X zu 2P'!D34,$E$7=3,'X zu 3P'!D34,$E$7=4,'X zu 4P'!D34)</f>
        <v>0</v>
      </c>
      <c r="F42" s="1" cm="1">
        <f t="array" ref="F42">_xlfn.IFS($E$7=1,'X zu 1P'!E115,$E$7=2,'X zu 2P'!E34,$E$7=3,'X zu 3P'!E34,$E$7=4,'X zu 4P'!E34)</f>
        <v>0</v>
      </c>
      <c r="G42" s="1" cm="1">
        <f t="array" ref="G42">_xlfn.IFS($E$7=1,'X zu 1P'!F115,$E$7=2,'X zu 2P'!F34,$E$7=3,'X zu 3P'!F34,$E$7=4,'X zu 4P'!F34)</f>
        <v>5</v>
      </c>
      <c r="H42" s="1" cm="1">
        <f t="array" ref="H42">_xlfn.IFS($E$7=1,'X zu 1P'!G115,$E$7=2,'X zu 2P'!G34,$E$7=3,'X zu 3P'!G34,$E$7=4,'X zu 4P'!G34)</f>
        <v>12</v>
      </c>
      <c r="I42" s="1" cm="1">
        <f t="array" ref="I42">_xlfn.IFS($E$7=1,'X zu 1P'!H115,$E$7=2,'X zu 2P'!H34,$E$7=3,'X zu 3P'!H34,$E$7=4,'X zu 4P'!H34)</f>
        <v>0</v>
      </c>
      <c r="J42" s="1" cm="1">
        <f t="array" ref="J42">_xlfn.IFS($E$7=1,'X zu 1P'!I115,$E$7=2,'X zu 2P'!I34,$E$7=3,'X zu 3P'!I34,$E$7=4,'X zu 4P'!I34)</f>
        <v>0</v>
      </c>
      <c r="K42" s="1" cm="1">
        <f t="array" ref="K42">_xlfn.IFS($E$7=1,'X zu 1P'!J115,$E$7=2,'X zu 2P'!J34,$E$7=3,'X zu 3P'!J34,$E$7=4,'X zu 4P'!J34)</f>
        <v>0</v>
      </c>
      <c r="L42" s="1" cm="1">
        <f t="array" ref="L42">_xlfn.IFS($E$7=1,'X zu 1P'!K115,$E$7=2,'X zu 2P'!K34,$E$7=3,'X zu 3P'!K34,$E$7=4,'X zu 4P'!K34)</f>
        <v>0</v>
      </c>
      <c r="M42" s="1" cm="1">
        <f t="array" ref="M42">_xlfn.IFS($E$7=1,'X zu 1P'!L115,$E$7=2,'X zu 2P'!L34,$E$7=3,'X zu 3P'!L34,$E$7=4,'X zu 4P'!L34)</f>
        <v>0</v>
      </c>
      <c r="N42" s="1" cm="1">
        <f t="array" ref="N42">_xlfn.IFS($E$7=1,'X zu 1P'!M115,$E$7=2,'X zu 2P'!M34,$E$7=3,'X zu 3P'!M34,$E$7=4,'X zu 4P'!M34)</f>
        <v>0</v>
      </c>
      <c r="O42" s="1" cm="1">
        <f t="array" ref="O42">_xlfn.IFS($E$7=1,'X zu 1P'!N115,$E$7=2,'X zu 2P'!N34,$E$7=3,'X zu 3P'!N34,$E$7=4,'X zu 4P'!N34)</f>
        <v>0</v>
      </c>
      <c r="P42" s="1" cm="1">
        <f t="array" ref="P42">_xlfn.IFS($E$7=1,'X zu 1P'!O115,$E$7=2,'X zu 2P'!O34,$E$7=3,'X zu 3P'!O34,$E$7=4,'X zu 4P'!O34)</f>
        <v>0</v>
      </c>
      <c r="Q42" s="1" cm="1">
        <f t="array" ref="Q42">_xlfn.IFS($E$7=1,'X zu 1P'!P115,$E$7=2,'X zu 2P'!P34,$E$7=3,'X zu 3P'!P34,$E$7=4,'X zu 4P'!P34)</f>
        <v>0</v>
      </c>
      <c r="R42" s="1" cm="1">
        <f t="array" ref="R42">_xlfn.IFS($E$7=1,'X zu 1P'!Q115,$E$7=2,'X zu 2P'!Q34,$E$7=3,'X zu 3P'!Q34,$E$7=4,'X zu 4P'!Q34)</f>
        <v>0</v>
      </c>
      <c r="S42" s="1" cm="1">
        <f t="array" ref="S42">_xlfn.IFS($E$7=1,'X zu 1P'!R115,$E$7=2,'X zu 2P'!R34,$E$7=3,'X zu 3P'!R34,$E$7=4,'X zu 4P'!R34)</f>
        <v>0</v>
      </c>
      <c r="T42" s="1" cm="1">
        <f t="array" ref="T42">_xlfn.IFS($E$7=1,'X zu 1P'!S115,$E$7=2,'X zu 2P'!S34,$E$7=3,'X zu 3P'!S34,$E$7=4,'X zu 4P'!S34)</f>
        <v>0</v>
      </c>
      <c r="U42" s="1" cm="1">
        <f t="array" ref="U42">_xlfn.IFS($E$7=1,'X zu 1P'!T115,$E$7=2,'X zu 2P'!T34,$E$7=3,'X zu 3P'!T34,$E$7=4,'X zu 4P'!T34)</f>
        <v>0</v>
      </c>
      <c r="V42" s="1" cm="1">
        <f t="array" ref="V42">_xlfn.IFS($E$7=1,'X zu 1P'!U115,$E$7=2,'X zu 2P'!U34,$E$7=3,'X zu 3P'!U34,$E$7=4,'X zu 4P'!U34)</f>
        <v>0</v>
      </c>
      <c r="W42" s="1" cm="1">
        <f t="array" ref="W42">_xlfn.IFS($E$7=1,'X zu 1P'!V115,$E$7=2,'X zu 2P'!V34,$E$7=3,'X zu 3P'!V34,$E$7=4,'X zu 4P'!V34)</f>
        <v>0</v>
      </c>
      <c r="X42" s="1" cm="1">
        <f t="array" ref="X42">_xlfn.IFS($E$7=1,'X zu 1P'!W115,$E$7=2,'X zu 2P'!W34,$E$7=3,'X zu 3P'!W34,$E$7=4,'X zu 4P'!W34)</f>
        <v>0</v>
      </c>
      <c r="Y42" s="1" t="str" cm="1">
        <f t="array" ref="Y42">_xlfn.IFS($E$7=1,'X zu 1P'!X115,$E$7=2,'X zu 2P'!X34,$E$7=3,'X zu 3P'!X34,$E$7=4,'X zu 4P'!X34)</f>
        <v>11b</v>
      </c>
      <c r="Z42" s="1" cm="1">
        <f t="array" ref="Z42">_xlfn.IFS($E$7=1,'X zu 1P'!Y115,$E$7=2,'X zu 2P'!Y34,$E$7=3,'X zu 3P'!Y34,$E$7=4,'X zu 4P'!Y34)</f>
        <v>0</v>
      </c>
      <c r="AA42" s="1" cm="1">
        <f t="array" ref="AA42">_xlfn.IFS($E$7=1,'X zu 1P'!Z115,$E$7=2,'X zu 2P'!Z34,$E$7=3,'X zu 3P'!Z34,$E$7=4,'X zu 4P'!Z34)</f>
        <v>0</v>
      </c>
      <c r="AB42" s="1" cm="1">
        <f t="array" ref="AB42">_xlfn.IFS($E$7=1,'X zu 1P'!AA115,$E$7=2,'X zu 2P'!AA34,$E$7=3,'X zu 3P'!AA34,$E$7=4,'X zu 4P'!AA34)</f>
        <v>0</v>
      </c>
      <c r="AC42" s="1" t="str" cm="1">
        <f t="array" ref="AC42">_xlfn.IFS($E$7=1,'X zu 1P'!AB115,$E$7=2,'X zu 2P'!AB34,$E$7=3,'X zu 3P'!AB34,$E$7=4,'X zu 4P'!AB34)</f>
        <v>11a</v>
      </c>
      <c r="AD42" s="1" cm="1">
        <f t="array" ref="AD42">_xlfn.IFS($E$7=1,'X zu 1P'!AC115,$E$7=2,'X zu 2P'!AC34,$E$7=3,'X zu 3P'!AC34,$E$7=4,'X zu 4P'!AC34)</f>
        <v>0</v>
      </c>
      <c r="AE42" s="1" cm="1">
        <f t="array" ref="AE42">_xlfn.IFS($E$7=1,'X zu 1P'!AD115,$E$7=2,'X zu 2P'!AD34,$E$7=3,'X zu 3P'!AD34,$E$7=4,'X zu 4P'!AD34)</f>
        <v>0</v>
      </c>
      <c r="AF42" s="1" cm="1">
        <f t="array" ref="AF42">_xlfn.IFS($E$7=1,'X zu 1P'!AE115,$E$7=2,'X zu 2P'!AE34,$E$7=3,'X zu 3P'!AE34,$E$7=4,'X zu 4P'!AE34)</f>
        <v>0</v>
      </c>
      <c r="AG42" s="1" t="str" cm="1">
        <f t="array" ref="AG42">_xlfn.IFS($E$7=1,'X zu 1P'!AF115,$E$7=2,'X zu 2P'!AF34,$E$7=3,'X zu 3P'!AF34,$E$7=4,'X zu 4P'!AF34)</f>
        <v>10d</v>
      </c>
      <c r="AH42" s="1" cm="1">
        <f t="array" ref="AH42">_xlfn.IFS($E$7=1,'X zu 1P'!AG115,$E$7=2,'X zu 2P'!AG34,$E$7=3,'X zu 3P'!AG34,$E$7=4,'X zu 4P'!AG34)</f>
        <v>0</v>
      </c>
      <c r="AI42" s="1" cm="1">
        <f t="array" ref="AI42">_xlfn.IFS($E$7=1,'X zu 1P'!AH115,$E$7=2,'X zu 2P'!AH34,$E$7=3,'X zu 3P'!AH34,$E$7=4,'X zu 4P'!AH34)</f>
        <v>0</v>
      </c>
      <c r="AJ42" s="1" cm="1">
        <f t="array" ref="AJ42">_xlfn.IFS($E$7=1,'X zu 1P'!AI115,$E$7=2,'X zu 2P'!AI34,$E$7=3,'X zu 3P'!AI34,$E$7=4,'X zu 4P'!AI34)</f>
        <v>0</v>
      </c>
    </row>
    <row r="43" spans="2:36" x14ac:dyDescent="0.2">
      <c r="D43" s="3" cm="1">
        <f t="array" ref="D43">_xlfn.IFS($E$7=1,'X zu 1P'!C116,$E$7=2,'X zu 2P'!C35,$E$7=3,'X zu 3P'!C35,$E$7=4,'X zu 4P'!C35)</f>
        <v>1.2152777777777779</v>
      </c>
      <c r="E43" s="1" cm="1">
        <f t="array" ref="E43">_xlfn.IFS($E$7=1,'X zu 1P'!D116,$E$7=2,'X zu 2P'!D35,$E$7=3,'X zu 3P'!D35,$E$7=4,'X zu 4P'!D35)</f>
        <v>0</v>
      </c>
      <c r="F43" s="1" cm="1">
        <f t="array" ref="F43">_xlfn.IFS($E$7=1,'X zu 1P'!E116,$E$7=2,'X zu 2P'!E35,$E$7=3,'X zu 3P'!E35,$E$7=4,'X zu 4P'!E35)</f>
        <v>0</v>
      </c>
      <c r="G43" s="1" cm="1">
        <f t="array" ref="G43">_xlfn.IFS($E$7=1,'X zu 1P'!F116,$E$7=2,'X zu 2P'!F35,$E$7=3,'X zu 3P'!F35,$E$7=4,'X zu 4P'!F35)</f>
        <v>6</v>
      </c>
      <c r="H43" s="1" cm="1">
        <f t="array" ref="H43">_xlfn.IFS($E$7=1,'X zu 1P'!G116,$E$7=2,'X zu 2P'!G35,$E$7=3,'X zu 3P'!G35,$E$7=4,'X zu 4P'!G35)</f>
        <v>13</v>
      </c>
      <c r="I43" s="1" cm="1">
        <f t="array" ref="I43">_xlfn.IFS($E$7=1,'X zu 1P'!H116,$E$7=2,'X zu 2P'!H35,$E$7=3,'X zu 3P'!H35,$E$7=4,'X zu 4P'!H35)</f>
        <v>0</v>
      </c>
      <c r="J43" s="1" cm="1">
        <f t="array" ref="J43">_xlfn.IFS($E$7=1,'X zu 1P'!I116,$E$7=2,'X zu 2P'!I35,$E$7=3,'X zu 3P'!I35,$E$7=4,'X zu 4P'!I35)</f>
        <v>0</v>
      </c>
      <c r="K43" s="1" cm="1">
        <f t="array" ref="K43">_xlfn.IFS($E$7=1,'X zu 1P'!J116,$E$7=2,'X zu 2P'!J35,$E$7=3,'X zu 3P'!J35,$E$7=4,'X zu 4P'!J35)</f>
        <v>0</v>
      </c>
      <c r="L43" s="1" cm="1">
        <f t="array" ref="L43">_xlfn.IFS($E$7=1,'X zu 1P'!K116,$E$7=2,'X zu 2P'!K35,$E$7=3,'X zu 3P'!K35,$E$7=4,'X zu 4P'!K35)</f>
        <v>0</v>
      </c>
      <c r="M43" s="1" cm="1">
        <f t="array" ref="M43">_xlfn.IFS($E$7=1,'X zu 1P'!L116,$E$7=2,'X zu 2P'!L35,$E$7=3,'X zu 3P'!L35,$E$7=4,'X zu 4P'!L35)</f>
        <v>0</v>
      </c>
      <c r="N43" s="1" cm="1">
        <f t="array" ref="N43">_xlfn.IFS($E$7=1,'X zu 1P'!M116,$E$7=2,'X zu 2P'!M35,$E$7=3,'X zu 3P'!M35,$E$7=4,'X zu 4P'!M35)</f>
        <v>0</v>
      </c>
      <c r="O43" s="1" cm="1">
        <f t="array" ref="O43">_xlfn.IFS($E$7=1,'X zu 1P'!N116,$E$7=2,'X zu 2P'!N35,$E$7=3,'X zu 3P'!N35,$E$7=4,'X zu 4P'!N35)</f>
        <v>0</v>
      </c>
      <c r="P43" s="1" cm="1">
        <f t="array" ref="P43">_xlfn.IFS($E$7=1,'X zu 1P'!O116,$E$7=2,'X zu 2P'!O35,$E$7=3,'X zu 3P'!O35,$E$7=4,'X zu 4P'!O35)</f>
        <v>0</v>
      </c>
      <c r="Q43" s="1" cm="1">
        <f t="array" ref="Q43">_xlfn.IFS($E$7=1,'X zu 1P'!P116,$E$7=2,'X zu 2P'!P35,$E$7=3,'X zu 3P'!P35,$E$7=4,'X zu 4P'!P35)</f>
        <v>0</v>
      </c>
      <c r="R43" s="1" cm="1">
        <f t="array" ref="R43">_xlfn.IFS($E$7=1,'X zu 1P'!Q116,$E$7=2,'X zu 2P'!Q35,$E$7=3,'X zu 3P'!Q35,$E$7=4,'X zu 4P'!Q35)</f>
        <v>0</v>
      </c>
      <c r="S43" s="1" cm="1">
        <f t="array" ref="S43">_xlfn.IFS($E$7=1,'X zu 1P'!R116,$E$7=2,'X zu 2P'!R35,$E$7=3,'X zu 3P'!R35,$E$7=4,'X zu 4P'!R35)</f>
        <v>0</v>
      </c>
      <c r="T43" s="1" cm="1">
        <f t="array" ref="T43">_xlfn.IFS($E$7=1,'X zu 1P'!S116,$E$7=2,'X zu 2P'!S35,$E$7=3,'X zu 3P'!S35,$E$7=4,'X zu 4P'!S35)</f>
        <v>0</v>
      </c>
      <c r="U43" s="1" cm="1">
        <f t="array" ref="U43">_xlfn.IFS($E$7=1,'X zu 1P'!T116,$E$7=2,'X zu 2P'!T35,$E$7=3,'X zu 3P'!T35,$E$7=4,'X zu 4P'!T35)</f>
        <v>0</v>
      </c>
      <c r="V43" s="1" cm="1">
        <f t="array" ref="V43">_xlfn.IFS($E$7=1,'X zu 1P'!U116,$E$7=2,'X zu 2P'!U35,$E$7=3,'X zu 3P'!U35,$E$7=4,'X zu 4P'!U35)</f>
        <v>0</v>
      </c>
      <c r="W43" s="1" cm="1">
        <f t="array" ref="W43">_xlfn.IFS($E$7=1,'X zu 1P'!V116,$E$7=2,'X zu 2P'!V35,$E$7=3,'X zu 3P'!V35,$E$7=4,'X zu 4P'!V35)</f>
        <v>0</v>
      </c>
      <c r="X43" s="1" cm="1">
        <f t="array" ref="X43">_xlfn.IFS($E$7=1,'X zu 1P'!W116,$E$7=2,'X zu 2P'!W35,$E$7=3,'X zu 3P'!W35,$E$7=4,'X zu 4P'!W35)</f>
        <v>0</v>
      </c>
      <c r="Y43" s="1" cm="1">
        <f t="array" ref="Y43">_xlfn.IFS($E$7=1,'X zu 1P'!X116,$E$7=2,'X zu 2P'!X35,$E$7=3,'X zu 3P'!X35,$E$7=4,'X zu 4P'!X35)</f>
        <v>0</v>
      </c>
      <c r="Z43" s="1" cm="1">
        <f t="array" ref="Z43">_xlfn.IFS($E$7=1,'X zu 1P'!Y116,$E$7=2,'X zu 2P'!Y35,$E$7=3,'X zu 3P'!Y35,$E$7=4,'X zu 4P'!Y35)</f>
        <v>0</v>
      </c>
      <c r="AA43" s="1" cm="1">
        <f t="array" ref="AA43">_xlfn.IFS($E$7=1,'X zu 1P'!Z116,$E$7=2,'X zu 2P'!Z35,$E$7=3,'X zu 3P'!Z35,$E$7=4,'X zu 4P'!Z35)</f>
        <v>0</v>
      </c>
      <c r="AB43" s="1" cm="1">
        <f t="array" ref="AB43">_xlfn.IFS($E$7=1,'X zu 1P'!AA116,$E$7=2,'X zu 2P'!AA35,$E$7=3,'X zu 3P'!AA35,$E$7=4,'X zu 4P'!AA35)</f>
        <v>0</v>
      </c>
      <c r="AC43" s="1" t="str" cm="1">
        <f t="array" ref="AC43">_xlfn.IFS($E$7=1,'X zu 1P'!AB116,$E$7=2,'X zu 2P'!AB35,$E$7=3,'X zu 3P'!AB35,$E$7=4,'X zu 4P'!AB35)</f>
        <v>11b</v>
      </c>
      <c r="AD43" s="1" cm="1">
        <f t="array" ref="AD43">_xlfn.IFS($E$7=1,'X zu 1P'!AC116,$E$7=2,'X zu 2P'!AC35,$E$7=3,'X zu 3P'!AC35,$E$7=4,'X zu 4P'!AC35)</f>
        <v>0</v>
      </c>
      <c r="AE43" s="1" cm="1">
        <f t="array" ref="AE43">_xlfn.IFS($E$7=1,'X zu 1P'!AD116,$E$7=2,'X zu 2P'!AD35,$E$7=3,'X zu 3P'!AD35,$E$7=4,'X zu 4P'!AD35)</f>
        <v>0</v>
      </c>
      <c r="AF43" s="1" cm="1">
        <f t="array" ref="AF43">_xlfn.IFS($E$7=1,'X zu 1P'!AE116,$E$7=2,'X zu 2P'!AE35,$E$7=3,'X zu 3P'!AE35,$E$7=4,'X zu 4P'!AE35)</f>
        <v>0</v>
      </c>
      <c r="AG43" s="1" t="str" cm="1">
        <f t="array" ref="AG43">_xlfn.IFS($E$7=1,'X zu 1P'!AF116,$E$7=2,'X zu 2P'!AF35,$E$7=3,'X zu 3P'!AF35,$E$7=4,'X zu 4P'!AF35)</f>
        <v>11a</v>
      </c>
      <c r="AH43" s="1" cm="1">
        <f t="array" ref="AH43">_xlfn.IFS($E$7=1,'X zu 1P'!AG116,$E$7=2,'X zu 2P'!AG35,$E$7=3,'X zu 3P'!AG35,$E$7=4,'X zu 4P'!AG35)</f>
        <v>0</v>
      </c>
      <c r="AI43" s="1" cm="1">
        <f t="array" ref="AI43">_xlfn.IFS($E$7=1,'X zu 1P'!AH116,$E$7=2,'X zu 2P'!AH35,$E$7=3,'X zu 3P'!AH35,$E$7=4,'X zu 4P'!AH35)</f>
        <v>0</v>
      </c>
      <c r="AJ43" s="1" cm="1">
        <f t="array" ref="AJ43">_xlfn.IFS($E$7=1,'X zu 1P'!AI116,$E$7=2,'X zu 2P'!AI35,$E$7=3,'X zu 3P'!AI35,$E$7=4,'X zu 4P'!AI35)</f>
        <v>0</v>
      </c>
    </row>
    <row r="44" spans="2:36" x14ac:dyDescent="0.2">
      <c r="D44" s="3" cm="1">
        <f t="array" ref="D44">_xlfn.IFS($E$7=1,'X zu 1P'!C117,$E$7=2,'X zu 2P'!C36,$E$7=3,'X zu 3P'!C36,$E$7=4,'X zu 4P'!C36)</f>
        <v>1.2430555555555556</v>
      </c>
      <c r="E44" s="1" cm="1">
        <f t="array" ref="E44">_xlfn.IFS($E$7=1,'X zu 1P'!D117,$E$7=2,'X zu 2P'!D36,$E$7=3,'X zu 3P'!D36,$E$7=4,'X zu 4P'!D36)</f>
        <v>0</v>
      </c>
      <c r="F44" s="1" cm="1">
        <f t="array" ref="F44">_xlfn.IFS($E$7=1,'X zu 1P'!E117,$E$7=2,'X zu 2P'!E36,$E$7=3,'X zu 3P'!E36,$E$7=4,'X zu 4P'!E36)</f>
        <v>0</v>
      </c>
      <c r="G44" s="1" cm="1">
        <f t="array" ref="G44">_xlfn.IFS($E$7=1,'X zu 1P'!F117,$E$7=2,'X zu 2P'!F36,$E$7=3,'X zu 3P'!F36,$E$7=4,'X zu 4P'!F36)</f>
        <v>7</v>
      </c>
      <c r="H44" s="1" cm="1">
        <f t="array" ref="H44">_xlfn.IFS($E$7=1,'X zu 1P'!G117,$E$7=2,'X zu 2P'!G36,$E$7=3,'X zu 3P'!G36,$E$7=4,'X zu 4P'!G36)</f>
        <v>14</v>
      </c>
      <c r="I44" s="1" cm="1">
        <f t="array" ref="I44">_xlfn.IFS($E$7=1,'X zu 1P'!H117,$E$7=2,'X zu 2P'!H36,$E$7=3,'X zu 3P'!H36,$E$7=4,'X zu 4P'!H36)</f>
        <v>0</v>
      </c>
      <c r="J44" s="1" cm="1">
        <f t="array" ref="J44">_xlfn.IFS($E$7=1,'X zu 1P'!I117,$E$7=2,'X zu 2P'!I36,$E$7=3,'X zu 3P'!I36,$E$7=4,'X zu 4P'!I36)</f>
        <v>0</v>
      </c>
      <c r="K44" s="1" cm="1">
        <f t="array" ref="K44">_xlfn.IFS($E$7=1,'X zu 1P'!J117,$E$7=2,'X zu 2P'!J36,$E$7=3,'X zu 3P'!J36,$E$7=4,'X zu 4P'!J36)</f>
        <v>0</v>
      </c>
      <c r="L44" s="1" cm="1">
        <f t="array" ref="L44">_xlfn.IFS($E$7=1,'X zu 1P'!K117,$E$7=2,'X zu 2P'!K36,$E$7=3,'X zu 3P'!K36,$E$7=4,'X zu 4P'!K36)</f>
        <v>0</v>
      </c>
      <c r="M44" s="1" cm="1">
        <f t="array" ref="M44">_xlfn.IFS($E$7=1,'X zu 1P'!L117,$E$7=2,'X zu 2P'!L36,$E$7=3,'X zu 3P'!L36,$E$7=4,'X zu 4P'!L36)</f>
        <v>0</v>
      </c>
      <c r="N44" s="1" cm="1">
        <f t="array" ref="N44">_xlfn.IFS($E$7=1,'X zu 1P'!M117,$E$7=2,'X zu 2P'!M36,$E$7=3,'X zu 3P'!M36,$E$7=4,'X zu 4P'!M36)</f>
        <v>0</v>
      </c>
      <c r="O44" s="1" cm="1">
        <f t="array" ref="O44">_xlfn.IFS($E$7=1,'X zu 1P'!N117,$E$7=2,'X zu 2P'!N36,$E$7=3,'X zu 3P'!N36,$E$7=4,'X zu 4P'!N36)</f>
        <v>0</v>
      </c>
      <c r="P44" s="1" cm="1">
        <f t="array" ref="P44">_xlfn.IFS($E$7=1,'X zu 1P'!O117,$E$7=2,'X zu 2P'!O36,$E$7=3,'X zu 3P'!O36,$E$7=4,'X zu 4P'!O36)</f>
        <v>0</v>
      </c>
      <c r="Q44" s="1" cm="1">
        <f t="array" ref="Q44">_xlfn.IFS($E$7=1,'X zu 1P'!P117,$E$7=2,'X zu 2P'!P36,$E$7=3,'X zu 3P'!P36,$E$7=4,'X zu 4P'!P36)</f>
        <v>0</v>
      </c>
      <c r="R44" s="1" cm="1">
        <f t="array" ref="R44">_xlfn.IFS($E$7=1,'X zu 1P'!Q117,$E$7=2,'X zu 2P'!Q36,$E$7=3,'X zu 3P'!Q36,$E$7=4,'X zu 4P'!Q36)</f>
        <v>0</v>
      </c>
      <c r="S44" s="1" cm="1">
        <f t="array" ref="S44">_xlfn.IFS($E$7=1,'X zu 1P'!R117,$E$7=2,'X zu 2P'!R36,$E$7=3,'X zu 3P'!R36,$E$7=4,'X zu 4P'!R36)</f>
        <v>0</v>
      </c>
      <c r="T44" s="1" cm="1">
        <f t="array" ref="T44">_xlfn.IFS($E$7=1,'X zu 1P'!S117,$E$7=2,'X zu 2P'!S36,$E$7=3,'X zu 3P'!S36,$E$7=4,'X zu 4P'!S36)</f>
        <v>0</v>
      </c>
      <c r="U44" s="1" cm="1">
        <f t="array" ref="U44">_xlfn.IFS($E$7=1,'X zu 1P'!T117,$E$7=2,'X zu 2P'!T36,$E$7=3,'X zu 3P'!T36,$E$7=4,'X zu 4P'!T36)</f>
        <v>0</v>
      </c>
      <c r="V44" s="1" cm="1">
        <f t="array" ref="V44">_xlfn.IFS($E$7=1,'X zu 1P'!U117,$E$7=2,'X zu 2P'!U36,$E$7=3,'X zu 3P'!U36,$E$7=4,'X zu 4P'!U36)</f>
        <v>0</v>
      </c>
      <c r="W44" s="1" cm="1">
        <f t="array" ref="W44">_xlfn.IFS($E$7=1,'X zu 1P'!V117,$E$7=2,'X zu 2P'!V36,$E$7=3,'X zu 3P'!V36,$E$7=4,'X zu 4P'!V36)</f>
        <v>0</v>
      </c>
      <c r="X44" s="1" cm="1">
        <f t="array" ref="X44">_xlfn.IFS($E$7=1,'X zu 1P'!W117,$E$7=2,'X zu 2P'!W36,$E$7=3,'X zu 3P'!W36,$E$7=4,'X zu 4P'!W36)</f>
        <v>0</v>
      </c>
      <c r="Y44" s="1" cm="1">
        <f t="array" ref="Y44">_xlfn.IFS($E$7=1,'X zu 1P'!X117,$E$7=2,'X zu 2P'!X36,$E$7=3,'X zu 3P'!X36,$E$7=4,'X zu 4P'!X36)</f>
        <v>0</v>
      </c>
      <c r="Z44" s="1" cm="1">
        <f t="array" ref="Z44">_xlfn.IFS($E$7=1,'X zu 1P'!Y117,$E$7=2,'X zu 2P'!Y36,$E$7=3,'X zu 3P'!Y36,$E$7=4,'X zu 4P'!Y36)</f>
        <v>0</v>
      </c>
      <c r="AA44" s="1" cm="1">
        <f t="array" ref="AA44">_xlfn.IFS($E$7=1,'X zu 1P'!Z117,$E$7=2,'X zu 2P'!Z36,$E$7=3,'X zu 3P'!Z36,$E$7=4,'X zu 4P'!Z36)</f>
        <v>0</v>
      </c>
      <c r="AB44" s="1" cm="1">
        <f t="array" ref="AB44">_xlfn.IFS($E$7=1,'X zu 1P'!AA117,$E$7=2,'X zu 2P'!AA36,$E$7=3,'X zu 3P'!AA36,$E$7=4,'X zu 4P'!AA36)</f>
        <v>0</v>
      </c>
      <c r="AC44" s="1" cm="1">
        <f t="array" ref="AC44">_xlfn.IFS($E$7=1,'X zu 1P'!AB117,$E$7=2,'X zu 2P'!AB36,$E$7=3,'X zu 3P'!AB36,$E$7=4,'X zu 4P'!AB36)</f>
        <v>0</v>
      </c>
      <c r="AD44" s="1" cm="1">
        <f t="array" ref="AD44">_xlfn.IFS($E$7=1,'X zu 1P'!AC117,$E$7=2,'X zu 2P'!AC36,$E$7=3,'X zu 3P'!AC36,$E$7=4,'X zu 4P'!AC36)</f>
        <v>0</v>
      </c>
      <c r="AE44" s="1" cm="1">
        <f t="array" ref="AE44">_xlfn.IFS($E$7=1,'X zu 1P'!AD117,$E$7=2,'X zu 2P'!AD36,$E$7=3,'X zu 3P'!AD36,$E$7=4,'X zu 4P'!AD36)</f>
        <v>0</v>
      </c>
      <c r="AF44" s="1" cm="1">
        <f t="array" ref="AF44">_xlfn.IFS($E$7=1,'X zu 1P'!AE117,$E$7=2,'X zu 2P'!AE36,$E$7=3,'X zu 3P'!AE36,$E$7=4,'X zu 4P'!AE36)</f>
        <v>0</v>
      </c>
      <c r="AG44" s="1" t="str" cm="1">
        <f t="array" ref="AG44">_xlfn.IFS($E$7=1,'X zu 1P'!AF117,$E$7=2,'X zu 2P'!AF36,$E$7=3,'X zu 3P'!AF36,$E$7=4,'X zu 4P'!AF36)</f>
        <v>11b</v>
      </c>
      <c r="AH44" s="1" cm="1">
        <f t="array" ref="AH44">_xlfn.IFS($E$7=1,'X zu 1P'!AG117,$E$7=2,'X zu 2P'!AG36,$E$7=3,'X zu 3P'!AG36,$E$7=4,'X zu 4P'!AG36)</f>
        <v>0</v>
      </c>
      <c r="AI44" s="1" cm="1">
        <f t="array" ref="AI44">_xlfn.IFS($E$7=1,'X zu 1P'!AH117,$E$7=2,'X zu 2P'!AH36,$E$7=3,'X zu 3P'!AH36,$E$7=4,'X zu 4P'!AH36)</f>
        <v>0</v>
      </c>
      <c r="AJ44" s="1" cm="1">
        <f t="array" ref="AJ44">_xlfn.IFS($E$7=1,'X zu 1P'!AI117,$E$7=2,'X zu 2P'!AI36,$E$7=3,'X zu 3P'!AI36,$E$7=4,'X zu 4P'!AI36)</f>
        <v>0</v>
      </c>
    </row>
    <row r="45" spans="2:36" x14ac:dyDescent="0.2">
      <c r="D45" s="3" cm="1">
        <f t="array" ref="D45">_xlfn.IFS($E$7=1,'X zu 1P'!C118,$E$7=2,'X zu 2P'!C37,$E$7=3,'X zu 3P'!C37,$E$7=4,'X zu 4P'!C37)</f>
        <v>1.2708333333333333</v>
      </c>
      <c r="E45" s="1" cm="1">
        <f t="array" ref="E45">_xlfn.IFS($E$7=1,'X zu 1P'!D118,$E$7=2,'X zu 2P'!D37,$E$7=3,'X zu 3P'!D37,$E$7=4,'X zu 4P'!D37)</f>
        <v>0</v>
      </c>
      <c r="F45" s="1" cm="1">
        <f t="array" ref="F45">_xlfn.IFS($E$7=1,'X zu 1P'!E118,$E$7=2,'X zu 2P'!E37,$E$7=3,'X zu 3P'!E37,$E$7=4,'X zu 4P'!E37)</f>
        <v>1</v>
      </c>
      <c r="G45" s="1" cm="1">
        <f t="array" ref="G45">_xlfn.IFS($E$7=1,'X zu 1P'!F118,$E$7=2,'X zu 2P'!F37,$E$7=3,'X zu 3P'!F37,$E$7=4,'X zu 4P'!F37)</f>
        <v>8</v>
      </c>
      <c r="H45" s="1" cm="1">
        <f t="array" ref="H45">_xlfn.IFS($E$7=1,'X zu 1P'!G118,$E$7=2,'X zu 2P'!G37,$E$7=3,'X zu 3P'!G37,$E$7=4,'X zu 4P'!G37)</f>
        <v>15</v>
      </c>
      <c r="I45" s="1" cm="1">
        <f t="array" ref="I45">_xlfn.IFS($E$7=1,'X zu 1P'!H118,$E$7=2,'X zu 2P'!H37,$E$7=3,'X zu 3P'!H37,$E$7=4,'X zu 4P'!H37)</f>
        <v>0</v>
      </c>
      <c r="J45" s="1" cm="1">
        <f t="array" ref="J45">_xlfn.IFS($E$7=1,'X zu 1P'!I118,$E$7=2,'X zu 2P'!I37,$E$7=3,'X zu 3P'!I37,$E$7=4,'X zu 4P'!I37)</f>
        <v>0</v>
      </c>
      <c r="K45" s="1" cm="1">
        <f t="array" ref="K45">_xlfn.IFS($E$7=1,'X zu 1P'!J118,$E$7=2,'X zu 2P'!J37,$E$7=3,'X zu 3P'!J37,$E$7=4,'X zu 4P'!J37)</f>
        <v>0</v>
      </c>
      <c r="L45" s="1" cm="1">
        <f t="array" ref="L45">_xlfn.IFS($E$7=1,'X zu 1P'!K118,$E$7=2,'X zu 2P'!K37,$E$7=3,'X zu 3P'!K37,$E$7=4,'X zu 4P'!K37)</f>
        <v>0</v>
      </c>
      <c r="M45" s="1" cm="1">
        <f t="array" ref="M45">_xlfn.IFS($E$7=1,'X zu 1P'!L118,$E$7=2,'X zu 2P'!L37,$E$7=3,'X zu 3P'!L37,$E$7=4,'X zu 4P'!L37)</f>
        <v>0</v>
      </c>
      <c r="N45" s="1" cm="1">
        <f t="array" ref="N45">_xlfn.IFS($E$7=1,'X zu 1P'!M118,$E$7=2,'X zu 2P'!M37,$E$7=3,'X zu 3P'!M37,$E$7=4,'X zu 4P'!M37)</f>
        <v>0</v>
      </c>
      <c r="O45" s="1" cm="1">
        <f t="array" ref="O45">_xlfn.IFS($E$7=1,'X zu 1P'!N118,$E$7=2,'X zu 2P'!N37,$E$7=3,'X zu 3P'!N37,$E$7=4,'X zu 4P'!N37)</f>
        <v>0</v>
      </c>
      <c r="P45" s="1" cm="1">
        <f t="array" ref="P45">_xlfn.IFS($E$7=1,'X zu 1P'!O118,$E$7=2,'X zu 2P'!O37,$E$7=3,'X zu 3P'!O37,$E$7=4,'X zu 4P'!O37)</f>
        <v>0</v>
      </c>
      <c r="Q45" s="1" cm="1">
        <f t="array" ref="Q45">_xlfn.IFS($E$7=1,'X zu 1P'!P118,$E$7=2,'X zu 2P'!P37,$E$7=3,'X zu 3P'!P37,$E$7=4,'X zu 4P'!P37)</f>
        <v>0</v>
      </c>
      <c r="R45" s="1" cm="1">
        <f t="array" ref="R45">_xlfn.IFS($E$7=1,'X zu 1P'!Q118,$E$7=2,'X zu 2P'!Q37,$E$7=3,'X zu 3P'!Q37,$E$7=4,'X zu 4P'!Q37)</f>
        <v>0</v>
      </c>
      <c r="S45" s="1" cm="1">
        <f t="array" ref="S45">_xlfn.IFS($E$7=1,'X zu 1P'!R118,$E$7=2,'X zu 2P'!R37,$E$7=3,'X zu 3P'!R37,$E$7=4,'X zu 4P'!R37)</f>
        <v>0</v>
      </c>
      <c r="T45" s="1" cm="1">
        <f t="array" ref="T45">_xlfn.IFS($E$7=1,'X zu 1P'!S118,$E$7=2,'X zu 2P'!S37,$E$7=3,'X zu 3P'!S37,$E$7=4,'X zu 4P'!S37)</f>
        <v>0</v>
      </c>
      <c r="U45" s="1" cm="1">
        <f t="array" ref="U45">_xlfn.IFS($E$7=1,'X zu 1P'!T118,$E$7=2,'X zu 2P'!T37,$E$7=3,'X zu 3P'!T37,$E$7=4,'X zu 4P'!T37)</f>
        <v>0</v>
      </c>
      <c r="V45" s="1" cm="1">
        <f t="array" ref="V45">_xlfn.IFS($E$7=1,'X zu 1P'!U118,$E$7=2,'X zu 2P'!U37,$E$7=3,'X zu 3P'!U37,$E$7=4,'X zu 4P'!U37)</f>
        <v>0</v>
      </c>
      <c r="W45" s="1" cm="1">
        <f t="array" ref="W45">_xlfn.IFS($E$7=1,'X zu 1P'!V118,$E$7=2,'X zu 2P'!V37,$E$7=3,'X zu 3P'!V37,$E$7=4,'X zu 4P'!V37)</f>
        <v>0</v>
      </c>
      <c r="X45" s="1" cm="1">
        <f t="array" ref="X45">_xlfn.IFS($E$7=1,'X zu 1P'!W118,$E$7=2,'X zu 2P'!W37,$E$7=3,'X zu 3P'!W37,$E$7=4,'X zu 4P'!W37)</f>
        <v>0</v>
      </c>
      <c r="Y45" s="1" cm="1">
        <f t="array" ref="Y45">_xlfn.IFS($E$7=1,'X zu 1P'!X118,$E$7=2,'X zu 2P'!X37,$E$7=3,'X zu 3P'!X37,$E$7=4,'X zu 4P'!X37)</f>
        <v>0</v>
      </c>
      <c r="Z45" s="1" cm="1">
        <f t="array" ref="Z45">_xlfn.IFS($E$7=1,'X zu 1P'!Y118,$E$7=2,'X zu 2P'!Y37,$E$7=3,'X zu 3P'!Y37,$E$7=4,'X zu 4P'!Y37)</f>
        <v>0</v>
      </c>
      <c r="AA45" s="1" cm="1">
        <f t="array" ref="AA45">_xlfn.IFS($E$7=1,'X zu 1P'!Z118,$E$7=2,'X zu 2P'!Z37,$E$7=3,'X zu 3P'!Z37,$E$7=4,'X zu 4P'!Z37)</f>
        <v>0</v>
      </c>
      <c r="AB45" s="1" cm="1">
        <f t="array" ref="AB45">_xlfn.IFS($E$7=1,'X zu 1P'!AA118,$E$7=2,'X zu 2P'!AA37,$E$7=3,'X zu 3P'!AA37,$E$7=4,'X zu 4P'!AA37)</f>
        <v>0</v>
      </c>
      <c r="AC45" s="1" cm="1">
        <f t="array" ref="AC45">_xlfn.IFS($E$7=1,'X zu 1P'!AB118,$E$7=2,'X zu 2P'!AB37,$E$7=3,'X zu 3P'!AB37,$E$7=4,'X zu 4P'!AB37)</f>
        <v>0</v>
      </c>
      <c r="AD45" s="1" cm="1">
        <f t="array" ref="AD45">_xlfn.IFS($E$7=1,'X zu 1P'!AC118,$E$7=2,'X zu 2P'!AC37,$E$7=3,'X zu 3P'!AC37,$E$7=4,'X zu 4P'!AC37)</f>
        <v>0</v>
      </c>
      <c r="AE45" s="1" cm="1">
        <f t="array" ref="AE45">_xlfn.IFS($E$7=1,'X zu 1P'!AD118,$E$7=2,'X zu 2P'!AD37,$E$7=3,'X zu 3P'!AD37,$E$7=4,'X zu 4P'!AD37)</f>
        <v>0</v>
      </c>
      <c r="AF45" s="1" cm="1">
        <f t="array" ref="AF45">_xlfn.IFS($E$7=1,'X zu 1P'!AE118,$E$7=2,'X zu 2P'!AE37,$E$7=3,'X zu 3P'!AE37,$E$7=4,'X zu 4P'!AE37)</f>
        <v>0</v>
      </c>
      <c r="AG45" s="1" cm="1">
        <f t="array" ref="AG45">_xlfn.IFS($E$7=1,'X zu 1P'!AF118,$E$7=2,'X zu 2P'!AF37,$E$7=3,'X zu 3P'!AF37,$E$7=4,'X zu 4P'!AF37)</f>
        <v>0</v>
      </c>
      <c r="AH45" s="1" cm="1">
        <f t="array" ref="AH45">_xlfn.IFS($E$7=1,'X zu 1P'!AG118,$E$7=2,'X zu 2P'!AG37,$E$7=3,'X zu 3P'!AG37,$E$7=4,'X zu 4P'!AG37)</f>
        <v>0</v>
      </c>
      <c r="AI45" s="1" cm="1">
        <f t="array" ref="AI45">_xlfn.IFS($E$7=1,'X zu 1P'!AH118,$E$7=2,'X zu 2P'!AH37,$E$7=3,'X zu 3P'!AH37,$E$7=4,'X zu 4P'!AH37)</f>
        <v>0</v>
      </c>
      <c r="AJ45" s="1" cm="1">
        <f t="array" ref="AJ45">_xlfn.IFS($E$7=1,'X zu 1P'!AI118,$E$7=2,'X zu 2P'!AI37,$E$7=3,'X zu 3P'!AI37,$E$7=4,'X zu 4P'!AI37)</f>
        <v>0</v>
      </c>
    </row>
    <row r="46" spans="2:36" x14ac:dyDescent="0.2">
      <c r="D46" s="3" cm="1">
        <f t="array" ref="D46">_xlfn.IFS($E$7=1,'X zu 1P'!C119,$E$7=2,'X zu 2P'!C38,$E$7=3,'X zu 3P'!C38,$E$7=4,'X zu 4P'!C38)</f>
        <v>1.2986111111111112</v>
      </c>
      <c r="E46" s="1" cm="1">
        <f t="array" ref="E46">_xlfn.IFS($E$7=1,'X zu 1P'!D119,$E$7=2,'X zu 2P'!D38,$E$7=3,'X zu 3P'!D38,$E$7=4,'X zu 4P'!D38)</f>
        <v>0</v>
      </c>
      <c r="F46" s="1" cm="1">
        <f t="array" ref="F46">_xlfn.IFS($E$7=1,'X zu 1P'!E119,$E$7=2,'X zu 2P'!E38,$E$7=3,'X zu 3P'!E38,$E$7=4,'X zu 4P'!E38)</f>
        <v>2</v>
      </c>
      <c r="G46" s="1" cm="1">
        <f t="array" ref="G46">_xlfn.IFS($E$7=1,'X zu 1P'!F119,$E$7=2,'X zu 2P'!F38,$E$7=3,'X zu 3P'!F38,$E$7=4,'X zu 4P'!F38)</f>
        <v>9</v>
      </c>
      <c r="H46" s="1" cm="1">
        <f t="array" ref="H46">_xlfn.IFS($E$7=1,'X zu 1P'!G119,$E$7=2,'X zu 2P'!G38,$E$7=3,'X zu 3P'!G38,$E$7=4,'X zu 4P'!G38)</f>
        <v>16</v>
      </c>
      <c r="I46" s="1" cm="1">
        <f t="array" ref="I46">_xlfn.IFS($E$7=1,'X zu 1P'!H119,$E$7=2,'X zu 2P'!H38,$E$7=3,'X zu 3P'!H38,$E$7=4,'X zu 4P'!H38)</f>
        <v>0</v>
      </c>
      <c r="J46" s="1" cm="1">
        <f t="array" ref="J46">_xlfn.IFS($E$7=1,'X zu 1P'!I119,$E$7=2,'X zu 2P'!I38,$E$7=3,'X zu 3P'!I38,$E$7=4,'X zu 4P'!I38)</f>
        <v>0</v>
      </c>
      <c r="K46" s="1" cm="1">
        <f t="array" ref="K46">_xlfn.IFS($E$7=1,'X zu 1P'!J119,$E$7=2,'X zu 2P'!J38,$E$7=3,'X zu 3P'!J38,$E$7=4,'X zu 4P'!J38)</f>
        <v>0</v>
      </c>
      <c r="L46" s="1" cm="1">
        <f t="array" ref="L46">_xlfn.IFS($E$7=1,'X zu 1P'!K119,$E$7=2,'X zu 2P'!K38,$E$7=3,'X zu 3P'!K38,$E$7=4,'X zu 4P'!K38)</f>
        <v>0</v>
      </c>
      <c r="M46" s="1" cm="1">
        <f t="array" ref="M46">_xlfn.IFS($E$7=1,'X zu 1P'!L119,$E$7=2,'X zu 2P'!L38,$E$7=3,'X zu 3P'!L38,$E$7=4,'X zu 4P'!L38)</f>
        <v>0</v>
      </c>
      <c r="N46" s="1" cm="1">
        <f t="array" ref="N46">_xlfn.IFS($E$7=1,'X zu 1P'!M119,$E$7=2,'X zu 2P'!M38,$E$7=3,'X zu 3P'!M38,$E$7=4,'X zu 4P'!M38)</f>
        <v>0</v>
      </c>
      <c r="O46" s="1" cm="1">
        <f t="array" ref="O46">_xlfn.IFS($E$7=1,'X zu 1P'!N119,$E$7=2,'X zu 2P'!N38,$E$7=3,'X zu 3P'!N38,$E$7=4,'X zu 4P'!N38)</f>
        <v>0</v>
      </c>
      <c r="P46" s="1" cm="1">
        <f t="array" ref="P46">_xlfn.IFS($E$7=1,'X zu 1P'!O119,$E$7=2,'X zu 2P'!O38,$E$7=3,'X zu 3P'!O38,$E$7=4,'X zu 4P'!O38)</f>
        <v>0</v>
      </c>
      <c r="Q46" s="1" cm="1">
        <f t="array" ref="Q46">_xlfn.IFS($E$7=1,'X zu 1P'!P119,$E$7=2,'X zu 2P'!P38,$E$7=3,'X zu 3P'!P38,$E$7=4,'X zu 4P'!P38)</f>
        <v>0</v>
      </c>
      <c r="R46" s="1" cm="1">
        <f t="array" ref="R46">_xlfn.IFS($E$7=1,'X zu 1P'!Q119,$E$7=2,'X zu 2P'!Q38,$E$7=3,'X zu 3P'!Q38,$E$7=4,'X zu 4P'!Q38)</f>
        <v>0</v>
      </c>
      <c r="S46" s="1" cm="1">
        <f t="array" ref="S46">_xlfn.IFS($E$7=1,'X zu 1P'!R119,$E$7=2,'X zu 2P'!R38,$E$7=3,'X zu 3P'!R38,$E$7=4,'X zu 4P'!R38)</f>
        <v>0</v>
      </c>
      <c r="T46" s="1" cm="1">
        <f t="array" ref="T46">_xlfn.IFS($E$7=1,'X zu 1P'!S119,$E$7=2,'X zu 2P'!S38,$E$7=3,'X zu 3P'!S38,$E$7=4,'X zu 4P'!S38)</f>
        <v>0</v>
      </c>
      <c r="U46" s="1" cm="1">
        <f t="array" ref="U46">_xlfn.IFS($E$7=1,'X zu 1P'!T119,$E$7=2,'X zu 2P'!T38,$E$7=3,'X zu 3P'!T38,$E$7=4,'X zu 4P'!T38)</f>
        <v>0</v>
      </c>
      <c r="V46" s="1" cm="1">
        <f t="array" ref="V46">_xlfn.IFS($E$7=1,'X zu 1P'!U119,$E$7=2,'X zu 2P'!U38,$E$7=3,'X zu 3P'!U38,$E$7=4,'X zu 4P'!U38)</f>
        <v>0</v>
      </c>
      <c r="W46" s="1" cm="1">
        <f t="array" ref="W46">_xlfn.IFS($E$7=1,'X zu 1P'!V119,$E$7=2,'X zu 2P'!V38,$E$7=3,'X zu 3P'!V38,$E$7=4,'X zu 4P'!V38)</f>
        <v>0</v>
      </c>
      <c r="X46" s="1" cm="1">
        <f t="array" ref="X46">_xlfn.IFS($E$7=1,'X zu 1P'!W119,$E$7=2,'X zu 2P'!W38,$E$7=3,'X zu 3P'!W38,$E$7=4,'X zu 4P'!W38)</f>
        <v>0</v>
      </c>
      <c r="Y46" s="1" cm="1">
        <f t="array" ref="Y46">_xlfn.IFS($E$7=1,'X zu 1P'!X119,$E$7=2,'X zu 2P'!X38,$E$7=3,'X zu 3P'!X38,$E$7=4,'X zu 4P'!X38)</f>
        <v>0</v>
      </c>
      <c r="Z46" s="1" cm="1">
        <f t="array" ref="Z46">_xlfn.IFS($E$7=1,'X zu 1P'!Y119,$E$7=2,'X zu 2P'!Y38,$E$7=3,'X zu 3P'!Y38,$E$7=4,'X zu 4P'!Y38)</f>
        <v>0</v>
      </c>
      <c r="AA46" s="1" cm="1">
        <f t="array" ref="AA46">_xlfn.IFS($E$7=1,'X zu 1P'!Z119,$E$7=2,'X zu 2P'!Z38,$E$7=3,'X zu 3P'!Z38,$E$7=4,'X zu 4P'!Z38)</f>
        <v>0</v>
      </c>
      <c r="AB46" s="1" cm="1">
        <f t="array" ref="AB46">_xlfn.IFS($E$7=1,'X zu 1P'!AA119,$E$7=2,'X zu 2P'!AA38,$E$7=3,'X zu 3P'!AA38,$E$7=4,'X zu 4P'!AA38)</f>
        <v>0</v>
      </c>
      <c r="AC46" s="1" cm="1">
        <f t="array" ref="AC46">_xlfn.IFS($E$7=1,'X zu 1P'!AB119,$E$7=2,'X zu 2P'!AB38,$E$7=3,'X zu 3P'!AB38,$E$7=4,'X zu 4P'!AB38)</f>
        <v>0</v>
      </c>
      <c r="AD46" s="1" cm="1">
        <f t="array" ref="AD46">_xlfn.IFS($E$7=1,'X zu 1P'!AC119,$E$7=2,'X zu 2P'!AC38,$E$7=3,'X zu 3P'!AC38,$E$7=4,'X zu 4P'!AC38)</f>
        <v>0</v>
      </c>
      <c r="AE46" s="1" cm="1">
        <f t="array" ref="AE46">_xlfn.IFS($E$7=1,'X zu 1P'!AD119,$E$7=2,'X zu 2P'!AD38,$E$7=3,'X zu 3P'!AD38,$E$7=4,'X zu 4P'!AD38)</f>
        <v>0</v>
      </c>
      <c r="AF46" s="1" cm="1">
        <f t="array" ref="AF46">_xlfn.IFS($E$7=1,'X zu 1P'!AE119,$E$7=2,'X zu 2P'!AE38,$E$7=3,'X zu 3P'!AE38,$E$7=4,'X zu 4P'!AE38)</f>
        <v>0</v>
      </c>
      <c r="AG46" s="1" cm="1">
        <f t="array" ref="AG46">_xlfn.IFS($E$7=1,'X zu 1P'!AF119,$E$7=2,'X zu 2P'!AF38,$E$7=3,'X zu 3P'!AF38,$E$7=4,'X zu 4P'!AF38)</f>
        <v>0</v>
      </c>
      <c r="AH46" s="1" cm="1">
        <f t="array" ref="AH46">_xlfn.IFS($E$7=1,'X zu 1P'!AG119,$E$7=2,'X zu 2P'!AG38,$E$7=3,'X zu 3P'!AG38,$E$7=4,'X zu 4P'!AG38)</f>
        <v>0</v>
      </c>
      <c r="AI46" s="1" cm="1">
        <f t="array" ref="AI46">_xlfn.IFS($E$7=1,'X zu 1P'!AH119,$E$7=2,'X zu 2P'!AH38,$E$7=3,'X zu 3P'!AH38,$E$7=4,'X zu 4P'!AH38)</f>
        <v>0</v>
      </c>
      <c r="AJ46" s="1" cm="1">
        <f t="array" ref="AJ46">_xlfn.IFS($E$7=1,'X zu 1P'!AI119,$E$7=2,'X zu 2P'!AI38,$E$7=3,'X zu 3P'!AI38,$E$7=4,'X zu 4P'!AI38)</f>
        <v>0</v>
      </c>
    </row>
    <row r="47" spans="2:36" x14ac:dyDescent="0.2">
      <c r="D47" s="3" cm="1">
        <f t="array" ref="D47">_xlfn.IFS($E$7=1,'X zu 1P'!C120,$E$7=2,'X zu 2P'!C39,$E$7=3,'X zu 3P'!C39,$E$7=4,'X zu 4P'!C39)</f>
        <v>1.3263888888888888</v>
      </c>
      <c r="E47" s="1" cm="1">
        <f t="array" ref="E47">_xlfn.IFS($E$7=1,'X zu 1P'!D120,$E$7=2,'X zu 2P'!D39,$E$7=3,'X zu 3P'!D39,$E$7=4,'X zu 4P'!D39)</f>
        <v>0</v>
      </c>
      <c r="F47" s="1" cm="1">
        <f t="array" ref="F47">_xlfn.IFS($E$7=1,'X zu 1P'!E120,$E$7=2,'X zu 2P'!E39,$E$7=3,'X zu 3P'!E39,$E$7=4,'X zu 4P'!E39)</f>
        <v>3</v>
      </c>
      <c r="G47" s="1" cm="1">
        <f t="array" ref="G47">_xlfn.IFS($E$7=1,'X zu 1P'!F120,$E$7=2,'X zu 2P'!F39,$E$7=3,'X zu 3P'!F39,$E$7=4,'X zu 4P'!F39)</f>
        <v>10</v>
      </c>
      <c r="H47" s="1" cm="1">
        <f t="array" ref="H47">_xlfn.IFS($E$7=1,'X zu 1P'!G120,$E$7=2,'X zu 2P'!G39,$E$7=3,'X zu 3P'!G39,$E$7=4,'X zu 4P'!G39)</f>
        <v>17</v>
      </c>
      <c r="I47" s="1" cm="1">
        <f t="array" ref="I47">_xlfn.IFS($E$7=1,'X zu 1P'!H120,$E$7=2,'X zu 2P'!H39,$E$7=3,'X zu 3P'!H39,$E$7=4,'X zu 4P'!H39)</f>
        <v>0</v>
      </c>
      <c r="J47" s="1" cm="1">
        <f t="array" ref="J47">_xlfn.IFS($E$7=1,'X zu 1P'!I120,$E$7=2,'X zu 2P'!I39,$E$7=3,'X zu 3P'!I39,$E$7=4,'X zu 4P'!I39)</f>
        <v>0</v>
      </c>
      <c r="K47" s="1" cm="1">
        <f t="array" ref="K47">_xlfn.IFS($E$7=1,'X zu 1P'!J120,$E$7=2,'X zu 2P'!J39,$E$7=3,'X zu 3P'!J39,$E$7=4,'X zu 4P'!J39)</f>
        <v>0</v>
      </c>
      <c r="L47" s="1" cm="1">
        <f t="array" ref="L47">_xlfn.IFS($E$7=1,'X zu 1P'!K120,$E$7=2,'X zu 2P'!K39,$E$7=3,'X zu 3P'!K39,$E$7=4,'X zu 4P'!K39)</f>
        <v>0</v>
      </c>
      <c r="M47" s="1" cm="1">
        <f t="array" ref="M47">_xlfn.IFS($E$7=1,'X zu 1P'!L120,$E$7=2,'X zu 2P'!L39,$E$7=3,'X zu 3P'!L39,$E$7=4,'X zu 4P'!L39)</f>
        <v>0</v>
      </c>
      <c r="N47" s="1" cm="1">
        <f t="array" ref="N47">_xlfn.IFS($E$7=1,'X zu 1P'!M120,$E$7=2,'X zu 2P'!M39,$E$7=3,'X zu 3P'!M39,$E$7=4,'X zu 4P'!M39)</f>
        <v>0</v>
      </c>
      <c r="O47" s="1" cm="1">
        <f t="array" ref="O47">_xlfn.IFS($E$7=1,'X zu 1P'!N120,$E$7=2,'X zu 2P'!N39,$E$7=3,'X zu 3P'!N39,$E$7=4,'X zu 4P'!N39)</f>
        <v>0</v>
      </c>
      <c r="P47" s="1" cm="1">
        <f t="array" ref="P47">_xlfn.IFS($E$7=1,'X zu 1P'!O120,$E$7=2,'X zu 2P'!O39,$E$7=3,'X zu 3P'!O39,$E$7=4,'X zu 4P'!O39)</f>
        <v>0</v>
      </c>
      <c r="Q47" s="1" cm="1">
        <f t="array" ref="Q47">_xlfn.IFS($E$7=1,'X zu 1P'!P120,$E$7=2,'X zu 2P'!P39,$E$7=3,'X zu 3P'!P39,$E$7=4,'X zu 4P'!P39)</f>
        <v>0</v>
      </c>
      <c r="R47" s="1" cm="1">
        <f t="array" ref="R47">_xlfn.IFS($E$7=1,'X zu 1P'!Q120,$E$7=2,'X zu 2P'!Q39,$E$7=3,'X zu 3P'!Q39,$E$7=4,'X zu 4P'!Q39)</f>
        <v>0</v>
      </c>
      <c r="S47" s="1" cm="1">
        <f t="array" ref="S47">_xlfn.IFS($E$7=1,'X zu 1P'!R120,$E$7=2,'X zu 2P'!R39,$E$7=3,'X zu 3P'!R39,$E$7=4,'X zu 4P'!R39)</f>
        <v>0</v>
      </c>
      <c r="T47" s="1" cm="1">
        <f t="array" ref="T47">_xlfn.IFS($E$7=1,'X zu 1P'!S120,$E$7=2,'X zu 2P'!S39,$E$7=3,'X zu 3P'!S39,$E$7=4,'X zu 4P'!S39)</f>
        <v>0</v>
      </c>
      <c r="U47" s="1" cm="1">
        <f t="array" ref="U47">_xlfn.IFS($E$7=1,'X zu 1P'!T120,$E$7=2,'X zu 2P'!T39,$E$7=3,'X zu 3P'!T39,$E$7=4,'X zu 4P'!T39)</f>
        <v>0</v>
      </c>
      <c r="V47" s="1" cm="1">
        <f t="array" ref="V47">_xlfn.IFS($E$7=1,'X zu 1P'!U120,$E$7=2,'X zu 2P'!U39,$E$7=3,'X zu 3P'!U39,$E$7=4,'X zu 4P'!U39)</f>
        <v>0</v>
      </c>
      <c r="W47" s="1" cm="1">
        <f t="array" ref="W47">_xlfn.IFS($E$7=1,'X zu 1P'!V120,$E$7=2,'X zu 2P'!V39,$E$7=3,'X zu 3P'!V39,$E$7=4,'X zu 4P'!V39)</f>
        <v>0</v>
      </c>
      <c r="X47" s="1" cm="1">
        <f t="array" ref="X47">_xlfn.IFS($E$7=1,'X zu 1P'!W120,$E$7=2,'X zu 2P'!W39,$E$7=3,'X zu 3P'!W39,$E$7=4,'X zu 4P'!W39)</f>
        <v>0</v>
      </c>
      <c r="Y47" s="1" cm="1">
        <f t="array" ref="Y47">_xlfn.IFS($E$7=1,'X zu 1P'!X120,$E$7=2,'X zu 2P'!X39,$E$7=3,'X zu 3P'!X39,$E$7=4,'X zu 4P'!X39)</f>
        <v>0</v>
      </c>
      <c r="Z47" s="1" cm="1">
        <f t="array" ref="Z47">_xlfn.IFS($E$7=1,'X zu 1P'!Y120,$E$7=2,'X zu 2P'!Y39,$E$7=3,'X zu 3P'!Y39,$E$7=4,'X zu 4P'!Y39)</f>
        <v>0</v>
      </c>
      <c r="AA47" s="1" cm="1">
        <f t="array" ref="AA47">_xlfn.IFS($E$7=1,'X zu 1P'!Z120,$E$7=2,'X zu 2P'!Z39,$E$7=3,'X zu 3P'!Z39,$E$7=4,'X zu 4P'!Z39)</f>
        <v>0</v>
      </c>
      <c r="AB47" s="1" cm="1">
        <f t="array" ref="AB47">_xlfn.IFS($E$7=1,'X zu 1P'!AA120,$E$7=2,'X zu 2P'!AA39,$E$7=3,'X zu 3P'!AA39,$E$7=4,'X zu 4P'!AA39)</f>
        <v>0</v>
      </c>
      <c r="AC47" s="1" cm="1">
        <f t="array" ref="AC47">_xlfn.IFS($E$7=1,'X zu 1P'!AB120,$E$7=2,'X zu 2P'!AB39,$E$7=3,'X zu 3P'!AB39,$E$7=4,'X zu 4P'!AB39)</f>
        <v>0</v>
      </c>
      <c r="AD47" s="1" cm="1">
        <f t="array" ref="AD47">_xlfn.IFS($E$7=1,'X zu 1P'!AC120,$E$7=2,'X zu 2P'!AC39,$E$7=3,'X zu 3P'!AC39,$E$7=4,'X zu 4P'!AC39)</f>
        <v>0</v>
      </c>
      <c r="AE47" s="1" cm="1">
        <f t="array" ref="AE47">_xlfn.IFS($E$7=1,'X zu 1P'!AD120,$E$7=2,'X zu 2P'!AD39,$E$7=3,'X zu 3P'!AD39,$E$7=4,'X zu 4P'!AD39)</f>
        <v>0</v>
      </c>
      <c r="AF47" s="1" cm="1">
        <f t="array" ref="AF47">_xlfn.IFS($E$7=1,'X zu 1P'!AE120,$E$7=2,'X zu 2P'!AE39,$E$7=3,'X zu 3P'!AE39,$E$7=4,'X zu 4P'!AE39)</f>
        <v>0</v>
      </c>
      <c r="AG47" s="1" cm="1">
        <f t="array" ref="AG47">_xlfn.IFS($E$7=1,'X zu 1P'!AF120,$E$7=2,'X zu 2P'!AF39,$E$7=3,'X zu 3P'!AF39,$E$7=4,'X zu 4P'!AF39)</f>
        <v>0</v>
      </c>
      <c r="AH47" s="1" cm="1">
        <f t="array" ref="AH47">_xlfn.IFS($E$7=1,'X zu 1P'!AG120,$E$7=2,'X zu 2P'!AG39,$E$7=3,'X zu 3P'!AG39,$E$7=4,'X zu 4P'!AG39)</f>
        <v>0</v>
      </c>
      <c r="AI47" s="1" cm="1">
        <f t="array" ref="AI47">_xlfn.IFS($E$7=1,'X zu 1P'!AH120,$E$7=2,'X zu 2P'!AH39,$E$7=3,'X zu 3P'!AH39,$E$7=4,'X zu 4P'!AH39)</f>
        <v>0</v>
      </c>
      <c r="AJ47" s="1" cm="1">
        <f t="array" ref="AJ47">_xlfn.IFS($E$7=1,'X zu 1P'!AI120,$E$7=2,'X zu 2P'!AI39,$E$7=3,'X zu 3P'!AI39,$E$7=4,'X zu 4P'!AI39)</f>
        <v>0</v>
      </c>
    </row>
    <row r="48" spans="2:36" x14ac:dyDescent="0.2">
      <c r="D48" s="3" cm="1">
        <f t="array" ref="D48">_xlfn.IFS($E$7=1,'X zu 1P'!C121,$E$7=2,'X zu 2P'!C40,$E$7=3,'X zu 3P'!C40,$E$7=4,'X zu 4P'!C40)</f>
        <v>0.35416666666666669</v>
      </c>
      <c r="E48" s="1" cm="1">
        <f t="array" ref="E48">_xlfn.IFS($E$7=1,'X zu 1P'!D121,$E$7=2,'X zu 2P'!D40,$E$7=3,'X zu 3P'!D40,$E$7=4,'X zu 4P'!D40)</f>
        <v>0</v>
      </c>
      <c r="F48" s="1" cm="1">
        <f t="array" ref="F48">_xlfn.IFS($E$7=1,'X zu 1P'!E121,$E$7=2,'X zu 2P'!E40,$E$7=3,'X zu 3P'!E40,$E$7=4,'X zu 4P'!E40)</f>
        <v>4</v>
      </c>
      <c r="G48" s="1" cm="1">
        <f t="array" ref="G48">_xlfn.IFS($E$7=1,'X zu 1P'!F121,$E$7=2,'X zu 2P'!F40,$E$7=3,'X zu 3P'!F40,$E$7=4,'X zu 4P'!F40)</f>
        <v>11</v>
      </c>
      <c r="H48" s="1" cm="1">
        <f t="array" ref="H48">_xlfn.IFS($E$7=1,'X zu 1P'!G121,$E$7=2,'X zu 2P'!G40,$E$7=3,'X zu 3P'!G40,$E$7=4,'X zu 4P'!G40)</f>
        <v>18</v>
      </c>
      <c r="I48" s="1" cm="1">
        <f t="array" ref="I48">_xlfn.IFS($E$7=1,'X zu 1P'!H121,$E$7=2,'X zu 2P'!H40,$E$7=3,'X zu 3P'!H40,$E$7=4,'X zu 4P'!H40)</f>
        <v>0</v>
      </c>
      <c r="J48" s="1" cm="1">
        <f t="array" ref="J48">_xlfn.IFS($E$7=1,'X zu 1P'!I121,$E$7=2,'X zu 2P'!I40,$E$7=3,'X zu 3P'!I40,$E$7=4,'X zu 4P'!I40)</f>
        <v>0</v>
      </c>
      <c r="K48" s="1" cm="1">
        <f t="array" ref="K48">_xlfn.IFS($E$7=1,'X zu 1P'!J121,$E$7=2,'X zu 2P'!J40,$E$7=3,'X zu 3P'!J40,$E$7=4,'X zu 4P'!J40)</f>
        <v>0</v>
      </c>
      <c r="L48" s="1" cm="1">
        <f t="array" ref="L48">_xlfn.IFS($E$7=1,'X zu 1P'!K121,$E$7=2,'X zu 2P'!K40,$E$7=3,'X zu 3P'!K40,$E$7=4,'X zu 4P'!K40)</f>
        <v>0</v>
      </c>
      <c r="M48" s="1" cm="1">
        <f t="array" ref="M48">_xlfn.IFS($E$7=1,'X zu 1P'!L121,$E$7=2,'X zu 2P'!L40,$E$7=3,'X zu 3P'!L40,$E$7=4,'X zu 4P'!L40)</f>
        <v>0</v>
      </c>
      <c r="N48" s="1" cm="1">
        <f t="array" ref="N48">_xlfn.IFS($E$7=1,'X zu 1P'!M121,$E$7=2,'X zu 2P'!M40,$E$7=3,'X zu 3P'!M40,$E$7=4,'X zu 4P'!M40)</f>
        <v>0</v>
      </c>
      <c r="O48" s="1" cm="1">
        <f t="array" ref="O48">_xlfn.IFS($E$7=1,'X zu 1P'!N121,$E$7=2,'X zu 2P'!N40,$E$7=3,'X zu 3P'!N40,$E$7=4,'X zu 4P'!N40)</f>
        <v>0</v>
      </c>
      <c r="P48" s="1" cm="1">
        <f t="array" ref="P48">_xlfn.IFS($E$7=1,'X zu 1P'!O121,$E$7=2,'X zu 2P'!O40,$E$7=3,'X zu 3P'!O40,$E$7=4,'X zu 4P'!O40)</f>
        <v>0</v>
      </c>
      <c r="Q48" s="1" cm="1">
        <f t="array" ref="Q48">_xlfn.IFS($E$7=1,'X zu 1P'!P121,$E$7=2,'X zu 2P'!P40,$E$7=3,'X zu 3P'!P40,$E$7=4,'X zu 4P'!P40)</f>
        <v>0</v>
      </c>
      <c r="R48" s="1" cm="1">
        <f t="array" ref="R48">_xlfn.IFS($E$7=1,'X zu 1P'!Q121,$E$7=2,'X zu 2P'!Q40,$E$7=3,'X zu 3P'!Q40,$E$7=4,'X zu 4P'!Q40)</f>
        <v>0</v>
      </c>
      <c r="S48" s="1" cm="1">
        <f t="array" ref="S48">_xlfn.IFS($E$7=1,'X zu 1P'!R121,$E$7=2,'X zu 2P'!R40,$E$7=3,'X zu 3P'!R40,$E$7=4,'X zu 4P'!R40)</f>
        <v>0</v>
      </c>
      <c r="T48" s="1" cm="1">
        <f t="array" ref="T48">_xlfn.IFS($E$7=1,'X zu 1P'!S121,$E$7=2,'X zu 2P'!S40,$E$7=3,'X zu 3P'!S40,$E$7=4,'X zu 4P'!S40)</f>
        <v>0</v>
      </c>
      <c r="U48" s="1" cm="1">
        <f t="array" ref="U48">_xlfn.IFS($E$7=1,'X zu 1P'!T121,$E$7=2,'X zu 2P'!T40,$E$7=3,'X zu 3P'!T40,$E$7=4,'X zu 4P'!T40)</f>
        <v>0</v>
      </c>
      <c r="V48" s="1" cm="1">
        <f t="array" ref="V48">_xlfn.IFS($E$7=1,'X zu 1P'!U121,$E$7=2,'X zu 2P'!U40,$E$7=3,'X zu 3P'!U40,$E$7=4,'X zu 4P'!U40)</f>
        <v>0</v>
      </c>
      <c r="W48" s="1" cm="1">
        <f t="array" ref="W48">_xlfn.IFS($E$7=1,'X zu 1P'!V121,$E$7=2,'X zu 2P'!V40,$E$7=3,'X zu 3P'!V40,$E$7=4,'X zu 4P'!V40)</f>
        <v>0</v>
      </c>
      <c r="X48" s="1" cm="1">
        <f t="array" ref="X48">_xlfn.IFS($E$7=1,'X zu 1P'!W121,$E$7=2,'X zu 2P'!W40,$E$7=3,'X zu 3P'!W40,$E$7=4,'X zu 4P'!W40)</f>
        <v>0</v>
      </c>
      <c r="Y48" s="1" cm="1">
        <f t="array" ref="Y48">_xlfn.IFS($E$7=1,'X zu 1P'!X121,$E$7=2,'X zu 2P'!X40,$E$7=3,'X zu 3P'!X40,$E$7=4,'X zu 4P'!X40)</f>
        <v>0</v>
      </c>
      <c r="Z48" s="1" cm="1">
        <f t="array" ref="Z48">_xlfn.IFS($E$7=1,'X zu 1P'!Y121,$E$7=2,'X zu 2P'!Y40,$E$7=3,'X zu 3P'!Y40,$E$7=4,'X zu 4P'!Y40)</f>
        <v>0</v>
      </c>
      <c r="AA48" s="1" cm="1">
        <f t="array" ref="AA48">_xlfn.IFS($E$7=1,'X zu 1P'!Z121,$E$7=2,'X zu 2P'!Z40,$E$7=3,'X zu 3P'!Z40,$E$7=4,'X zu 4P'!Z40)</f>
        <v>0</v>
      </c>
      <c r="AB48" s="1" cm="1">
        <f t="array" ref="AB48">_xlfn.IFS($E$7=1,'X zu 1P'!AA121,$E$7=2,'X zu 2P'!AA40,$E$7=3,'X zu 3P'!AA40,$E$7=4,'X zu 4P'!AA40)</f>
        <v>0</v>
      </c>
      <c r="AC48" s="1" cm="1">
        <f t="array" ref="AC48">_xlfn.IFS($E$7=1,'X zu 1P'!AB121,$E$7=2,'X zu 2P'!AB40,$E$7=3,'X zu 3P'!AB40,$E$7=4,'X zu 4P'!AB40)</f>
        <v>0</v>
      </c>
      <c r="AD48" s="1" cm="1">
        <f t="array" ref="AD48">_xlfn.IFS($E$7=1,'X zu 1P'!AC121,$E$7=2,'X zu 2P'!AC40,$E$7=3,'X zu 3P'!AC40,$E$7=4,'X zu 4P'!AC40)</f>
        <v>0</v>
      </c>
      <c r="AE48" s="1" cm="1">
        <f t="array" ref="AE48">_xlfn.IFS($E$7=1,'X zu 1P'!AD121,$E$7=2,'X zu 2P'!AD40,$E$7=3,'X zu 3P'!AD40,$E$7=4,'X zu 4P'!AD40)</f>
        <v>0</v>
      </c>
      <c r="AF48" s="1" cm="1">
        <f t="array" ref="AF48">_xlfn.IFS($E$7=1,'X zu 1P'!AE121,$E$7=2,'X zu 2P'!AE40,$E$7=3,'X zu 3P'!AE40,$E$7=4,'X zu 4P'!AE40)</f>
        <v>0</v>
      </c>
      <c r="AG48" s="1" cm="1">
        <f t="array" ref="AG48">_xlfn.IFS($E$7=1,'X zu 1P'!AF121,$E$7=2,'X zu 2P'!AF40,$E$7=3,'X zu 3P'!AF40,$E$7=4,'X zu 4P'!AF40)</f>
        <v>0</v>
      </c>
      <c r="AH48" s="1" cm="1">
        <f t="array" ref="AH48">_xlfn.IFS($E$7=1,'X zu 1P'!AG121,$E$7=2,'X zu 2P'!AG40,$E$7=3,'X zu 3P'!AG40,$E$7=4,'X zu 4P'!AG40)</f>
        <v>0</v>
      </c>
      <c r="AI48" s="1" cm="1">
        <f t="array" ref="AI48">_xlfn.IFS($E$7=1,'X zu 1P'!AH121,$E$7=2,'X zu 2P'!AH40,$E$7=3,'X zu 3P'!AH40,$E$7=4,'X zu 4P'!AH40)</f>
        <v>0</v>
      </c>
      <c r="AJ48" s="1" cm="1">
        <f t="array" ref="AJ48">_xlfn.IFS($E$7=1,'X zu 1P'!AI121,$E$7=2,'X zu 2P'!AI40,$E$7=3,'X zu 3P'!AI40,$E$7=4,'X zu 4P'!AI40)</f>
        <v>0</v>
      </c>
    </row>
    <row r="49" spans="4:36" x14ac:dyDescent="0.2">
      <c r="D49" s="3" cm="1">
        <f t="array" ref="D49">_xlfn.IFS($E$7=1,'X zu 1P'!C122,$E$7=2,'X zu 2P'!C41,$E$7=3,'X zu 3P'!C41,$E$7=4,'X zu 4P'!C41)</f>
        <v>0.38194444444444459</v>
      </c>
      <c r="E49" s="1" cm="1">
        <f t="array" ref="E49">_xlfn.IFS($E$7=1,'X zu 1P'!D122,$E$7=2,'X zu 2P'!D41,$E$7=3,'X zu 3P'!D41,$E$7=4,'X zu 4P'!D41)</f>
        <v>0</v>
      </c>
      <c r="F49" s="1" cm="1">
        <f t="array" ref="F49">_xlfn.IFS($E$7=1,'X zu 1P'!E122,$E$7=2,'X zu 2P'!E41,$E$7=3,'X zu 3P'!E41,$E$7=4,'X zu 4P'!E41)</f>
        <v>5</v>
      </c>
      <c r="G49" s="1" cm="1">
        <f t="array" ref="G49">_xlfn.IFS($E$7=1,'X zu 1P'!F122,$E$7=2,'X zu 2P'!F41,$E$7=3,'X zu 3P'!F41,$E$7=4,'X zu 4P'!F41)</f>
        <v>12</v>
      </c>
      <c r="H49" s="1" cm="1">
        <f t="array" ref="H49">_xlfn.IFS($E$7=1,'X zu 1P'!G122,$E$7=2,'X zu 2P'!G41,$E$7=3,'X zu 3P'!G41,$E$7=4,'X zu 4P'!G41)</f>
        <v>19</v>
      </c>
      <c r="I49" s="1" cm="1">
        <f t="array" ref="I49">_xlfn.IFS($E$7=1,'X zu 1P'!H122,$E$7=2,'X zu 2P'!H41,$E$7=3,'X zu 3P'!H41,$E$7=4,'X zu 4P'!H41)</f>
        <v>0</v>
      </c>
      <c r="J49" s="1" cm="1">
        <f t="array" ref="J49">_xlfn.IFS($E$7=1,'X zu 1P'!I122,$E$7=2,'X zu 2P'!I41,$E$7=3,'X zu 3P'!I41,$E$7=4,'X zu 4P'!I41)</f>
        <v>0</v>
      </c>
      <c r="K49" s="1" cm="1">
        <f t="array" ref="K49">_xlfn.IFS($E$7=1,'X zu 1P'!J122,$E$7=2,'X zu 2P'!J41,$E$7=3,'X zu 3P'!J41,$E$7=4,'X zu 4P'!J41)</f>
        <v>0</v>
      </c>
      <c r="L49" s="1" cm="1">
        <f t="array" ref="L49">_xlfn.IFS($E$7=1,'X zu 1P'!K122,$E$7=2,'X zu 2P'!K41,$E$7=3,'X zu 3P'!K41,$E$7=4,'X zu 4P'!K41)</f>
        <v>0</v>
      </c>
      <c r="M49" s="1" cm="1">
        <f t="array" ref="M49">_xlfn.IFS($E$7=1,'X zu 1P'!L122,$E$7=2,'X zu 2P'!L41,$E$7=3,'X zu 3P'!L41,$E$7=4,'X zu 4P'!L41)</f>
        <v>0</v>
      </c>
      <c r="N49" s="1" cm="1">
        <f t="array" ref="N49">_xlfn.IFS($E$7=1,'X zu 1P'!M122,$E$7=2,'X zu 2P'!M41,$E$7=3,'X zu 3P'!M41,$E$7=4,'X zu 4P'!M41)</f>
        <v>0</v>
      </c>
      <c r="O49" s="1" cm="1">
        <f t="array" ref="O49">_xlfn.IFS($E$7=1,'X zu 1P'!N122,$E$7=2,'X zu 2P'!N41,$E$7=3,'X zu 3P'!N41,$E$7=4,'X zu 4P'!N41)</f>
        <v>0</v>
      </c>
      <c r="P49" s="1" cm="1">
        <f t="array" ref="P49">_xlfn.IFS($E$7=1,'X zu 1P'!O122,$E$7=2,'X zu 2P'!O41,$E$7=3,'X zu 3P'!O41,$E$7=4,'X zu 4P'!O41)</f>
        <v>0</v>
      </c>
      <c r="Q49" s="1" cm="1">
        <f t="array" ref="Q49">_xlfn.IFS($E$7=1,'X zu 1P'!P122,$E$7=2,'X zu 2P'!P41,$E$7=3,'X zu 3P'!P41,$E$7=4,'X zu 4P'!P41)</f>
        <v>0</v>
      </c>
      <c r="R49" s="1" cm="1">
        <f t="array" ref="R49">_xlfn.IFS($E$7=1,'X zu 1P'!Q122,$E$7=2,'X zu 2P'!Q41,$E$7=3,'X zu 3P'!Q41,$E$7=4,'X zu 4P'!Q41)</f>
        <v>0</v>
      </c>
      <c r="S49" s="1" cm="1">
        <f t="array" ref="S49">_xlfn.IFS($E$7=1,'X zu 1P'!R122,$E$7=2,'X zu 2P'!R41,$E$7=3,'X zu 3P'!R41,$E$7=4,'X zu 4P'!R41)</f>
        <v>0</v>
      </c>
      <c r="T49" s="1" cm="1">
        <f t="array" ref="T49">_xlfn.IFS($E$7=1,'X zu 1P'!S122,$E$7=2,'X zu 2P'!S41,$E$7=3,'X zu 3P'!S41,$E$7=4,'X zu 4P'!S41)</f>
        <v>0</v>
      </c>
      <c r="U49" s="1" cm="1">
        <f t="array" ref="U49">_xlfn.IFS($E$7=1,'X zu 1P'!T122,$E$7=2,'X zu 2P'!T41,$E$7=3,'X zu 3P'!T41,$E$7=4,'X zu 4P'!T41)</f>
        <v>0</v>
      </c>
      <c r="V49" s="1" cm="1">
        <f t="array" ref="V49">_xlfn.IFS($E$7=1,'X zu 1P'!U122,$E$7=2,'X zu 2P'!U41,$E$7=3,'X zu 3P'!U41,$E$7=4,'X zu 4P'!U41)</f>
        <v>0</v>
      </c>
      <c r="W49" s="1" cm="1">
        <f t="array" ref="W49">_xlfn.IFS($E$7=1,'X zu 1P'!V122,$E$7=2,'X zu 2P'!V41,$E$7=3,'X zu 3P'!V41,$E$7=4,'X zu 4P'!V41)</f>
        <v>0</v>
      </c>
      <c r="X49" s="1" cm="1">
        <f t="array" ref="X49">_xlfn.IFS($E$7=1,'X zu 1P'!W122,$E$7=2,'X zu 2P'!W41,$E$7=3,'X zu 3P'!W41,$E$7=4,'X zu 4P'!W41)</f>
        <v>0</v>
      </c>
      <c r="Y49" s="1" cm="1">
        <f t="array" ref="Y49">_xlfn.IFS($E$7=1,'X zu 1P'!X122,$E$7=2,'X zu 2P'!X41,$E$7=3,'X zu 3P'!X41,$E$7=4,'X zu 4P'!X41)</f>
        <v>0</v>
      </c>
      <c r="Z49" s="1" cm="1">
        <f t="array" ref="Z49">_xlfn.IFS($E$7=1,'X zu 1P'!Y122,$E$7=2,'X zu 2P'!Y41,$E$7=3,'X zu 3P'!Y41,$E$7=4,'X zu 4P'!Y41)</f>
        <v>0</v>
      </c>
      <c r="AA49" s="1" cm="1">
        <f t="array" ref="AA49">_xlfn.IFS($E$7=1,'X zu 1P'!Z122,$E$7=2,'X zu 2P'!Z41,$E$7=3,'X zu 3P'!Z41,$E$7=4,'X zu 4P'!Z41)</f>
        <v>0</v>
      </c>
      <c r="AB49" s="1" cm="1">
        <f t="array" ref="AB49">_xlfn.IFS($E$7=1,'X zu 1P'!AA122,$E$7=2,'X zu 2P'!AA41,$E$7=3,'X zu 3P'!AA41,$E$7=4,'X zu 4P'!AA41)</f>
        <v>0</v>
      </c>
      <c r="AC49" s="1" cm="1">
        <f t="array" ref="AC49">_xlfn.IFS($E$7=1,'X zu 1P'!AB122,$E$7=2,'X zu 2P'!AB41,$E$7=3,'X zu 3P'!AB41,$E$7=4,'X zu 4P'!AB41)</f>
        <v>0</v>
      </c>
      <c r="AD49" s="1" cm="1">
        <f t="array" ref="AD49">_xlfn.IFS($E$7=1,'X zu 1P'!AC122,$E$7=2,'X zu 2P'!AC41,$E$7=3,'X zu 3P'!AC41,$E$7=4,'X zu 4P'!AC41)</f>
        <v>0</v>
      </c>
      <c r="AE49" s="1" cm="1">
        <f t="array" ref="AE49">_xlfn.IFS($E$7=1,'X zu 1P'!AD122,$E$7=2,'X zu 2P'!AD41,$E$7=3,'X zu 3P'!AD41,$E$7=4,'X zu 4P'!AD41)</f>
        <v>0</v>
      </c>
      <c r="AF49" s="1" cm="1">
        <f t="array" ref="AF49">_xlfn.IFS($E$7=1,'X zu 1P'!AE122,$E$7=2,'X zu 2P'!AE41,$E$7=3,'X zu 3P'!AE41,$E$7=4,'X zu 4P'!AE41)</f>
        <v>0</v>
      </c>
      <c r="AG49" s="1" cm="1">
        <f t="array" ref="AG49">_xlfn.IFS($E$7=1,'X zu 1P'!AF122,$E$7=2,'X zu 2P'!AF41,$E$7=3,'X zu 3P'!AF41,$E$7=4,'X zu 4P'!AF41)</f>
        <v>0</v>
      </c>
      <c r="AH49" s="1" cm="1">
        <f t="array" ref="AH49">_xlfn.IFS($E$7=1,'X zu 1P'!AG122,$E$7=2,'X zu 2P'!AG41,$E$7=3,'X zu 3P'!AG41,$E$7=4,'X zu 4P'!AG41)</f>
        <v>0</v>
      </c>
      <c r="AI49" s="1" cm="1">
        <f t="array" ref="AI49">_xlfn.IFS($E$7=1,'X zu 1P'!AH122,$E$7=2,'X zu 2P'!AH41,$E$7=3,'X zu 3P'!AH41,$E$7=4,'X zu 4P'!AH41)</f>
        <v>0</v>
      </c>
      <c r="AJ49" s="1" cm="1">
        <f t="array" ref="AJ49">_xlfn.IFS($E$7=1,'X zu 1P'!AI122,$E$7=2,'X zu 2P'!AI41,$E$7=3,'X zu 3P'!AI41,$E$7=4,'X zu 4P'!AI41)</f>
        <v>0</v>
      </c>
    </row>
    <row r="50" spans="4:36" x14ac:dyDescent="0.2">
      <c r="D50" s="3" cm="1">
        <f t="array" ref="D50">_xlfn.IFS($E$7=1,'X zu 1P'!C123,$E$7=2,'X zu 2P'!C42,$E$7=3,'X zu 3P'!C42,$E$7=4,'X zu 4P'!C42)</f>
        <v>0.40972222222222227</v>
      </c>
      <c r="E50" s="1" cm="1">
        <f t="array" ref="E50">_xlfn.IFS($E$7=1,'X zu 1P'!D123,$E$7=2,'X zu 2P'!D42,$E$7=3,'X zu 3P'!D42,$E$7=4,'X zu 4P'!D42)</f>
        <v>0</v>
      </c>
      <c r="F50" s="1" cm="1">
        <f t="array" ref="F50">_xlfn.IFS($E$7=1,'X zu 1P'!E123,$E$7=2,'X zu 2P'!E42,$E$7=3,'X zu 3P'!E42,$E$7=4,'X zu 4P'!E42)</f>
        <v>6</v>
      </c>
      <c r="G50" s="1" cm="1">
        <f t="array" ref="G50">_xlfn.IFS($E$7=1,'X zu 1P'!F123,$E$7=2,'X zu 2P'!F42,$E$7=3,'X zu 3P'!F42,$E$7=4,'X zu 4P'!F42)</f>
        <v>13</v>
      </c>
      <c r="H50" s="1" cm="1">
        <f t="array" ref="H50">_xlfn.IFS($E$7=1,'X zu 1P'!G123,$E$7=2,'X zu 2P'!G42,$E$7=3,'X zu 3P'!G42,$E$7=4,'X zu 4P'!G42)</f>
        <v>20</v>
      </c>
      <c r="I50" s="1" cm="1">
        <f t="array" ref="I50">_xlfn.IFS($E$7=1,'X zu 1P'!H123,$E$7=2,'X zu 2P'!H42,$E$7=3,'X zu 3P'!H42,$E$7=4,'X zu 4P'!H42)</f>
        <v>0</v>
      </c>
      <c r="J50" s="1" cm="1">
        <f t="array" ref="J50">_xlfn.IFS($E$7=1,'X zu 1P'!I123,$E$7=2,'X zu 2P'!I42,$E$7=3,'X zu 3P'!I42,$E$7=4,'X zu 4P'!I42)</f>
        <v>0</v>
      </c>
      <c r="K50" s="1" cm="1">
        <f t="array" ref="K50">_xlfn.IFS($E$7=1,'X zu 1P'!J123,$E$7=2,'X zu 2P'!J42,$E$7=3,'X zu 3P'!J42,$E$7=4,'X zu 4P'!J42)</f>
        <v>0</v>
      </c>
      <c r="L50" s="1" cm="1">
        <f t="array" ref="L50">_xlfn.IFS($E$7=1,'X zu 1P'!K123,$E$7=2,'X zu 2P'!K42,$E$7=3,'X zu 3P'!K42,$E$7=4,'X zu 4P'!K42)</f>
        <v>0</v>
      </c>
      <c r="M50" s="1" cm="1">
        <f t="array" ref="M50">_xlfn.IFS($E$7=1,'X zu 1P'!L123,$E$7=2,'X zu 2P'!L42,$E$7=3,'X zu 3P'!L42,$E$7=4,'X zu 4P'!L42)</f>
        <v>0</v>
      </c>
      <c r="N50" s="1" cm="1">
        <f t="array" ref="N50">_xlfn.IFS($E$7=1,'X zu 1P'!M123,$E$7=2,'X zu 2P'!M42,$E$7=3,'X zu 3P'!M42,$E$7=4,'X zu 4P'!M42)</f>
        <v>0</v>
      </c>
      <c r="O50" s="1" cm="1">
        <f t="array" ref="O50">_xlfn.IFS($E$7=1,'X zu 1P'!N123,$E$7=2,'X zu 2P'!N42,$E$7=3,'X zu 3P'!N42,$E$7=4,'X zu 4P'!N42)</f>
        <v>0</v>
      </c>
      <c r="P50" s="1" cm="1">
        <f t="array" ref="P50">_xlfn.IFS($E$7=1,'X zu 1P'!O123,$E$7=2,'X zu 2P'!O42,$E$7=3,'X zu 3P'!O42,$E$7=4,'X zu 4P'!O42)</f>
        <v>0</v>
      </c>
      <c r="Q50" s="1" cm="1">
        <f t="array" ref="Q50">_xlfn.IFS($E$7=1,'X zu 1P'!P123,$E$7=2,'X zu 2P'!P42,$E$7=3,'X zu 3P'!P42,$E$7=4,'X zu 4P'!P42)</f>
        <v>0</v>
      </c>
      <c r="R50" s="1" cm="1">
        <f t="array" ref="R50">_xlfn.IFS($E$7=1,'X zu 1P'!Q123,$E$7=2,'X zu 2P'!Q42,$E$7=3,'X zu 3P'!Q42,$E$7=4,'X zu 4P'!Q42)</f>
        <v>0</v>
      </c>
      <c r="S50" s="1" cm="1">
        <f t="array" ref="S50">_xlfn.IFS($E$7=1,'X zu 1P'!R123,$E$7=2,'X zu 2P'!R42,$E$7=3,'X zu 3P'!R42,$E$7=4,'X zu 4P'!R42)</f>
        <v>0</v>
      </c>
      <c r="T50" s="1" cm="1">
        <f t="array" ref="T50">_xlfn.IFS($E$7=1,'X zu 1P'!S123,$E$7=2,'X zu 2P'!S42,$E$7=3,'X zu 3P'!S42,$E$7=4,'X zu 4P'!S42)</f>
        <v>0</v>
      </c>
      <c r="U50" s="1" cm="1">
        <f t="array" ref="U50">_xlfn.IFS($E$7=1,'X zu 1P'!T123,$E$7=2,'X zu 2P'!T42,$E$7=3,'X zu 3P'!T42,$E$7=4,'X zu 4P'!T42)</f>
        <v>0</v>
      </c>
      <c r="V50" s="1" cm="1">
        <f t="array" ref="V50">_xlfn.IFS($E$7=1,'X zu 1P'!U123,$E$7=2,'X zu 2P'!U42,$E$7=3,'X zu 3P'!U42,$E$7=4,'X zu 4P'!U42)</f>
        <v>0</v>
      </c>
      <c r="W50" s="1" cm="1">
        <f t="array" ref="W50">_xlfn.IFS($E$7=1,'X zu 1P'!V123,$E$7=2,'X zu 2P'!V42,$E$7=3,'X zu 3P'!V42,$E$7=4,'X zu 4P'!V42)</f>
        <v>0</v>
      </c>
      <c r="X50" s="1" cm="1">
        <f t="array" ref="X50">_xlfn.IFS($E$7=1,'X zu 1P'!W123,$E$7=2,'X zu 2P'!W42,$E$7=3,'X zu 3P'!W42,$E$7=4,'X zu 4P'!W42)</f>
        <v>0</v>
      </c>
      <c r="Y50" s="1" cm="1">
        <f t="array" ref="Y50">_xlfn.IFS($E$7=1,'X zu 1P'!X123,$E$7=2,'X zu 2P'!X42,$E$7=3,'X zu 3P'!X42,$E$7=4,'X zu 4P'!X42)</f>
        <v>0</v>
      </c>
      <c r="Z50" s="1" cm="1">
        <f t="array" ref="Z50">_xlfn.IFS($E$7=1,'X zu 1P'!Y123,$E$7=2,'X zu 2P'!Y42,$E$7=3,'X zu 3P'!Y42,$E$7=4,'X zu 4P'!Y42)</f>
        <v>0</v>
      </c>
      <c r="AA50" s="1" cm="1">
        <f t="array" ref="AA50">_xlfn.IFS($E$7=1,'X zu 1P'!Z123,$E$7=2,'X zu 2P'!Z42,$E$7=3,'X zu 3P'!Z42,$E$7=4,'X zu 4P'!Z42)</f>
        <v>0</v>
      </c>
      <c r="AB50" s="1" cm="1">
        <f t="array" ref="AB50">_xlfn.IFS($E$7=1,'X zu 1P'!AA123,$E$7=2,'X zu 2P'!AA42,$E$7=3,'X zu 3P'!AA42,$E$7=4,'X zu 4P'!AA42)</f>
        <v>0</v>
      </c>
      <c r="AC50" s="1" cm="1">
        <f t="array" ref="AC50">_xlfn.IFS($E$7=1,'X zu 1P'!AB123,$E$7=2,'X zu 2P'!AB42,$E$7=3,'X zu 3P'!AB42,$E$7=4,'X zu 4P'!AB42)</f>
        <v>0</v>
      </c>
      <c r="AD50" s="1" cm="1">
        <f t="array" ref="AD50">_xlfn.IFS($E$7=1,'X zu 1P'!AC123,$E$7=2,'X zu 2P'!AC42,$E$7=3,'X zu 3P'!AC42,$E$7=4,'X zu 4P'!AC42)</f>
        <v>0</v>
      </c>
      <c r="AE50" s="1" cm="1">
        <f t="array" ref="AE50">_xlfn.IFS($E$7=1,'X zu 1P'!AD123,$E$7=2,'X zu 2P'!AD42,$E$7=3,'X zu 3P'!AD42,$E$7=4,'X zu 4P'!AD42)</f>
        <v>0</v>
      </c>
      <c r="AF50" s="1" cm="1">
        <f t="array" ref="AF50">_xlfn.IFS($E$7=1,'X zu 1P'!AE123,$E$7=2,'X zu 2P'!AE42,$E$7=3,'X zu 3P'!AE42,$E$7=4,'X zu 4P'!AE42)</f>
        <v>0</v>
      </c>
      <c r="AG50" s="1" cm="1">
        <f t="array" ref="AG50">_xlfn.IFS($E$7=1,'X zu 1P'!AF123,$E$7=2,'X zu 2P'!AF42,$E$7=3,'X zu 3P'!AF42,$E$7=4,'X zu 4P'!AF42)</f>
        <v>0</v>
      </c>
      <c r="AH50" s="1" cm="1">
        <f t="array" ref="AH50">_xlfn.IFS($E$7=1,'X zu 1P'!AG123,$E$7=2,'X zu 2P'!AG42,$E$7=3,'X zu 3P'!AG42,$E$7=4,'X zu 4P'!AG42)</f>
        <v>0</v>
      </c>
      <c r="AI50" s="1" cm="1">
        <f t="array" ref="AI50">_xlfn.IFS($E$7=1,'X zu 1P'!AH123,$E$7=2,'X zu 2P'!AH42,$E$7=3,'X zu 3P'!AH42,$E$7=4,'X zu 4P'!AH42)</f>
        <v>0</v>
      </c>
      <c r="AJ50" s="1" cm="1">
        <f t="array" ref="AJ50">_xlfn.IFS($E$7=1,'X zu 1P'!AI123,$E$7=2,'X zu 2P'!AI42,$E$7=3,'X zu 3P'!AI42,$E$7=4,'X zu 4P'!AI42)</f>
        <v>0</v>
      </c>
    </row>
    <row r="51" spans="4:36" x14ac:dyDescent="0.2">
      <c r="D51" s="3" cm="1">
        <f t="array" ref="D51">_xlfn.IFS($E$7=1,'X zu 1P'!C124,$E$7=2,'X zu 2P'!C43,$E$7=3,'X zu 3P'!C43,$E$7=4,'X zu 4P'!C43)</f>
        <v>0.43749999999999994</v>
      </c>
      <c r="E51" s="1" cm="1">
        <f t="array" ref="E51">_xlfn.IFS($E$7=1,'X zu 1P'!D124,$E$7=2,'X zu 2P'!D43,$E$7=3,'X zu 3P'!D43,$E$7=4,'X zu 4P'!D43)</f>
        <v>0</v>
      </c>
      <c r="F51" s="1" cm="1">
        <f t="array" ref="F51">_xlfn.IFS($E$7=1,'X zu 1P'!E124,$E$7=2,'X zu 2P'!E43,$E$7=3,'X zu 3P'!E43,$E$7=4,'X zu 4P'!E43)</f>
        <v>7</v>
      </c>
      <c r="G51" s="1" cm="1">
        <f t="array" ref="G51">_xlfn.IFS($E$7=1,'X zu 1P'!F124,$E$7=2,'X zu 2P'!F43,$E$7=3,'X zu 3P'!F43,$E$7=4,'X zu 4P'!F43)</f>
        <v>14</v>
      </c>
      <c r="H51" s="1" cm="1">
        <f t="array" ref="H51">_xlfn.IFS($E$7=1,'X zu 1P'!G124,$E$7=2,'X zu 2P'!G43,$E$7=3,'X zu 3P'!G43,$E$7=4,'X zu 4P'!G43)</f>
        <v>21</v>
      </c>
      <c r="I51" s="1" cm="1">
        <f t="array" ref="I51">_xlfn.IFS($E$7=1,'X zu 1P'!H124,$E$7=2,'X zu 2P'!H43,$E$7=3,'X zu 3P'!H43,$E$7=4,'X zu 4P'!H43)</f>
        <v>0</v>
      </c>
      <c r="J51" s="1" cm="1">
        <f t="array" ref="J51">_xlfn.IFS($E$7=1,'X zu 1P'!I124,$E$7=2,'X zu 2P'!I43,$E$7=3,'X zu 3P'!I43,$E$7=4,'X zu 4P'!I43)</f>
        <v>0</v>
      </c>
      <c r="K51" s="1" cm="1">
        <f t="array" ref="K51">_xlfn.IFS($E$7=1,'X zu 1P'!J124,$E$7=2,'X zu 2P'!J43,$E$7=3,'X zu 3P'!J43,$E$7=4,'X zu 4P'!J43)</f>
        <v>0</v>
      </c>
      <c r="L51" s="1" cm="1">
        <f t="array" ref="L51">_xlfn.IFS($E$7=1,'X zu 1P'!K124,$E$7=2,'X zu 2P'!K43,$E$7=3,'X zu 3P'!K43,$E$7=4,'X zu 4P'!K43)</f>
        <v>0</v>
      </c>
      <c r="M51" s="1" cm="1">
        <f t="array" ref="M51">_xlfn.IFS($E$7=1,'X zu 1P'!L124,$E$7=2,'X zu 2P'!L43,$E$7=3,'X zu 3P'!L43,$E$7=4,'X zu 4P'!L43)</f>
        <v>0</v>
      </c>
      <c r="N51" s="1" cm="1">
        <f t="array" ref="N51">_xlfn.IFS($E$7=1,'X zu 1P'!M124,$E$7=2,'X zu 2P'!M43,$E$7=3,'X zu 3P'!M43,$E$7=4,'X zu 4P'!M43)</f>
        <v>0</v>
      </c>
      <c r="O51" s="1" cm="1">
        <f t="array" ref="O51">_xlfn.IFS($E$7=1,'X zu 1P'!N124,$E$7=2,'X zu 2P'!N43,$E$7=3,'X zu 3P'!N43,$E$7=4,'X zu 4P'!N43)</f>
        <v>0</v>
      </c>
      <c r="P51" s="1" cm="1">
        <f t="array" ref="P51">_xlfn.IFS($E$7=1,'X zu 1P'!O124,$E$7=2,'X zu 2P'!O43,$E$7=3,'X zu 3P'!O43,$E$7=4,'X zu 4P'!O43)</f>
        <v>0</v>
      </c>
      <c r="Q51" s="1" cm="1">
        <f t="array" ref="Q51">_xlfn.IFS($E$7=1,'X zu 1P'!P124,$E$7=2,'X zu 2P'!P43,$E$7=3,'X zu 3P'!P43,$E$7=4,'X zu 4P'!P43)</f>
        <v>0</v>
      </c>
      <c r="R51" s="1" cm="1">
        <f t="array" ref="R51">_xlfn.IFS($E$7=1,'X zu 1P'!Q124,$E$7=2,'X zu 2P'!Q43,$E$7=3,'X zu 3P'!Q43,$E$7=4,'X zu 4P'!Q43)</f>
        <v>0</v>
      </c>
      <c r="S51" s="1" cm="1">
        <f t="array" ref="S51">_xlfn.IFS($E$7=1,'X zu 1P'!R124,$E$7=2,'X zu 2P'!R43,$E$7=3,'X zu 3P'!R43,$E$7=4,'X zu 4P'!R43)</f>
        <v>0</v>
      </c>
      <c r="T51" s="1" cm="1">
        <f t="array" ref="T51">_xlfn.IFS($E$7=1,'X zu 1P'!S124,$E$7=2,'X zu 2P'!S43,$E$7=3,'X zu 3P'!S43,$E$7=4,'X zu 4P'!S43)</f>
        <v>0</v>
      </c>
      <c r="U51" s="1" cm="1">
        <f t="array" ref="U51">_xlfn.IFS($E$7=1,'X zu 1P'!T124,$E$7=2,'X zu 2P'!T43,$E$7=3,'X zu 3P'!T43,$E$7=4,'X zu 4P'!T43)</f>
        <v>0</v>
      </c>
      <c r="V51" s="1" cm="1">
        <f t="array" ref="V51">_xlfn.IFS($E$7=1,'X zu 1P'!U124,$E$7=2,'X zu 2P'!U43,$E$7=3,'X zu 3P'!U43,$E$7=4,'X zu 4P'!U43)</f>
        <v>0</v>
      </c>
      <c r="W51" s="1" cm="1">
        <f t="array" ref="W51">_xlfn.IFS($E$7=1,'X zu 1P'!V124,$E$7=2,'X zu 2P'!V43,$E$7=3,'X zu 3P'!V43,$E$7=4,'X zu 4P'!V43)</f>
        <v>0</v>
      </c>
      <c r="X51" s="1" cm="1">
        <f t="array" ref="X51">_xlfn.IFS($E$7=1,'X zu 1P'!W124,$E$7=2,'X zu 2P'!W43,$E$7=3,'X zu 3P'!W43,$E$7=4,'X zu 4P'!W43)</f>
        <v>0</v>
      </c>
      <c r="Y51" s="1" cm="1">
        <f t="array" ref="Y51">_xlfn.IFS($E$7=1,'X zu 1P'!X124,$E$7=2,'X zu 2P'!X43,$E$7=3,'X zu 3P'!X43,$E$7=4,'X zu 4P'!X43)</f>
        <v>0</v>
      </c>
      <c r="Z51" s="1" cm="1">
        <f t="array" ref="Z51">_xlfn.IFS($E$7=1,'X zu 1P'!Y124,$E$7=2,'X zu 2P'!Y43,$E$7=3,'X zu 3P'!Y43,$E$7=4,'X zu 4P'!Y43)</f>
        <v>0</v>
      </c>
      <c r="AA51" s="1" cm="1">
        <f t="array" ref="AA51">_xlfn.IFS($E$7=1,'X zu 1P'!Z124,$E$7=2,'X zu 2P'!Z43,$E$7=3,'X zu 3P'!Z43,$E$7=4,'X zu 4P'!Z43)</f>
        <v>0</v>
      </c>
      <c r="AB51" s="1" cm="1">
        <f t="array" ref="AB51">_xlfn.IFS($E$7=1,'X zu 1P'!AA124,$E$7=2,'X zu 2P'!AA43,$E$7=3,'X zu 3P'!AA43,$E$7=4,'X zu 4P'!AA43)</f>
        <v>0</v>
      </c>
      <c r="AC51" s="1" cm="1">
        <f t="array" ref="AC51">_xlfn.IFS($E$7=1,'X zu 1P'!AB124,$E$7=2,'X zu 2P'!AB43,$E$7=3,'X zu 3P'!AB43,$E$7=4,'X zu 4P'!AB43)</f>
        <v>0</v>
      </c>
      <c r="AD51" s="1" cm="1">
        <f t="array" ref="AD51">_xlfn.IFS($E$7=1,'X zu 1P'!AC124,$E$7=2,'X zu 2P'!AC43,$E$7=3,'X zu 3P'!AC43,$E$7=4,'X zu 4P'!AC43)</f>
        <v>0</v>
      </c>
      <c r="AE51" s="1" cm="1">
        <f t="array" ref="AE51">_xlfn.IFS($E$7=1,'X zu 1P'!AD124,$E$7=2,'X zu 2P'!AD43,$E$7=3,'X zu 3P'!AD43,$E$7=4,'X zu 4P'!AD43)</f>
        <v>0</v>
      </c>
      <c r="AF51" s="1" cm="1">
        <f t="array" ref="AF51">_xlfn.IFS($E$7=1,'X zu 1P'!AE124,$E$7=2,'X zu 2P'!AE43,$E$7=3,'X zu 3P'!AE43,$E$7=4,'X zu 4P'!AE43)</f>
        <v>0</v>
      </c>
      <c r="AG51" s="1" cm="1">
        <f t="array" ref="AG51">_xlfn.IFS($E$7=1,'X zu 1P'!AF124,$E$7=2,'X zu 2P'!AF43,$E$7=3,'X zu 3P'!AF43,$E$7=4,'X zu 4P'!AF43)</f>
        <v>0</v>
      </c>
      <c r="AH51" s="1" cm="1">
        <f t="array" ref="AH51">_xlfn.IFS($E$7=1,'X zu 1P'!AG124,$E$7=2,'X zu 2P'!AG43,$E$7=3,'X zu 3P'!AG43,$E$7=4,'X zu 4P'!AG43)</f>
        <v>0</v>
      </c>
      <c r="AI51" s="1" cm="1">
        <f t="array" ref="AI51">_xlfn.IFS($E$7=1,'X zu 1P'!AH124,$E$7=2,'X zu 2P'!AH43,$E$7=3,'X zu 3P'!AH43,$E$7=4,'X zu 4P'!AH43)</f>
        <v>0</v>
      </c>
      <c r="AJ51" s="1" cm="1">
        <f t="array" ref="AJ51">_xlfn.IFS($E$7=1,'X zu 1P'!AI124,$E$7=2,'X zu 2P'!AI43,$E$7=3,'X zu 3P'!AI43,$E$7=4,'X zu 4P'!AI43)</f>
        <v>0</v>
      </c>
    </row>
    <row r="52" spans="4:36" x14ac:dyDescent="0.2">
      <c r="D52" s="3"/>
    </row>
    <row r="53" spans="4:36" x14ac:dyDescent="0.2">
      <c r="D53" s="3"/>
    </row>
    <row r="54" spans="4:36" x14ac:dyDescent="0.2">
      <c r="D54" s="3"/>
    </row>
    <row r="55" spans="4:36" x14ac:dyDescent="0.2">
      <c r="D55" s="3"/>
    </row>
    <row r="56" spans="4:36" x14ac:dyDescent="0.2">
      <c r="D56" s="3"/>
    </row>
    <row r="57" spans="4:36" x14ac:dyDescent="0.2">
      <c r="D57" s="3"/>
    </row>
    <row r="58" spans="4:36" x14ac:dyDescent="0.2">
      <c r="D58" s="3"/>
    </row>
  </sheetData>
  <sheetProtection algorithmName="SHA-512" hashValue="Z7RWGqBOenNMjSuRehmp/F2uFy6WHvAI9/yJWBarZmtpAJOKR1+pgWXLp0Tiw1r97unoiyX6Gjor1sFsRIEvfQ==" saltValue="n2eJuhs+5AkCtSFnnWoybw==" spinCount="100000" sheet="1" objects="1" scenarios="1" formatColumns="0" formatRows="0" sort="0"/>
  <mergeCells count="9">
    <mergeCell ref="G2:G9"/>
    <mergeCell ref="I2:K2"/>
    <mergeCell ref="I3:K3"/>
    <mergeCell ref="I4:K4"/>
    <mergeCell ref="I5:K5"/>
    <mergeCell ref="I6:K6"/>
    <mergeCell ref="I7:K7"/>
    <mergeCell ref="I8:K8"/>
    <mergeCell ref="I9:K9"/>
  </mergeCells>
  <conditionalFormatting sqref="D11:E12">
    <cfRule type="expression" dxfId="1356" priority="19">
      <formula>AND($E$7=1,$E$9=1)</formula>
    </cfRule>
  </conditionalFormatting>
  <conditionalFormatting sqref="D11:F13">
    <cfRule type="expression" dxfId="1355" priority="22">
      <formula>AND($E$7=1,$E$9=2)</formula>
    </cfRule>
  </conditionalFormatting>
  <conditionalFormatting sqref="D11:G14">
    <cfRule type="expression" dxfId="1354" priority="25">
      <formula>AND($E$7=1,$E$9=3)</formula>
    </cfRule>
  </conditionalFormatting>
  <conditionalFormatting sqref="D11:H15">
    <cfRule type="expression" dxfId="1353" priority="28">
      <formula>AND($E$7=1,$E$9=4)</formula>
    </cfRule>
  </conditionalFormatting>
  <conditionalFormatting sqref="D11:I16">
    <cfRule type="expression" dxfId="1352" priority="31">
      <formula>AND($E$7=1,$E$9=5)</formula>
    </cfRule>
  </conditionalFormatting>
  <conditionalFormatting sqref="D11:J14">
    <cfRule type="expression" dxfId="1351" priority="180">
      <formula>AND($E$7=2,$E$9&gt;4,$E$9&lt;7)</formula>
    </cfRule>
  </conditionalFormatting>
  <conditionalFormatting sqref="D11:J17">
    <cfRule type="expression" dxfId="1350" priority="34">
      <formula>AND($E$7=1,$E$9=6)</formula>
    </cfRule>
  </conditionalFormatting>
  <conditionalFormatting sqref="D11:K18">
    <cfRule type="expression" dxfId="1349" priority="37">
      <formula>AND($E$7=1,$E$9=7)</formula>
    </cfRule>
  </conditionalFormatting>
  <conditionalFormatting sqref="D11:L15">
    <cfRule type="expression" dxfId="1348" priority="182">
      <formula>AND($E$7=2,$E$9&gt;6,$E$9&lt;9)</formula>
    </cfRule>
  </conditionalFormatting>
  <conditionalFormatting sqref="D11:L19">
    <cfRule type="expression" dxfId="1347" priority="40">
      <formula>AND($E$7=1,$E$9=8)</formula>
    </cfRule>
  </conditionalFormatting>
  <conditionalFormatting sqref="D11:L20">
    <cfRule type="expression" dxfId="1346" priority="43">
      <formula>AND($E$7=1,$E$9=9)</formula>
    </cfRule>
  </conditionalFormatting>
  <conditionalFormatting sqref="D11:L21">
    <cfRule type="expression" dxfId="1345" priority="46">
      <formula>AND($E$7=1,$E$9=10)</formula>
    </cfRule>
  </conditionalFormatting>
  <conditionalFormatting sqref="D11:L22">
    <cfRule type="expression" dxfId="1344" priority="49">
      <formula>AND($E$7=1,$E$9=11)</formula>
    </cfRule>
  </conditionalFormatting>
  <conditionalFormatting sqref="D11:L23">
    <cfRule type="expression" dxfId="1343" priority="52">
      <formula>AND($E$7=1,$E$9=12)</formula>
    </cfRule>
  </conditionalFormatting>
  <conditionalFormatting sqref="D11:L24">
    <cfRule type="expression" dxfId="1342" priority="55">
      <formula>AND($E$7=1,$E$9=13)</formula>
    </cfRule>
  </conditionalFormatting>
  <conditionalFormatting sqref="D11:L25">
    <cfRule type="expression" dxfId="1341" priority="58">
      <formula>AND($E$7=1,$E$9=14)</formula>
    </cfRule>
  </conditionalFormatting>
  <conditionalFormatting sqref="D11:L26">
    <cfRule type="expression" dxfId="1340" priority="61">
      <formula>AND($E$7=1,$E$9=15)</formula>
    </cfRule>
  </conditionalFormatting>
  <conditionalFormatting sqref="D11:L27">
    <cfRule type="expression" dxfId="1339" priority="64">
      <formula>AND($E$7=1,$E$9=16)</formula>
    </cfRule>
  </conditionalFormatting>
  <conditionalFormatting sqref="D11:L28">
    <cfRule type="expression" dxfId="1338" priority="67">
      <formula>AND($E$7=1,$E$9=17)</formula>
    </cfRule>
  </conditionalFormatting>
  <conditionalFormatting sqref="D11:L29">
    <cfRule type="expression" dxfId="1337" priority="70">
      <formula>AND($E$7=1,$E$9=18)</formula>
    </cfRule>
  </conditionalFormatting>
  <conditionalFormatting sqref="D11:L30">
    <cfRule type="expression" dxfId="1336" priority="73">
      <formula>AND($E$7=1,$E$9=19)</formula>
    </cfRule>
  </conditionalFormatting>
  <conditionalFormatting sqref="D11:L31">
    <cfRule type="expression" dxfId="1335" priority="76">
      <formula>AND($E$7=1,$E$9=20)</formula>
    </cfRule>
  </conditionalFormatting>
  <conditionalFormatting sqref="D11:L32">
    <cfRule type="expression" dxfId="1334" priority="79">
      <formula>AND($E$7=1,$E$9=21)</formula>
    </cfRule>
  </conditionalFormatting>
  <conditionalFormatting sqref="D11:L33">
    <cfRule type="expression" dxfId="1333" priority="82">
      <formula>AND($E$7=1,$E$9=22)</formula>
    </cfRule>
  </conditionalFormatting>
  <conditionalFormatting sqref="D11:L34">
    <cfRule type="expression" dxfId="1332" priority="85">
      <formula>AND($E$7=1,$E$9=23)</formula>
    </cfRule>
  </conditionalFormatting>
  <conditionalFormatting sqref="D11:L35">
    <cfRule type="expression" dxfId="1331" priority="88">
      <formula>AND($E$7=1,$E$9=24)</formula>
    </cfRule>
  </conditionalFormatting>
  <conditionalFormatting sqref="D11:L36">
    <cfRule type="expression" dxfId="1330" priority="91" stopIfTrue="1">
      <formula>AND($E$7=1,$E$9=25)</formula>
    </cfRule>
  </conditionalFormatting>
  <conditionalFormatting sqref="D11:L37">
    <cfRule type="expression" dxfId="1329" priority="94">
      <formula>AND($E$7=1,$E$9=26)</formula>
    </cfRule>
  </conditionalFormatting>
  <conditionalFormatting sqref="D11:L38">
    <cfRule type="expression" dxfId="1328" priority="97">
      <formula>AND($E$7=1,$E$9=27)</formula>
    </cfRule>
  </conditionalFormatting>
  <conditionalFormatting sqref="D11:L39">
    <cfRule type="expression" dxfId="1327" priority="100">
      <formula>AND($E$7=1,$E$9=28)</formula>
    </cfRule>
  </conditionalFormatting>
  <conditionalFormatting sqref="D11:L40">
    <cfRule type="expression" dxfId="1326" priority="103">
      <formula>AND($E$7=1,$E$9=29)</formula>
    </cfRule>
  </conditionalFormatting>
  <conditionalFormatting sqref="D11:L41">
    <cfRule type="expression" dxfId="1325" priority="106">
      <formula>AND($E$7=1,$E$9=30)</formula>
    </cfRule>
  </conditionalFormatting>
  <conditionalFormatting sqref="D11:L42">
    <cfRule type="expression" dxfId="1324" priority="109">
      <formula>AND($E$7=1,$E$9=31)</formula>
    </cfRule>
  </conditionalFormatting>
  <conditionalFormatting sqref="D11:L43">
    <cfRule type="expression" dxfId="1323" priority="112">
      <formula>AND($E$7=1,$E$9=32)</formula>
    </cfRule>
  </conditionalFormatting>
  <conditionalFormatting sqref="D11:L44">
    <cfRule type="expression" dxfId="1322" priority="115">
      <formula>AND($E$7=1,$E$9=33)</formula>
    </cfRule>
  </conditionalFormatting>
  <conditionalFormatting sqref="D11:L45">
    <cfRule type="expression" dxfId="1321" priority="118" stopIfTrue="1">
      <formula>AND($E$7=1,$E$9=34)</formula>
    </cfRule>
  </conditionalFormatting>
  <conditionalFormatting sqref="D11:L46">
    <cfRule type="expression" dxfId="1320" priority="121">
      <formula>AND($E$7=1,$E$9=35)</formula>
    </cfRule>
  </conditionalFormatting>
  <conditionalFormatting sqref="D11:L47">
    <cfRule type="expression" dxfId="1319" priority="124">
      <formula>AND($E$7=1,$E$9=36)</formula>
    </cfRule>
  </conditionalFormatting>
  <conditionalFormatting sqref="D11:L48">
    <cfRule type="expression" dxfId="1318" priority="127">
      <formula>AND($E$7=1,$E$9=37)</formula>
    </cfRule>
  </conditionalFormatting>
  <conditionalFormatting sqref="D11:L50">
    <cfRule type="expression" dxfId="1317" priority="135">
      <formula>AND($E$7=1,$E$9=39)</formula>
    </cfRule>
  </conditionalFormatting>
  <conditionalFormatting sqref="D11:L51">
    <cfRule type="expression" dxfId="1316" priority="133">
      <formula>AND($E$7=1,$E$9=40)</formula>
    </cfRule>
    <cfRule type="expression" dxfId="1315" priority="131">
      <formula>AND($E$7=1,$E$9=38)</formula>
    </cfRule>
  </conditionalFormatting>
  <conditionalFormatting sqref="D20:L51">
    <cfRule type="expression" dxfId="1314" priority="41" stopIfTrue="1">
      <formula>AND($E$7=1,$E$9=8)</formula>
    </cfRule>
  </conditionalFormatting>
  <conditionalFormatting sqref="D21:L51">
    <cfRule type="expression" dxfId="1313" priority="44">
      <formula>AND($E$7=1,$E$9=9)</formula>
    </cfRule>
  </conditionalFormatting>
  <conditionalFormatting sqref="D22:L51">
    <cfRule type="expression" dxfId="1312" priority="47">
      <formula>AND($E$7=1,$E$9=10)</formula>
    </cfRule>
  </conditionalFormatting>
  <conditionalFormatting sqref="D23:L51">
    <cfRule type="expression" dxfId="1311" priority="50">
      <formula>AND($E$7=1,$E$9=11)</formula>
    </cfRule>
  </conditionalFormatting>
  <conditionalFormatting sqref="D24:L51">
    <cfRule type="expression" dxfId="1310" priority="53">
      <formula>AND($E$7=1,$E$9=12)</formula>
    </cfRule>
  </conditionalFormatting>
  <conditionalFormatting sqref="D25:L51">
    <cfRule type="expression" dxfId="1309" priority="56">
      <formula>AND($E$7=1,$E$9=13)</formula>
    </cfRule>
  </conditionalFormatting>
  <conditionalFormatting sqref="D26:L51">
    <cfRule type="expression" dxfId="1308" priority="59">
      <formula>AND($E$7=1,$E$9=14)</formula>
    </cfRule>
  </conditionalFormatting>
  <conditionalFormatting sqref="D27:L51">
    <cfRule type="expression" dxfId="1307" priority="62">
      <formula>AND($E$7=1,$E$9=15)</formula>
    </cfRule>
  </conditionalFormatting>
  <conditionalFormatting sqref="D28:L51">
    <cfRule type="expression" dxfId="1306" priority="65">
      <formula>AND($E$7=1,$E$9=16)</formula>
    </cfRule>
  </conditionalFormatting>
  <conditionalFormatting sqref="D29:L51">
    <cfRule type="expression" dxfId="1305" priority="68">
      <formula>AND($E$7=1,$E$9=17)</formula>
    </cfRule>
  </conditionalFormatting>
  <conditionalFormatting sqref="D30:L51">
    <cfRule type="expression" dxfId="1304" priority="71">
      <formula>AND($E$7=1,$E$9=18)</formula>
    </cfRule>
  </conditionalFormatting>
  <conditionalFormatting sqref="D31:L51">
    <cfRule type="expression" dxfId="1303" priority="74">
      <formula>AND($E$7=1,$E$9=19)</formula>
    </cfRule>
  </conditionalFormatting>
  <conditionalFormatting sqref="D32:L51">
    <cfRule type="expression" dxfId="1302" priority="77">
      <formula>AND($E$7=1,$E$9=20)</formula>
    </cfRule>
  </conditionalFormatting>
  <conditionalFormatting sqref="D33:L51">
    <cfRule type="expression" dxfId="1301" priority="80">
      <formula>AND($E$7=1,$E$9=21)</formula>
    </cfRule>
  </conditionalFormatting>
  <conditionalFormatting sqref="D34:L51">
    <cfRule type="expression" dxfId="1300" priority="83">
      <formula>AND($E$7=1,$E$9=22)</formula>
    </cfRule>
  </conditionalFormatting>
  <conditionalFormatting sqref="D35:L51">
    <cfRule type="expression" dxfId="1299" priority="86">
      <formula>AND($E$7=1,$E$9=23)</formula>
    </cfRule>
  </conditionalFormatting>
  <conditionalFormatting sqref="D36:L51">
    <cfRule type="expression" dxfId="1298" priority="89">
      <formula>AND($E$7=1,$E$9=24)</formula>
    </cfRule>
  </conditionalFormatting>
  <conditionalFormatting sqref="D37:L51">
    <cfRule type="expression" dxfId="1297" priority="92">
      <formula>AND($E$7=1,$E$9=25)</formula>
    </cfRule>
  </conditionalFormatting>
  <conditionalFormatting sqref="D38:L51">
    <cfRule type="expression" dxfId="1296" priority="95">
      <formula>AND($E$7=1,$E$9=26)</formula>
    </cfRule>
  </conditionalFormatting>
  <conditionalFormatting sqref="D39:L51">
    <cfRule type="expression" dxfId="1295" priority="98">
      <formula>AND($E$7=1,$E$9=27)</formula>
    </cfRule>
  </conditionalFormatting>
  <conditionalFormatting sqref="D40:L51">
    <cfRule type="expression" dxfId="1294" priority="101">
      <formula>AND($E$7=1,$E$9=28)</formula>
    </cfRule>
  </conditionalFormatting>
  <conditionalFormatting sqref="D41:L51">
    <cfRule type="expression" dxfId="1293" priority="104">
      <formula>AND($E$7=1,$E$9=29)</formula>
    </cfRule>
  </conditionalFormatting>
  <conditionalFormatting sqref="D42:L51">
    <cfRule type="expression" dxfId="1292" priority="107">
      <formula>AND($E$7=1,$E$9=30)</formula>
    </cfRule>
  </conditionalFormatting>
  <conditionalFormatting sqref="D43:L51">
    <cfRule type="expression" dxfId="1291" priority="110">
      <formula>AND($E$7=1,$E$9=31)</formula>
    </cfRule>
  </conditionalFormatting>
  <conditionalFormatting sqref="D44:L51">
    <cfRule type="expression" dxfId="1290" priority="113">
      <formula>AND($E$7=1,$E$9=32)</formula>
    </cfRule>
  </conditionalFormatting>
  <conditionalFormatting sqref="D45:L51">
    <cfRule type="expression" dxfId="1289" priority="116">
      <formula>AND($E$7=1,$E$9=33)</formula>
    </cfRule>
  </conditionalFormatting>
  <conditionalFormatting sqref="D46:L51">
    <cfRule type="expression" dxfId="1288" priority="119">
      <formula>AND($E$7=1,$E$9=34)</formula>
    </cfRule>
  </conditionalFormatting>
  <conditionalFormatting sqref="D47:L51">
    <cfRule type="expression" dxfId="1287" priority="122">
      <formula>AND($E$7=1,$E$9=35)</formula>
    </cfRule>
  </conditionalFormatting>
  <conditionalFormatting sqref="D48:L51">
    <cfRule type="expression" dxfId="1286" priority="125">
      <formula>AND($E$7=1,$E$9=36)</formula>
    </cfRule>
  </conditionalFormatting>
  <conditionalFormatting sqref="D49:L51">
    <cfRule type="expression" dxfId="1285" priority="128">
      <formula>AND($E$7=1,$E$9=37)</formula>
    </cfRule>
  </conditionalFormatting>
  <conditionalFormatting sqref="D50:L51">
    <cfRule type="expression" dxfId="1284" priority="129" stopIfTrue="1">
      <formula>AND($E$7=1,$E$9=38)</formula>
    </cfRule>
  </conditionalFormatting>
  <conditionalFormatting sqref="D51:L51">
    <cfRule type="expression" dxfId="1283" priority="136">
      <formula>AND($E$7=1,$E$9=39)</formula>
    </cfRule>
  </conditionalFormatting>
  <conditionalFormatting sqref="D11:M14">
    <cfRule type="expression" dxfId="1282" priority="217">
      <formula>AND($E$7=3,$E$9&gt;6,$E$9&lt;10)</formula>
    </cfRule>
  </conditionalFormatting>
  <conditionalFormatting sqref="D11:N16">
    <cfRule type="expression" dxfId="1281" priority="184">
      <formula>AND($E$7=2,$E$9&gt;8,$E$9&lt;11)</formula>
    </cfRule>
  </conditionalFormatting>
  <conditionalFormatting sqref="D11:P14">
    <cfRule type="expression" dxfId="1280" priority="247">
      <formula>AND($E$7=4,$E$9&gt;8,$E$9&lt;13)</formula>
    </cfRule>
  </conditionalFormatting>
  <conditionalFormatting sqref="D11:P15">
    <cfRule type="expression" dxfId="1279" priority="218">
      <formula>AND($E$7=3,$E$9&gt;9,$E$9&lt;13)</formula>
    </cfRule>
  </conditionalFormatting>
  <conditionalFormatting sqref="D11:P17">
    <cfRule type="expression" dxfId="1278" priority="186">
      <formula>AND($E$7=2,$E$9&gt;10,$E$9&lt;13)</formula>
    </cfRule>
  </conditionalFormatting>
  <conditionalFormatting sqref="D11:R18">
    <cfRule type="expression" dxfId="1277" priority="188">
      <formula>AND($E$7=2,$E$9&gt;12,$E$9&lt;15)</formula>
    </cfRule>
  </conditionalFormatting>
  <conditionalFormatting sqref="D11:S16">
    <cfRule type="expression" dxfId="1276" priority="220">
      <formula>AND($E$7=3,$E$9&gt;12,$E$9&lt;16)</formula>
    </cfRule>
  </conditionalFormatting>
  <conditionalFormatting sqref="D11:T15">
    <cfRule type="expression" dxfId="1275" priority="257">
      <formula>AND($E$7=4,$E$9&gt;12,$E$9&lt;17)</formula>
    </cfRule>
  </conditionalFormatting>
  <conditionalFormatting sqref="D11:T19">
    <cfRule type="expression" dxfId="1274" priority="190">
      <formula>AND($E$7=2,$E$9&gt;14,$E$9&lt;17)</formula>
    </cfRule>
  </conditionalFormatting>
  <conditionalFormatting sqref="D11:V17">
    <cfRule type="expression" dxfId="1273" priority="228">
      <formula>AND($E$7=3,$E$9&gt;15,$E$9&lt;19)</formula>
    </cfRule>
  </conditionalFormatting>
  <conditionalFormatting sqref="D11:V20">
    <cfRule type="expression" dxfId="1272" priority="192">
      <formula>AND($E$7=2,$E$9&gt;16,$E$9&lt;19)</formula>
    </cfRule>
  </conditionalFormatting>
  <conditionalFormatting sqref="D11:X16">
    <cfRule type="expression" dxfId="1271" priority="259" stopIfTrue="1">
      <formula>AND($E$7=4,$E$9&gt;16,$E$9&lt;21)</formula>
    </cfRule>
  </conditionalFormatting>
  <conditionalFormatting sqref="D11:X21">
    <cfRule type="expression" dxfId="1270" priority="194">
      <formula>AND($E$7=2,$E$9&gt;18,$E$9&lt;21)</formula>
    </cfRule>
  </conditionalFormatting>
  <conditionalFormatting sqref="D11:Y18">
    <cfRule type="expression" dxfId="1269" priority="234" stopIfTrue="1">
      <formula>AND($E$7=3,$E$9&gt;18,$E$9&lt;22)</formula>
    </cfRule>
  </conditionalFormatting>
  <conditionalFormatting sqref="D11:Z22">
    <cfRule type="expression" dxfId="1268" priority="196">
      <formula>AND($E$7=2,$E$9&gt;20,$E$9&lt;23)</formula>
    </cfRule>
  </conditionalFormatting>
  <conditionalFormatting sqref="D11:AB17">
    <cfRule type="expression" dxfId="1267" priority="261">
      <formula>AND($E$7=4,$E$9&gt;20,$E$9&lt;25)</formula>
    </cfRule>
  </conditionalFormatting>
  <conditionalFormatting sqref="D11:AB19">
    <cfRule type="expression" dxfId="1266" priority="239">
      <formula>AND($E$7=3,$E$9&gt;21,$E$9&lt;25)</formula>
    </cfRule>
  </conditionalFormatting>
  <conditionalFormatting sqref="D11:AB20">
    <cfRule type="expression" dxfId="1265" priority="241">
      <formula>AND($E$7=3,$E$9&gt;24,$E$9&lt;28)</formula>
    </cfRule>
  </conditionalFormatting>
  <conditionalFormatting sqref="D11:AB21">
    <cfRule type="expression" dxfId="1264" priority="242" stopIfTrue="1">
      <formula>AND($E$7=3,$E$9&gt;27,$E$9&lt;31)</formula>
    </cfRule>
  </conditionalFormatting>
  <conditionalFormatting sqref="D11:AB23">
    <cfRule type="expression" dxfId="1263" priority="198">
      <formula>AND($E$7=2,$E$9&gt;22,$E$9&lt;25)</formula>
    </cfRule>
    <cfRule type="expression" dxfId="1262" priority="243">
      <formula>AND($E$7=3,$E$9&gt;30,$E$9&lt;37)</formula>
    </cfRule>
  </conditionalFormatting>
  <conditionalFormatting sqref="D11:AB25">
    <cfRule type="expression" dxfId="1261" priority="244">
      <formula>AND($E$7=3,$E$9&gt;36,$E$9&lt;41)</formula>
    </cfRule>
  </conditionalFormatting>
  <conditionalFormatting sqref="D15:AB51 N11:AJ14">
    <cfRule type="expression" dxfId="1260" priority="216">
      <formula>AND($E$7=3,$E$9&gt;6,$E$9&lt;10)</formula>
    </cfRule>
  </conditionalFormatting>
  <conditionalFormatting sqref="D11:AD24">
    <cfRule type="expression" dxfId="1259" priority="200">
      <formula>AND($E$7=2,$E$9&gt;24,$E$9&lt;27)</formula>
    </cfRule>
  </conditionalFormatting>
  <conditionalFormatting sqref="D11:AF18">
    <cfRule type="expression" dxfId="1258" priority="263" stopIfTrue="1">
      <formula>AND($E$7=4,$E$9&gt;24,$E$9&lt;29)</formula>
    </cfRule>
  </conditionalFormatting>
  <conditionalFormatting sqref="D11:AF25">
    <cfRule type="expression" dxfId="1257" priority="202">
      <formula>AND($E$7=2,$E$9&gt;26,$E$9&lt;29)</formula>
    </cfRule>
  </conditionalFormatting>
  <conditionalFormatting sqref="D11:AH26">
    <cfRule type="expression" dxfId="1256" priority="204" stopIfTrue="1">
      <formula>AND($E$7=2,$E$9&gt;28,$E$9&lt;31)</formula>
    </cfRule>
  </conditionalFormatting>
  <conditionalFormatting sqref="D21:AH56">
    <cfRule type="expression" dxfId="1255" priority="229">
      <formula>AND($E$7=3,$E$9&gt;24,$E$9&lt;28)</formula>
    </cfRule>
  </conditionalFormatting>
  <conditionalFormatting sqref="D24:AH51">
    <cfRule type="expression" dxfId="1254" priority="236">
      <formula>AND($E$7=3,$E$9&gt;37,$E$9&lt;38)</formula>
    </cfRule>
  </conditionalFormatting>
  <conditionalFormatting sqref="D19:AI61 Z11:AI18">
    <cfRule type="expression" dxfId="1253" priority="237" stopIfTrue="1">
      <formula>AND($E$7=3,$E$9&gt;18,$E$9&lt;22)</formula>
    </cfRule>
  </conditionalFormatting>
  <conditionalFormatting sqref="D10:AJ51">
    <cfRule type="expression" dxfId="1252" priority="178">
      <formula>AND($E$7=2,$E$9&lt;5)</formula>
    </cfRule>
  </conditionalFormatting>
  <conditionalFormatting sqref="D10:AJ58">
    <cfRule type="expression" dxfId="1251" priority="215">
      <formula>AND($E$7=3,$E$9&lt;7)</formula>
    </cfRule>
  </conditionalFormatting>
  <conditionalFormatting sqref="D11:AJ19">
    <cfRule type="expression" dxfId="1250" priority="265" stopIfTrue="1">
      <formula>AND($E$7=4,$E$9&gt;28,$E$9&lt;33)</formula>
    </cfRule>
  </conditionalFormatting>
  <conditionalFormatting sqref="D11:AJ20">
    <cfRule type="expression" dxfId="1249" priority="267" stopIfTrue="1">
      <formula>AND($E$7=4,$E$9&gt;32)</formula>
    </cfRule>
  </conditionalFormatting>
  <conditionalFormatting sqref="D11:AJ21">
    <cfRule type="expression" dxfId="1248" priority="270">
      <formula>AND($E$7=4,$E$9&gt;36)</formula>
    </cfRule>
  </conditionalFormatting>
  <conditionalFormatting sqref="D11:AJ27">
    <cfRule type="expression" dxfId="1247" priority="206">
      <formula>AND($E$7=2,$E$9&gt;30,$E$9&lt;33)</formula>
    </cfRule>
  </conditionalFormatting>
  <conditionalFormatting sqref="D11:AJ28">
    <cfRule type="expression" dxfId="1246" priority="208">
      <formula>AND($E$7=2,$E$9&gt;32,$E$9&lt;35)</formula>
    </cfRule>
  </conditionalFormatting>
  <conditionalFormatting sqref="D11:AJ29">
    <cfRule type="expression" dxfId="1245" priority="209">
      <formula>AND($E$7=2,$E$9&gt;34,$E$9&lt;37)</formula>
    </cfRule>
  </conditionalFormatting>
  <conditionalFormatting sqref="D11:AJ30">
    <cfRule type="expression" dxfId="1244" priority="211" stopIfTrue="1">
      <formula>AND($E$7=2,$E$9&gt;36,$E$9&lt;39)</formula>
    </cfRule>
  </conditionalFormatting>
  <conditionalFormatting sqref="D11:AJ31">
    <cfRule type="expression" dxfId="1243" priority="213" stopIfTrue="1">
      <formula>AND($E$7=2,$E$9&gt;38,$E$9&lt;41)</formula>
    </cfRule>
  </conditionalFormatting>
  <conditionalFormatting sqref="D19:AJ52 W11:AJ18 D18:V18">
    <cfRule type="expression" dxfId="1242" priority="230" stopIfTrue="1">
      <formula>AND($E$7=3,$E$9&gt;15,$E$9&lt;19)</formula>
    </cfRule>
  </conditionalFormatting>
  <conditionalFormatting sqref="D20:AJ51 U11:AJ19">
    <cfRule type="expression" dxfId="1241" priority="189">
      <formula>AND($E$7=2,$E$9&gt;14,$E$9&lt;17)</formula>
    </cfRule>
  </conditionalFormatting>
  <conditionalFormatting sqref="D20:AJ58">
    <cfRule type="expression" dxfId="1240" priority="266" stopIfTrue="1">
      <formula>AND($E$7=4,$E$9&gt;28,$E$9&lt;33)</formula>
    </cfRule>
  </conditionalFormatting>
  <conditionalFormatting sqref="D21:AJ51 W11:AJ20">
    <cfRule type="expression" dxfId="1239" priority="191">
      <formula>AND($E$7=2,$E$9&gt;16,$E$9&lt;19)</formula>
    </cfRule>
  </conditionalFormatting>
  <conditionalFormatting sqref="D21:AJ51">
    <cfRule type="expression" dxfId="1238" priority="268">
      <formula>AND($E$7=4,$E$9&gt;32,$E$9&lt;37)</formula>
    </cfRule>
  </conditionalFormatting>
  <conditionalFormatting sqref="D22:AJ51 Y11:AJ21">
    <cfRule type="expression" dxfId="1237" priority="193">
      <formula>AND($E$7=2,$E$9&gt;18,$E$9&lt;21)</formula>
    </cfRule>
  </conditionalFormatting>
  <conditionalFormatting sqref="D22:AJ56">
    <cfRule type="expression" dxfId="1236" priority="231">
      <formula>AND($E$7=3,$E$9&gt;27,$E$9&lt;31)</formula>
    </cfRule>
  </conditionalFormatting>
  <conditionalFormatting sqref="D22:AJ59">
    <cfRule type="expression" dxfId="1235" priority="271" stopIfTrue="1">
      <formula>AND($E$7=4,$E$9&gt;36)</formula>
    </cfRule>
  </conditionalFormatting>
  <conditionalFormatting sqref="D23:AJ51 AA11:AJ22">
    <cfRule type="expression" dxfId="1234" priority="195">
      <formula>AND($E$7=2,$E$9&gt;20,$E$9&lt;23)</formula>
    </cfRule>
  </conditionalFormatting>
  <conditionalFormatting sqref="D24:AJ51 AC11:AJ23">
    <cfRule type="expression" dxfId="1233" priority="197">
      <formula>AND($E$7=2,$E$9&gt;22,$E$9&lt;25)</formula>
    </cfRule>
  </conditionalFormatting>
  <conditionalFormatting sqref="D25:AJ51 AE11:AJ24">
    <cfRule type="expression" dxfId="1232" priority="199">
      <formula>AND($E$7=2,$E$9&gt;24,$E$9&lt;27)</formula>
    </cfRule>
  </conditionalFormatting>
  <conditionalFormatting sqref="D26:AJ51 AG11:AJ25">
    <cfRule type="expression" dxfId="1231" priority="201">
      <formula>AND($E$7=2,$E$9&gt;26,$E$9&lt;29)</formula>
    </cfRule>
  </conditionalFormatting>
  <conditionalFormatting sqref="D27:AJ51 AI11:AJ26">
    <cfRule type="expression" dxfId="1230" priority="203">
      <formula>AND($E$7=2,$E$9&gt;28,$E$9&lt;31)</formula>
    </cfRule>
  </conditionalFormatting>
  <conditionalFormatting sqref="D28:AJ51">
    <cfRule type="expression" dxfId="1229" priority="205">
      <formula>AND($E$7=2,$E$9&gt;30,$E$9&lt;33)</formula>
    </cfRule>
  </conditionalFormatting>
  <conditionalFormatting sqref="D29:AJ51">
    <cfRule type="expression" dxfId="1228" priority="207">
      <formula>AND($E$7=2,$E$9&gt;32,$E$9&lt;35)</formula>
    </cfRule>
  </conditionalFormatting>
  <conditionalFormatting sqref="D30:AJ51">
    <cfRule type="expression" dxfId="1227" priority="210">
      <formula>AND($E$7=2,$E$9&gt;34,$E$9&lt;37)</formula>
    </cfRule>
  </conditionalFormatting>
  <conditionalFormatting sqref="D31:AJ51">
    <cfRule type="expression" dxfId="1226" priority="212" stopIfTrue="1">
      <formula>AND($E$7=2,$E$9&gt;36,$E$9&lt;39)</formula>
    </cfRule>
  </conditionalFormatting>
  <conditionalFormatting sqref="D32:AJ51">
    <cfRule type="expression" dxfId="1225" priority="214" stopIfTrue="1">
      <formula>AND($E$7=2,$E$9&gt;38,$E$9&lt;41)</formula>
    </cfRule>
  </conditionalFormatting>
  <conditionalFormatting sqref="D10:AK68">
    <cfRule type="expression" dxfId="1224" priority="246">
      <formula>AND($E$7=4,$E$9&lt;10)</formula>
    </cfRule>
  </conditionalFormatting>
  <conditionalFormatting sqref="D16:AK57 Q11:AK15">
    <cfRule type="expression" dxfId="1223" priority="219">
      <formula>AND($E$7=3,$E$9&gt;9,$E$9&lt;13)</formula>
    </cfRule>
  </conditionalFormatting>
  <conditionalFormatting sqref="D20:AK60">
    <cfRule type="expression" dxfId="1222" priority="240" stopIfTrue="1">
      <formula>AND($E$7=3,$E$9&gt;21,$E$9&lt;25)</formula>
    </cfRule>
  </conditionalFormatting>
  <conditionalFormatting sqref="D23:AK54">
    <cfRule type="expression" dxfId="1221" priority="235" stopIfTrue="1">
      <formula>AND($E$7=3,$E$9&gt;30,$E$9&lt;34)</formula>
    </cfRule>
  </conditionalFormatting>
  <conditionalFormatting sqref="D24:AK56">
    <cfRule type="expression" dxfId="1220" priority="232">
      <formula>AND($E$7=3,$E$9&gt;33,$E$9&lt;37)</formula>
    </cfRule>
  </conditionalFormatting>
  <conditionalFormatting sqref="D25:AK52">
    <cfRule type="expression" dxfId="1219" priority="233" stopIfTrue="1">
      <formula>AND($E$7=3,$E$9&gt;36,$E$9&lt;40)</formula>
    </cfRule>
  </conditionalFormatting>
  <conditionalFormatting sqref="D26:AK52">
    <cfRule type="expression" dxfId="1218" priority="238" stopIfTrue="1">
      <formula>AND($E$7=3,$E$9=40)</formula>
    </cfRule>
  </conditionalFormatting>
  <conditionalFormatting sqref="E11 G11 I11 K11">
    <cfRule type="expression" dxfId="1217" priority="120">
      <formula>AND($E$7=1,$E$9=35)</formula>
    </cfRule>
    <cfRule type="expression" dxfId="1216" priority="134">
      <formula>AND($E$7=1,$E$9=39)</formula>
    </cfRule>
    <cfRule type="expression" dxfId="1215" priority="130">
      <formula>AND($E$7=1,$E$9=38)</formula>
    </cfRule>
    <cfRule type="expression" dxfId="1214" priority="108">
      <formula>AND($E$7=1,$E$9=31)</formula>
    </cfRule>
    <cfRule type="expression" dxfId="1213" priority="123">
      <formula>AND($E$7=1,$E$9=36)</formula>
    </cfRule>
    <cfRule type="expression" dxfId="1212" priority="111">
      <formula>AND($E$7=1,$E$9=32)</formula>
    </cfRule>
    <cfRule type="expression" dxfId="1211" priority="132">
      <formula>AND($E$7=1,$E$9=40)</formula>
    </cfRule>
    <cfRule type="expression" dxfId="1210" priority="96">
      <formula>AND($E$7=1,$E$9=27)</formula>
    </cfRule>
    <cfRule type="expression" dxfId="1209" priority="117">
      <formula>AND($E$7=1,$E$9=34)</formula>
    </cfRule>
    <cfRule type="expression" dxfId="1208" priority="93">
      <formula>AND($E$7=1,$E$9=26)</formula>
    </cfRule>
    <cfRule type="expression" dxfId="1207" priority="114">
      <formula>AND($E$7=1,$E$9=33)</formula>
    </cfRule>
    <cfRule type="expression" dxfId="1206" priority="99">
      <formula>AND($E$7=1,$E$9=28)</formula>
    </cfRule>
    <cfRule type="expression" dxfId="1205" priority="126">
      <formula>AND($E$7=1,$E$9=37)</formula>
    </cfRule>
    <cfRule type="expression" dxfId="1204" priority="102">
      <formula>AND($E$7=1,$E$9=29)</formula>
    </cfRule>
    <cfRule type="expression" dxfId="1203" priority="105">
      <formula>AND($E$7=1,$E$9=30)</formula>
    </cfRule>
  </conditionalFormatting>
  <conditionalFormatting sqref="E11">
    <cfRule type="expression" dxfId="1202" priority="21">
      <formula>AND($E$7=1,$E$9=2)</formula>
    </cfRule>
    <cfRule type="expression" dxfId="1201" priority="18">
      <formula>AND($E$7=1,$E$9=1)</formula>
    </cfRule>
  </conditionalFormatting>
  <conditionalFormatting sqref="E11:F11 I11:J11 M11:N11 Q11:R11">
    <cfRule type="expression" dxfId="1200" priority="153" stopIfTrue="1">
      <formula>AND($E$7=2,$E$6&gt;6)</formula>
    </cfRule>
  </conditionalFormatting>
  <conditionalFormatting sqref="E11:F11 I11:J11">
    <cfRule type="expression" dxfId="1199" priority="151">
      <formula>AND($E$7=2,$E$6&gt;2)</formula>
    </cfRule>
  </conditionalFormatting>
  <conditionalFormatting sqref="E11:F11">
    <cfRule type="expression" dxfId="1198" priority="150">
      <formula>AND($E$7=2,$E$6&gt;0)</formula>
    </cfRule>
  </conditionalFormatting>
  <conditionalFormatting sqref="E11:G11 K11:M11 Q11:S11 W11:Y11">
    <cfRule type="expression" dxfId="1197" priority="164" stopIfTrue="1">
      <formula>AND($E$7=3,$E$6&gt;6)</formula>
    </cfRule>
  </conditionalFormatting>
  <conditionalFormatting sqref="E11:G11 K11:M11 Q11:S11">
    <cfRule type="expression" dxfId="1196" priority="163">
      <formula>AND($E$7=3,$E$6&gt;4)</formula>
    </cfRule>
  </conditionalFormatting>
  <conditionalFormatting sqref="E11:G11 K11:M11">
    <cfRule type="expression" dxfId="1195" priority="162" stopIfTrue="1">
      <formula>AND($E$7=3,$E$6&gt;2)</formula>
    </cfRule>
  </conditionalFormatting>
  <conditionalFormatting sqref="E11:G11">
    <cfRule type="expression" dxfId="1194" priority="161">
      <formula>AND($E$7=3,$E$6&gt;0)</formula>
    </cfRule>
  </conditionalFormatting>
  <conditionalFormatting sqref="E11:H11">
    <cfRule type="expression" dxfId="1193" priority="168">
      <formula>$E$7=4</formula>
    </cfRule>
  </conditionalFormatting>
  <conditionalFormatting sqref="E10:J11">
    <cfRule type="expression" dxfId="1192" priority="147">
      <formula>AND($E$7=2,$E$9&lt;5)</formula>
    </cfRule>
  </conditionalFormatting>
  <conditionalFormatting sqref="E10:L10">
    <cfRule type="expression" dxfId="1191" priority="146">
      <formula>$E$7=1</formula>
    </cfRule>
  </conditionalFormatting>
  <conditionalFormatting sqref="E10:P11">
    <cfRule type="expression" dxfId="1190" priority="154">
      <formula>AND($E$7=4,$E$9&lt;10)</formula>
    </cfRule>
  </conditionalFormatting>
  <conditionalFormatting sqref="E10:Y11">
    <cfRule type="expression" dxfId="1189" priority="159">
      <formula>AND($E$7=3,$E$9&lt;7)</formula>
    </cfRule>
  </conditionalFormatting>
  <conditionalFormatting sqref="F11:L12 D13:L51">
    <cfRule type="expression" dxfId="1188" priority="20">
      <formula>AND($E$7=1,$E$9=1)</formula>
    </cfRule>
  </conditionalFormatting>
  <conditionalFormatting sqref="F11:L51">
    <cfRule type="expression" dxfId="1187" priority="11">
      <formula>AND($E$7=1,$E$6=1)</formula>
    </cfRule>
  </conditionalFormatting>
  <conditionalFormatting sqref="F11:R52">
    <cfRule type="expression" dxfId="1186" priority="139">
      <formula>AND($E$7=1,$E$6=1)</formula>
    </cfRule>
  </conditionalFormatting>
  <conditionalFormatting sqref="G11 E11">
    <cfRule type="expression" dxfId="1185" priority="24">
      <formula>AND($E$7=1,$E$9=3)</formula>
    </cfRule>
    <cfRule type="expression" dxfId="1184" priority="27">
      <formula>AND($E$7=1,$E$9=4)</formula>
    </cfRule>
  </conditionalFormatting>
  <conditionalFormatting sqref="G11:L13 D14:L51">
    <cfRule type="expression" dxfId="1183" priority="23">
      <formula>AND($E$7=1,$E$9=2)</formula>
    </cfRule>
  </conditionalFormatting>
  <conditionalFormatting sqref="G11:L51">
    <cfRule type="expression" dxfId="1182" priority="12">
      <formula>AND($E$7=1,$E$6=2)</formula>
    </cfRule>
  </conditionalFormatting>
  <conditionalFormatting sqref="G11:S51">
    <cfRule type="expression" dxfId="1181" priority="140">
      <formula>AND($E$7=1,$E$6=2)</formula>
    </cfRule>
  </conditionalFormatting>
  <conditionalFormatting sqref="G10:AL31">
    <cfRule type="expression" dxfId="1180" priority="170">
      <formula>AND($E$7=2,$E$6=1)</formula>
    </cfRule>
  </conditionalFormatting>
  <conditionalFormatting sqref="H11:L14 D15:L51">
    <cfRule type="expression" dxfId="1179" priority="26">
      <formula>AND($E$7=1,$E$9=3)</formula>
    </cfRule>
  </conditionalFormatting>
  <conditionalFormatting sqref="H11:L51">
    <cfRule type="expression" dxfId="1178" priority="13">
      <formula>AND($E$7=1,$E$6=3)</formula>
    </cfRule>
  </conditionalFormatting>
  <conditionalFormatting sqref="H11:Q51">
    <cfRule type="expression" dxfId="1177" priority="141">
      <formula>AND($E$7=1,$E$6=3)</formula>
    </cfRule>
  </conditionalFormatting>
  <conditionalFormatting sqref="H10:AB25">
    <cfRule type="expression" dxfId="1176" priority="160" stopIfTrue="1">
      <formula>AND($E$7=3,$E$6=1)</formula>
    </cfRule>
  </conditionalFormatting>
  <conditionalFormatting sqref="I11 G11 E11">
    <cfRule type="expression" dxfId="1175" priority="30">
      <formula>AND($E$7=1,$E$9=5)</formula>
    </cfRule>
    <cfRule type="expression" dxfId="1174" priority="33">
      <formula>AND($E$7=1,$E$9=6)</formula>
    </cfRule>
  </conditionalFormatting>
  <conditionalFormatting sqref="I10:K10">
    <cfRule type="expression" dxfId="1173" priority="137">
      <formula>$E$7=1</formula>
    </cfRule>
  </conditionalFormatting>
  <conditionalFormatting sqref="I11:L15 D16:L51">
    <cfRule type="expression" dxfId="1172" priority="29">
      <formula>AND($E$7=1,$E$9=4)</formula>
    </cfRule>
  </conditionalFormatting>
  <conditionalFormatting sqref="I11:L51">
    <cfRule type="expression" dxfId="1171" priority="14">
      <formula>AND($E$7=1,$E$6=4)</formula>
    </cfRule>
  </conditionalFormatting>
  <conditionalFormatting sqref="I11:P52">
    <cfRule type="expression" dxfId="1170" priority="142">
      <formula>AND($E$7=1,$E$6=4)</formula>
    </cfRule>
  </conditionalFormatting>
  <conditionalFormatting sqref="I10:AH31">
    <cfRule type="expression" dxfId="1169" priority="171">
      <formula>AND($E$7=2,$E$6=2)</formula>
    </cfRule>
  </conditionalFormatting>
  <conditionalFormatting sqref="I10:AJ21">
    <cfRule type="expression" dxfId="1168" priority="249">
      <formula>AND($E$7=4,$E$6=1)</formula>
    </cfRule>
  </conditionalFormatting>
  <conditionalFormatting sqref="J11:L16 D17:L51">
    <cfRule type="expression" dxfId="1167" priority="32">
      <formula>AND($E$7=1,$E$9=5)</formula>
    </cfRule>
  </conditionalFormatting>
  <conditionalFormatting sqref="J11:L51">
    <cfRule type="expression" dxfId="1166" priority="15">
      <formula>AND($E$7=1,$E$6=5)</formula>
    </cfRule>
  </conditionalFormatting>
  <conditionalFormatting sqref="J11:R51">
    <cfRule type="expression" dxfId="1165" priority="143">
      <formula>AND($E$7=1,$E$6=5)</formula>
    </cfRule>
  </conditionalFormatting>
  <conditionalFormatting sqref="K11 I11 G11 E11">
    <cfRule type="expression" dxfId="1164" priority="63">
      <formula>AND($E$7=1,$E$9=16)</formula>
    </cfRule>
    <cfRule type="expression" dxfId="1163" priority="66">
      <formula>AND($E$7=1,$E$9=17)</formula>
    </cfRule>
    <cfRule type="expression" dxfId="1162" priority="60">
      <formula>AND($E$7=1,$E$9=15)</formula>
    </cfRule>
    <cfRule type="expression" dxfId="1161" priority="69">
      <formula>AND($E$7=1,$E$9=18)</formula>
    </cfRule>
    <cfRule type="expression" dxfId="1160" priority="57">
      <formula>AND($E$7=1,$E$9=14)</formula>
    </cfRule>
    <cfRule type="expression" dxfId="1159" priority="72">
      <formula>AND($E$7=1,$E$9=19)</formula>
    </cfRule>
    <cfRule type="expression" dxfId="1158" priority="54">
      <formula>AND($E$7=1,$E$9=13)</formula>
    </cfRule>
    <cfRule type="expression" dxfId="1157" priority="87">
      <formula>AND($E$7=1,$E$9=24)</formula>
    </cfRule>
    <cfRule type="expression" dxfId="1156" priority="51">
      <formula>AND($E$7=1,$E$9=12)</formula>
    </cfRule>
    <cfRule type="expression" dxfId="1155" priority="75">
      <formula>AND($E$7=1,$E$9=20)</formula>
    </cfRule>
    <cfRule type="expression" dxfId="1154" priority="48">
      <formula>AND($E$7=1,$E$9=11)</formula>
    </cfRule>
    <cfRule type="expression" dxfId="1153" priority="78">
      <formula>AND($E$7=1,$E$9=21)</formula>
    </cfRule>
    <cfRule type="expression" dxfId="1152" priority="45">
      <formula>AND($E$7=1,$E$9=10)</formula>
    </cfRule>
    <cfRule type="expression" dxfId="1151" priority="81">
      <formula>AND($E$7=1,$E$9=22)</formula>
    </cfRule>
    <cfRule type="expression" dxfId="1150" priority="42">
      <formula>AND($E$7=1,$E$9=9)</formula>
    </cfRule>
    <cfRule type="expression" dxfId="1149" priority="39">
      <formula>AND($E$7=1,$E$9=8)</formula>
    </cfRule>
    <cfRule type="expression" dxfId="1148" priority="36">
      <formula>AND($E$7=1,$E$9=7)</formula>
    </cfRule>
    <cfRule type="expression" dxfId="1147" priority="90">
      <formula>AND($E$7=1,$E$9=25)</formula>
    </cfRule>
    <cfRule type="expression" dxfId="1146" priority="84">
      <formula>AND($E$7=1,$E$9=23)</formula>
    </cfRule>
  </conditionalFormatting>
  <conditionalFormatting sqref="K11:L17 D18:L51">
    <cfRule type="expression" dxfId="1145" priority="35">
      <formula>AND($E$7=1,$E$9=6)</formula>
    </cfRule>
  </conditionalFormatting>
  <conditionalFormatting sqref="K11:L51">
    <cfRule type="expression" dxfId="1144" priority="16">
      <formula>AND($E$7=1,$E$6=6)</formula>
    </cfRule>
  </conditionalFormatting>
  <conditionalFormatting sqref="K10:N51">
    <cfRule type="expression" dxfId="1143" priority="145">
      <formula>AND($E$7=1,$E$6=6)</formula>
    </cfRule>
  </conditionalFormatting>
  <conditionalFormatting sqref="K10:T10">
    <cfRule type="expression" dxfId="1142" priority="9">
      <formula>AND($E$7=2,$E$9&lt;7)</formula>
    </cfRule>
  </conditionalFormatting>
  <conditionalFormatting sqref="K10:AH31">
    <cfRule type="expression" dxfId="1141" priority="172">
      <formula>AND($E$7=2,$E$6=3)</formula>
    </cfRule>
  </conditionalFormatting>
  <conditionalFormatting sqref="K11:AJ14 D15:AJ51">
    <cfRule type="expression" dxfId="1140" priority="179">
      <formula>AND($E$7=2,$E$9&gt;4,$E$9&lt;7)</formula>
    </cfRule>
  </conditionalFormatting>
  <conditionalFormatting sqref="K10:AK51">
    <cfRule type="expression" dxfId="1139" priority="221">
      <formula>AND($E$7=3,$E$6=2)</formula>
    </cfRule>
  </conditionalFormatting>
  <conditionalFormatting sqref="L11:L18 D19:L51">
    <cfRule type="expression" dxfId="1138" priority="38">
      <formula>AND($E$7=1,$E$9=7)</formula>
    </cfRule>
  </conditionalFormatting>
  <conditionalFormatting sqref="L11:L51">
    <cfRule type="expression" dxfId="1137" priority="144">
      <formula>AND($E$7=1,$E$6=7)</formula>
    </cfRule>
    <cfRule type="expression" dxfId="1136" priority="17">
      <formula>AND($E$7=1,$E$6=7)</formula>
    </cfRule>
  </conditionalFormatting>
  <conditionalFormatting sqref="M11:N11 E11:F11 I11:J11">
    <cfRule type="expression" dxfId="1135" priority="152">
      <formula>AND($E$7=2,$E$6&gt;4)</formula>
    </cfRule>
  </conditionalFormatting>
  <conditionalFormatting sqref="M11:N11">
    <cfRule type="expression" dxfId="1134" priority="148">
      <formula>AND($E$7=2,$E$9&lt;9)</formula>
    </cfRule>
  </conditionalFormatting>
  <conditionalFormatting sqref="M11:P11">
    <cfRule type="expression" dxfId="1133" priority="167">
      <formula>AND($E$7=4,$E$6&gt;2)</formula>
    </cfRule>
  </conditionalFormatting>
  <conditionalFormatting sqref="M10:T10">
    <cfRule type="expression" dxfId="1132" priority="8">
      <formula>AND($E$7=2,$E$9&lt;9)</formula>
    </cfRule>
  </conditionalFormatting>
  <conditionalFormatting sqref="M10:AF31">
    <cfRule type="expression" dxfId="1131" priority="173">
      <formula>AND($E$7=2,$E$6=4)</formula>
    </cfRule>
  </conditionalFormatting>
  <conditionalFormatting sqref="M10:AJ21">
    <cfRule type="expression" dxfId="1130" priority="250">
      <formula>AND($E$7=4,$E$6=2)</formula>
    </cfRule>
  </conditionalFormatting>
  <conditionalFormatting sqref="M10:AJ51">
    <cfRule type="expression" dxfId="1129" priority="169">
      <formula>$E$7=1</formula>
    </cfRule>
  </conditionalFormatting>
  <conditionalFormatting sqref="M11:AJ15 D16:AJ51">
    <cfRule type="expression" dxfId="1128" priority="181">
      <formula>AND($E$7=2,$E$9&gt;6,$E$9&lt;9)</formula>
    </cfRule>
  </conditionalFormatting>
  <conditionalFormatting sqref="N10:P10">
    <cfRule type="expression" dxfId="1127" priority="2">
      <formula>AND($E$7=3,$E$9&lt;10)</formula>
    </cfRule>
  </conditionalFormatting>
  <conditionalFormatting sqref="N10:AK51">
    <cfRule type="expression" dxfId="1126" priority="222" stopIfTrue="1">
      <formula>AND($E$7=3,$E$6=3)</formula>
    </cfRule>
  </conditionalFormatting>
  <conditionalFormatting sqref="O10:T10">
    <cfRule type="expression" dxfId="1125" priority="7">
      <formula>AND($E$7=2,$E$9&lt;11)</formula>
    </cfRule>
  </conditionalFormatting>
  <conditionalFormatting sqref="O10:AA31">
    <cfRule type="expression" dxfId="1124" priority="174">
      <formula>AND($E$7=2,$E$6=5)</formula>
    </cfRule>
  </conditionalFormatting>
  <conditionalFormatting sqref="O11:AJ16 D17:AJ51">
    <cfRule type="expression" dxfId="1123" priority="183">
      <formula>AND($E$7=2,$E$9&gt;8,$E$9&lt;11)</formula>
    </cfRule>
  </conditionalFormatting>
  <conditionalFormatting sqref="Q10:R11">
    <cfRule type="expression" dxfId="1122" priority="149" stopIfTrue="1">
      <formula>AND($E$7=2,$E$9&lt;13)</formula>
    </cfRule>
  </conditionalFormatting>
  <conditionalFormatting sqref="Q10:T31">
    <cfRule type="expression" dxfId="1121" priority="175" stopIfTrue="1">
      <formula>AND($E$7=2,$E$6=6)</formula>
    </cfRule>
  </conditionalFormatting>
  <conditionalFormatting sqref="Q10:Y11">
    <cfRule type="expression" dxfId="1120" priority="158">
      <formula>AND($E$7=3,$E$9&lt;13)</formula>
    </cfRule>
  </conditionalFormatting>
  <conditionalFormatting sqref="Q10:AJ14 D15:AJ66">
    <cfRule type="expression" dxfId="1119" priority="248">
      <formula>AND($E$7=4,$E$9&gt;8,$E$9&lt;13)</formula>
    </cfRule>
  </conditionalFormatting>
  <conditionalFormatting sqref="Q10:AJ21">
    <cfRule type="expression" dxfId="1118" priority="251">
      <formula>AND($E$7=4,$E$6=3)</formula>
    </cfRule>
  </conditionalFormatting>
  <conditionalFormatting sqref="Q11:AJ17 D18:AJ51">
    <cfRule type="expression" dxfId="1117" priority="185">
      <formula>AND($E$7=2,$E$9&gt;10,$E$9&lt;13)</formula>
    </cfRule>
  </conditionalFormatting>
  <conditionalFormatting sqref="Q10:AK51">
    <cfRule type="expression" dxfId="1116" priority="223">
      <formula>AND($E$7=3,$E$6=4)</formula>
    </cfRule>
  </conditionalFormatting>
  <conditionalFormatting sqref="S10:T10">
    <cfRule type="expression" dxfId="1115" priority="1">
      <formula>AND($E$7=2,$E$6=7)</formula>
    </cfRule>
    <cfRule type="expression" dxfId="1114" priority="6">
      <formula>AND($E$7=2,$E$9&lt;15)</formula>
    </cfRule>
  </conditionalFormatting>
  <conditionalFormatting sqref="S11:T31">
    <cfRule type="expression" dxfId="1113" priority="176">
      <formula>AND($E$7=2,$E$6=7)</formula>
    </cfRule>
  </conditionalFormatting>
  <conditionalFormatting sqref="S11:AJ18 D19:AJ51">
    <cfRule type="expression" dxfId="1112" priority="187">
      <formula>AND($E$7=2,$E$9&gt;12,$E$9&lt;15)</formula>
    </cfRule>
  </conditionalFormatting>
  <conditionalFormatting sqref="T10:V16">
    <cfRule type="expression" dxfId="1111" priority="3">
      <formula>AND($E$7=3,$E$9&lt;16)</formula>
    </cfRule>
  </conditionalFormatting>
  <conditionalFormatting sqref="T10:AK16 D17:AK60">
    <cfRule type="expression" dxfId="1110" priority="227">
      <formula>AND($E$7=3,$E$9&gt;12,$E$9&lt;16)</formula>
    </cfRule>
  </conditionalFormatting>
  <conditionalFormatting sqref="T10:AK51">
    <cfRule type="expression" dxfId="1109" priority="226">
      <formula>AND($E$7=3,$E$6=5)</formula>
    </cfRule>
  </conditionalFormatting>
  <conditionalFormatting sqref="U11:X11">
    <cfRule type="expression" dxfId="1108" priority="166" stopIfTrue="1">
      <formula>AND($E$7=4,$E$6&gt;4)</formula>
    </cfRule>
    <cfRule type="expression" dxfId="1107" priority="155">
      <formula>AND($E$7=4,$E$9&lt;17)</formula>
    </cfRule>
  </conditionalFormatting>
  <conditionalFormatting sqref="U10:AJ15 D16:AJ52">
    <cfRule type="expression" dxfId="1106" priority="258" stopIfTrue="1">
      <formula>AND($E$7=4,$E$9&gt;12,$E$9&lt;17)</formula>
    </cfRule>
  </conditionalFormatting>
  <conditionalFormatting sqref="U10:AJ21">
    <cfRule type="expression" dxfId="1105" priority="253">
      <formula>AND($E$7=4,$E$6=4)</formula>
    </cfRule>
  </conditionalFormatting>
  <conditionalFormatting sqref="U10:AJ31">
    <cfRule type="expression" dxfId="1104" priority="177">
      <formula>$E$7=2</formula>
    </cfRule>
  </conditionalFormatting>
  <conditionalFormatting sqref="W11:Y11">
    <cfRule type="expression" dxfId="1103" priority="157" stopIfTrue="1">
      <formula>AND($E$7=3,$E$9&lt;19)</formula>
    </cfRule>
  </conditionalFormatting>
  <conditionalFormatting sqref="W10:AB10">
    <cfRule type="expression" dxfId="1102" priority="5">
      <formula>AND($E$7=3,$E$9&lt;19)</formula>
    </cfRule>
  </conditionalFormatting>
  <conditionalFormatting sqref="W10:AJ51">
    <cfRule type="expression" dxfId="1101" priority="224">
      <formula>AND($E$7=3,$E$6=6)</formula>
    </cfRule>
  </conditionalFormatting>
  <conditionalFormatting sqref="Y10:AJ16 D17:AJ54">
    <cfRule type="expression" dxfId="1100" priority="260" stopIfTrue="1">
      <formula>AND($E$7=4,$E$9&gt;16,$E$9&lt;21)</formula>
    </cfRule>
  </conditionalFormatting>
  <conditionalFormatting sqref="Y10:AJ21">
    <cfRule type="expression" dxfId="1099" priority="254">
      <formula>AND($E$7=4,$E$6=5)</formula>
    </cfRule>
  </conditionalFormatting>
  <conditionalFormatting sqref="Z10:AB10">
    <cfRule type="expression" dxfId="1098" priority="4">
      <formula>AND($E$7=3,$E$9&lt;22)</formula>
    </cfRule>
  </conditionalFormatting>
  <conditionalFormatting sqref="Z10:AJ51">
    <cfRule type="expression" dxfId="1097" priority="225">
      <formula>AND($E$7=3,$E$6=7)</formula>
    </cfRule>
  </conditionalFormatting>
  <conditionalFormatting sqref="AC11:AF11">
    <cfRule type="expression" dxfId="1096" priority="156">
      <formula>AND($E$7=4,$E$9&lt;25)</formula>
    </cfRule>
    <cfRule type="expression" dxfId="1095" priority="165">
      <formula>AND($E$7=4,$E$6&gt;6)</formula>
    </cfRule>
  </conditionalFormatting>
  <conditionalFormatting sqref="AC10:AJ10">
    <cfRule type="expression" dxfId="1094" priority="138">
      <formula>AND($E$7=3,$E$6=8)</formula>
    </cfRule>
  </conditionalFormatting>
  <conditionalFormatting sqref="AC10:AJ17 D18:AJ52">
    <cfRule type="expression" dxfId="1093" priority="262" stopIfTrue="1">
      <formula>AND($E$7=4,$E$9&gt;20,$E$9&lt;25)</formula>
    </cfRule>
  </conditionalFormatting>
  <conditionalFormatting sqref="AC10:AJ21">
    <cfRule type="expression" dxfId="1092" priority="255" stopIfTrue="1">
      <formula>AND($E$7=4,$E$6=6)</formula>
    </cfRule>
  </conditionalFormatting>
  <conditionalFormatting sqref="AC11:AJ51">
    <cfRule type="expression" dxfId="1091" priority="245">
      <formula>($E$7=3)</formula>
    </cfRule>
  </conditionalFormatting>
  <conditionalFormatting sqref="AG10:AJ21">
    <cfRule type="expression" dxfId="1090" priority="256" stopIfTrue="1">
      <formula>AND($E$7=4,$E$6=7)</formula>
    </cfRule>
  </conditionalFormatting>
  <conditionalFormatting sqref="AG10:AJ59 D19:AF59">
    <cfRule type="expression" dxfId="1089" priority="264" stopIfTrue="1">
      <formula>AND($E$7=4,$E$9&gt;24,$E$9&lt;29)</formula>
    </cfRule>
  </conditionalFormatting>
  <pageMargins left="0.7" right="0.7" top="0.78740157499999996" bottom="0.78740157499999996" header="0.3" footer="0.3"/>
  <pageSetup paperSize="9" scale="50" orientation="landscape" horizontalDpi="0" verticalDpi="0"/>
  <ignoredErrors>
    <ignoredError sqref="M52:AH52 AC12:AE13 AC14:AI15 AF12:AI13 AF45:AH45 M45:AD45 M46:AH51 M23:AH44 AE45 J22:J51 G21:G51 F16:AJ20 F21:F51 H21:AJ21 H22:I51 K22:AJ22 K46:L51 K45:L45 AI45:AJ45 K23:L44 AI23:AJ44 AI46:AJ51 F12:AB13 AJ12:AJ13 F14:AB15 AJ14:AJ15 E10:AJ10" evalError="1"/>
    <ignoredError sqref="Y11:AB11 E11:X11 E6" unlockedFormula="1"/>
  </ignoredErrors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6548169-A470-CD43-842C-136970389412}">
          <x14:formula1>
            <xm:f>Allgemein!$A$2:$A$5</xm:f>
          </x14:formula1>
          <xm:sqref>E7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77685-5CB6-AC48-880B-F80827A126F0}">
  <dimension ref="A1:BK172"/>
  <sheetViews>
    <sheetView zoomScale="90" zoomScaleNormal="90" workbookViewId="0">
      <selection activeCell="I58" sqref="I58"/>
    </sheetView>
  </sheetViews>
  <sheetFormatPr baseColWidth="10" defaultColWidth="10.83203125" defaultRowHeight="16" x14ac:dyDescent="0.2"/>
  <cols>
    <col min="1" max="1" width="10.83203125" style="1"/>
    <col min="3" max="57" width="10.83203125" style="1"/>
  </cols>
  <sheetData>
    <row r="1" spans="1:63" x14ac:dyDescent="0.2">
      <c r="A1" s="3">
        <f>'Zeitpläne Stationen'!E3</f>
        <v>0.35416666666666669</v>
      </c>
    </row>
    <row r="2" spans="1:63" x14ac:dyDescent="0.2">
      <c r="A2" s="1">
        <f>'Zeitpläne Stationen'!E4</f>
        <v>40</v>
      </c>
    </row>
    <row r="3" spans="1:63" x14ac:dyDescent="0.2">
      <c r="A3" s="1" t="s">
        <v>5</v>
      </c>
      <c r="C3" s="1" t="s">
        <v>8</v>
      </c>
      <c r="D3" s="6">
        <v>1</v>
      </c>
      <c r="E3" s="6">
        <v>1</v>
      </c>
      <c r="F3" s="6">
        <v>2</v>
      </c>
      <c r="G3" s="6">
        <v>2</v>
      </c>
      <c r="H3" s="6">
        <v>3</v>
      </c>
      <c r="I3" s="6">
        <v>3</v>
      </c>
      <c r="J3" s="6">
        <v>4</v>
      </c>
      <c r="K3" s="6">
        <v>4</v>
      </c>
      <c r="L3" s="6">
        <v>5</v>
      </c>
      <c r="M3" s="6">
        <v>5</v>
      </c>
      <c r="N3" s="6">
        <v>6</v>
      </c>
      <c r="O3" s="6">
        <v>6</v>
      </c>
      <c r="P3" s="6">
        <v>7</v>
      </c>
      <c r="Q3" s="6">
        <v>7</v>
      </c>
      <c r="R3" s="6">
        <v>8</v>
      </c>
      <c r="S3" s="6">
        <v>8</v>
      </c>
      <c r="T3" s="6">
        <v>9</v>
      </c>
      <c r="U3" s="6">
        <v>9</v>
      </c>
      <c r="V3" s="6">
        <v>10</v>
      </c>
      <c r="W3" s="6">
        <v>10</v>
      </c>
      <c r="X3" s="6">
        <v>11</v>
      </c>
      <c r="Y3" s="6">
        <v>11</v>
      </c>
      <c r="Z3" s="6">
        <v>12</v>
      </c>
      <c r="AA3" s="6">
        <v>12</v>
      </c>
      <c r="AB3" s="6">
        <v>13</v>
      </c>
      <c r="AC3" s="6">
        <v>13</v>
      </c>
      <c r="AD3" s="6">
        <v>14</v>
      </c>
      <c r="AE3" s="6">
        <v>14</v>
      </c>
      <c r="AF3" s="6">
        <v>15</v>
      </c>
      <c r="AG3" s="6">
        <v>15</v>
      </c>
      <c r="AH3" s="6">
        <v>16</v>
      </c>
      <c r="AI3" s="6">
        <v>16</v>
      </c>
      <c r="AJ3" s="6">
        <v>17</v>
      </c>
      <c r="AK3" s="6">
        <v>17</v>
      </c>
      <c r="AL3" s="6">
        <v>18</v>
      </c>
      <c r="AM3" s="6">
        <v>18</v>
      </c>
      <c r="AN3" s="6">
        <v>19</v>
      </c>
      <c r="AO3" s="6">
        <v>19</v>
      </c>
      <c r="AP3" s="6">
        <v>20</v>
      </c>
      <c r="AQ3" s="6">
        <v>20</v>
      </c>
      <c r="BF3" s="1"/>
      <c r="BG3" s="1"/>
      <c r="BH3" s="1"/>
      <c r="BI3" s="1"/>
      <c r="BJ3" s="1"/>
      <c r="BK3" s="1"/>
    </row>
    <row r="4" spans="1:63" x14ac:dyDescent="0.2">
      <c r="A4" s="1">
        <f>'Zeitpläne Stationen'!E6</f>
        <v>6</v>
      </c>
      <c r="B4">
        <v>1</v>
      </c>
      <c r="C4" s="3">
        <f>A1</f>
        <v>0.35416666666666669</v>
      </c>
      <c r="D4" s="4" t="str">
        <f>'Zeitpläne Stationen'!B3</f>
        <v>5a</v>
      </c>
      <c r="E4" s="4" t="str" cm="1">
        <f t="array" ref="E4">_xlfn.IFS($A$7=1,0,$A$7=2,D5,$A$7=3,D6,$A$7=4,D6,$A$7=5,D7,$A$7=6,D7,$A$7=7,D8,$A$7=8,D8,$A$7=9,D9,$A$7=10,D9,$A$7=11,D10,$A$7=12,D10,$A$7=13,D11,$A$7=14,D11,$A$7=15,D12,$A$7=16,D12,$A$7=17,D13,$A$7=18,D13,$A$7=19,D14,$A$7=20,D14,$A$7=21,D15,$A$7=22,D15,$A$7=23,D16,$A$7=24,D16,$A$7=25,D17,$A$7=26,D17,$A$7=27,D18,$A$7=28,D18,$A$7=29,D19,$A$7=30,D19,$A$7=31,D20,$A$7=32,D20,$A$7=33,D21,$A$7=34,D21,$A$7=35,D22,$A$7=36,D22,$A$7=37,D23,$A$7=38,D23,$A$7=39,D24,$A$7=40,D24)</f>
        <v>8b</v>
      </c>
      <c r="F4" s="4" t="str">
        <f>IF(ISODD($A$7),0,VLOOKUP($A$7-C124,$D$44:$E$83,2))</f>
        <v>11b</v>
      </c>
      <c r="G4" s="4" t="str" cm="1">
        <f t="array" ref="G4">_xlfn.IFS($A$7=1,0,$A$7=2,D4,$A$7=3,D5,$A$7=4,D5,$A$7=5,D6,$A$7=6,D6,$A$7=7,D7,$A$7=8,D7,$A$7=9,D8,$A$7=10,D8,$A$7=11,D9,$A$7=12,D9,$A$7=13,D10,$A$7=14,D10,$A$7=15,D11,$A$7=16,D11,$A$7=17,D12,$A$7=18,D12,$A$7=19,D13,$A$7=20,D13,$A$7=21,D14,$A$7=22,D14,$A$7=23,D15,$A$7=24,D15,$A$7=25,D16,$A$7=26,D16,$A$7=27,D17,$A$7=28,D17,$A$7=29,D18,$A$7=30,D18,$A$7=31,D19,$A$7=32,D19,$A$7=33,D20,$A$7=34,D20,$A$7=35,D21,$A$7=36,D21,$A$7=37,D22,$A$7=38,D22,$A$7=39,D23,$A$7=40,D23)</f>
        <v>8a</v>
      </c>
      <c r="H4" s="4" t="str" cm="1">
        <f t="array" ref="H4">_xlfn.IFS($A$7=1,0,$A$7=2,E46,$A$7=3,E47,$A$7=4,E47,$A$7=5,E48,$A$7=6,E48,$A$7=7,E50,$A$7=8,E50,$A$7=9,E52,$A$7=10,E52,$A$7=11,E54,$A$7=12,E54,$A$7=13,E56,$A$7=14,E56,$A$7=15,E58,$A$7=16,E58,$A$7=17,E60,$A$7=18,E60,$A$7=19,E62,$A$7=20,E62,$A$7=21,E64,$A$7=22,E64,$A$7=23,E66,$A$7=24,E66,$A$7=25,E68,$A$7=26,E68,$A$7=27,E70,$A$7=28,E70,$A$7=29,E72,$A$7=30,E72,$A$7=31,E74,$A$7=32,E74,$A$7=33,E76,$A$7=34,E76,$A$7=35,E78,$A$7=36,E78,$A$7=37,E80,$A$7=38,E80,$A$7=39,E82,$A$7=40,E82)</f>
        <v>11a</v>
      </c>
      <c r="I4" s="4" t="str" cm="1">
        <f t="array" ref="I4">_xlfn.IFS($A$7=1,0,$A$7=2,D3,$A$7=3,D4,$A$7=4,D4,$A$7=5,D5,$A$7=6,D5,$A$7=7,D6,$A$7=8,D6,$A$7=9,D7,$A$7=10,D7,$A$7=11,D8,$A$7=12,D8,$A$7=13,D9,$A$7=14,D9,$A$7=15,D10,$A$7=16,D10,$A$7=17,D11,$A$7=18,D11,$A$7=19,D12,$A$7=20,D12,$A$7=21,D13,$A$7=22,D13,$A$7=23,D14,$A$7=24,D14,$A$7=25,D15,$A$7=26,D15,$A$7=27,D16,$A$7=28,D16,$A$7=29,D17,$A$7=30,D17,$A$7=31,D18,$A$7=32,D18,$A$7=33,D19,$A$7=34,D19,$A$7=35,D20,$A$7=36,D20,$A$7=37,D21,$A$7=38,D21,$A$7=39,D22,$A$7=40,D22)</f>
        <v>7d</v>
      </c>
      <c r="J4" s="4" t="str" cm="1">
        <f t="array" ref="J4">_xlfn.IFS($A$7=1,0,$A$7=2,E45,$A$7=3,E46,$A$7=4,E46,$A$7=5,E47,$A$7=6,E47,$A$7=7,E49,$A$7=8,E49,$A$7=9,E51,$A$7=10,E51,$A$7=11,E53,$A$7=12,E53,$A$7=13,E55,$A$7=14,E55,$A$7=15,E57,$A$7=16,E57,$A$7=17,E59,$A$7=18,E59,$A$7=19,E61,$A$7=20,E61,$A$7=21,E63,$A$7=22,E63,$A$7=23,E65,$A$7=24,E65,$A$7=25,E67,$A$7=26,E67,$A$7=27,E69,$A$7=28,E69,$A$7=29,E71,$A$7=30,E71,$A$7=31,E73,$A$7=32,E73,$A$7=33,E75,$A$7=34,E75,$A$7=35,E77,$A$7=36,E77,$A$7=37,E79,$A$7=38,E79,$A$7=39,E81,$A$7=40,E81)</f>
        <v>10d</v>
      </c>
      <c r="K4" s="4" t="str" cm="1">
        <f t="array" ref="K4">_xlfn.IFS($A$7=1,0,$A$7=2,D2,$A$7=3,D3,$A$7=4,D3,$A$7=5,D4,$A$7=6,D4,$A$7=7,D5,$A$7=8,D5,$A$7=9,D6,$A$7=10,D6,$A$7=11,D7,$A$7=12,D7,$A$7=13,D8,$A$7=14,D8,$A$7=15,D9,$A$7=16,D9,$A$7=17,D10,$A$7=18,D10,$A$7=19,D11,$A$7=20,D11,$A$7=21,D12,$A$7=22,D12,$A$7=23,D13,$A$7=24,D13,$A$7=25,D14,$A$7=26,D14,$A$7=27,D15,$A$7=28,D15,$A$7=29,D16,$A$7=30,D16,$A$7=31,D17,$A$7=32,D17,$A$7=33,D18,$A$7=34,D18,$A$7=35,D19,$A$7=36,D19,$A$7=37,D20,$A$7=38,D20,$A$7=39,D21,$A$7=40,D21)</f>
        <v>7c</v>
      </c>
      <c r="L4" s="4" t="str" cm="1">
        <f t="array" ref="L4">_xlfn.IFS($A$7=1,0,$A$7=2,E44,$A$7=3,E45,$A$7=4,E45,$A$7=5,E46,$A$7=6,E46,$A$7=7,E48,$A$7=8,E48,$A$7=9,E50,$A$7=10,E50,$A$7=11,E52,$A$7=12,E52,$A$7=13,E54,$A$7=14,E54,$A$7=15,E56,$A$7=16,E56,$A$7=17,E58,$A$7=18,E58,$A$7=19,E60,$A$7=20,E60,$A$7=21,E62,$A$7=22,E62,$A$7=23,E64,$A$7=24,E64,$A$7=25,E66,$A$7=26,E66,$A$7=27,E68,$A$7=28,E68,$A$7=29,E70,$A$7=30,E70,$A$7=31,E72,$A$7=32,E72,$A$7=33,E74,$A$7=34,E74,$A$7=35,E76,$A$7=36,E76,$A$7=37,E78,$A$7=38,E78,$A$7=39,E80,$A$7=40,E80)</f>
        <v>10c</v>
      </c>
      <c r="M4" s="4" t="str" cm="1">
        <f t="array" ref="M4">_xlfn.IFS($A$7=1,0,$A$7=2,H3,$A$7=3,H4,$A$7=4,H4,$A$7=5,H5,$A$7=6,H5,$A$7=7,H6,$A$7=8,H6,$A$7=9,H7,$A$7=10,H7,$A$7=11,H8,$A$7=12,H8,$A$7=13,H9,$A$7=14,H9,$A$7=15,H10,$A$7=16,H10,$A$7=17,H11,$A$7=18,H11,$A$7=19,H12,$A$7=20,H12,$A$7=21,H13,$A$7=22,H13,$A$7=23,H14,$A$7=24,H14,$A$7=25,H15,$A$7=26,H15,$A$7=27,H16,$A$7=28,H16,$A$7=29,H17,$A$7=30,H17,$A$7=31,H18,$A$7=32,H18,$A$7=33,H19,$A$7=34,H19,$A$7=35,H20,$A$7=36,H20,$A$7=37,H21,$A$7=38,H21,$A$7=39,H22,$A$7=40,H22)</f>
        <v>7b</v>
      </c>
      <c r="N4" s="4" t="str" cm="1">
        <f t="array" ref="N4">_xlfn.IFS($A$7=1,0,$A$7=2,E43,$A$7=3,E44,$A$7=4,E44,$A$7=5,E45,$A$7=6,E45,$A$7=7,E47,$A$7=8,E47,$A$7=9,E49,$A$7=10,E49,$A$7=11,E51,$A$7=12,E51,$A$7=13,E53,$A$7=14,E53,$A$7=15,E55,$A$7=16,E55,$A$7=17,E57,$A$7=18,E57,$A$7=19,E59,$A$7=20,E59,$A$7=21,E61,$A$7=22,E61,$A$7=23,E63,$A$7=24,E63,$A$7=25,E65,$A$7=26,E65,$A$7=27,E67,$A$7=28,E67,$A$7=29,E69,$A$7=30,E69,$A$7=31,E71,$A$7=32,E71,$A$7=33,E73,$A$7=34,E73,$A$7=35,E75,$A$7=36,E75,$A$7=37,E77,$A$7=38,E77,$A$7=39,E79,$A$7=40,E79)</f>
        <v>10b</v>
      </c>
      <c r="O4" s="4" t="str" cm="1">
        <f t="array" ref="O4">_xlfn.IFS($A$7=1,0,$A$7=2,#REF!,$A$7=3,D1,$A$7=4,D1,$A$7=5,D2,$A$7=6,D2,$A$7=7,D3,$A$7=8,D3,$A$7=9,D4,$A$7=10,D4,$A$7=11,D5,$A$7=12,D5,$A$7=13,D6,$A$7=14,D6,$A$7=15,D7,$A$7=16,D7,$A$7=17,D8,$A$7=18,D8,$A$7=19,D9,$A$7=20,D9,$A$7=21,D10,$A$7=22,D10,$A$7=23,D11,$A$7=24,D11,$A$7=25,D12,$A$7=26,D12,$A$7=27,D13,$A$7=28,D13,$A$7=29,D14,$A$7=30,D14,$A$7=31,D15,$A$7=32,D15,$A$7=33,D16,$A$7=34,D16,$A$7=35,D17,$A$7=36,D17,$A$7=37,D18,$A$7=38,D18,$A$7=39,D19,$A$7=40,D19)</f>
        <v>7a</v>
      </c>
      <c r="P4" s="4" t="str" cm="1">
        <f t="array" ref="P4">_xlfn.IFS($A$7=1,0,$A$7=2,E42,$A$7=3,E43,$A$7=4,E43,$A$7=5,E44,$A$7=6,E44,$A$7=7,E46,$A$7=8,E46,$A$7=9,E48,$A$7=10,E48,$A$7=11,E50,$A$7=12,E50,$A$7=13,E52,$A$7=14,E52,$A$7=15,E54,$A$7=16,E54,$A$7=17,E56,$A$7=18,E56,$A$7=19,E58,$A$7=20,E58,$A$7=21,E60,$A$7=22,E60,$A$7=23,E62,$A$7=24,E62,$A$7=25,E64,$A$7=26,E64,$A$7=27,E66,$A$7=28,E66,$A$7=29,E68,$A$7=30,E68,$A$7=31,E70,$A$7=32,E70,$A$7=33,E72,$A$7=34,E72,$A$7=35,E74,$A$7=36,E74,$A$7=37,E76,$A$7=38,E76,$A$7=39,E78,$A$7=40,E78)</f>
        <v>10a</v>
      </c>
      <c r="Q4" s="4" t="str" cm="1">
        <f t="array" ref="Q4">_xlfn.IFS($A$7=1,0,$A$7=2,L3,$A$7=3,L4,$A$7=4,L4,$A$7=5,L5,$A$7=6,L5,$A$7=7,L6,$A$7=8,L6,$A$7=9,L7,$A$7=10,L7,$A$7=11,L8,$A$7=12,L8,$A$7=13,L9,$A$7=14,L9,$A$7=15,L10,$A$7=16,L10,$A$7=17,L11,$A$7=18,L11,$A$7=19,L12,$A$7=20,L12,$A$7=21,L13,$A$7=22,L13,$A$7=23,L14,$A$7=24,L14,$A$7=25,L15,$A$7=26,L15,$A$7=27,L16,$A$7=28,L16,$A$7=29,L17,$A$7=30,L17,$A$7=31,L18,$A$7=32,L18,$A$7=33,L19,$A$7=34,L19,$A$7=35,L20,$A$7=36,L20,$A$7=37,L21,$A$7=38,L21,$A$7=39,L22,$A$7=40,L22)</f>
        <v>6d</v>
      </c>
      <c r="R4" s="4" t="str" cm="1">
        <f t="array" ref="R4">_xlfn.IFS($A$7=1,0,$A$7=2,E41,$A$7=3,E42,$A$7=4,E42,$A$7=5,E43,$A$7=6,E43,$A$7=7,E45,$A$7=8,E45,$A$7=9,E47,$A$7=10,E47,$A$7=11,E49,$A$7=12,E49,$A$7=13,E51,$A$7=14,E51,$A$7=15,E53,$A$7=16,E53,$A$7=17,E55,$A$7=18,E55,$A$7=19,E57,$A$7=20,E57,$A$7=21,E59,$A$7=22,E59,$A$7=23,E61,$A$7=24,E61,$A$7=25,E63,$A$7=26,E63,$A$7=27,E65,$A$7=28,E65,$A$7=29,E67,$A$7=30,E67,$A$7=31,E69,$A$7=32,E69,$A$7=33,E71,$A$7=34,E71,$A$7=35,E73,$A$7=36,E73,$A$7=37,E75,$A$7=38,E75,$A$7=39,E77,$A$7=40,E77)</f>
        <v>9d</v>
      </c>
      <c r="S4" s="4" t="str" cm="1">
        <f t="array" ref="S4">_xlfn.IFS($A$7=1,0,$A$7=2,N3,$A$7=3,N4,$A$7=4,N4,$A$7=5,N5,$A$7=6,N5,$A$7=7,N6,$A$7=8,N6,$A$7=9,N7,$A$7=10,N7,$A$7=11,N8,$A$7=12,N8,$A$7=13,N9,$A$7=14,N9,$A$7=15,N10,$A$7=16,N10,$A$7=17,N11,$A$7=18,N11,$A$7=19,N12,$A$7=20,N12,$A$7=21,N13,$A$7=22,N13,$A$7=23,N14,$A$7=24,N14,$A$7=25,N15,$A$7=26,N15,$A$7=27,N16,$A$7=28,N16,$A$7=29,N17,$A$7=30,N17,$A$7=31,N18,$A$7=32,N18,$A$7=33,N19,$A$7=34,N19,$A$7=35,N20,$A$7=36,N20,$A$7=37,N21,$A$7=38,N21,$A$7=39,N22,$A$7=40,N22)</f>
        <v>6c</v>
      </c>
      <c r="T4" s="4" t="str" cm="1">
        <f t="array" ref="T4">_xlfn.IFS($A$7=1,0,$A$7=2,E40,$A$7=3,E41,$A$7=4,E41,$A$7=5,E42,$A$7=6,E42,$A$7=7,E44,$A$7=8,E44,$A$7=9,E46,$A$7=10,E46,$A$7=11,E48,$A$7=12,E48,$A$7=13,E50,$A$7=14,E50,$A$7=15,E52,$A$7=16,E52,$A$7=17,E54,$A$7=18,E54,$A$7=19,E56,$A$7=20,E56,$A$7=21,E58,$A$7=22,E58,$A$7=23,E60,$A$7=24,E60,$A$7=25,E62,$A$7=26,E62,$A$7=27,E64,$A$7=28,E64,$A$7=29,E66,$A$7=30,E66,$A$7=31,E68,$A$7=32,E68,$A$7=33,E70,$A$7=34,E70,$A$7=35,E72,$A$7=36,E72,$A$7=37,E74,$A$7=38,E74,$A$7=39,E76,$A$7=40,E76)</f>
        <v>9c</v>
      </c>
      <c r="U4" s="4" t="str" cm="1">
        <f t="array" ref="U4">_xlfn.IFS($A$7=1,0,$A$7=2,N2,$A$7=3,N3,$A$7=4,N3,$A$7=5,N4,$A$7=6,N4,$A$7=7,N5,$A$7=8,N5,$A$7=9,N6,$A$7=10,N6,$A$7=11,N7,$A$7=12,N7,$A$7=13,N8,$A$7=14,N8,$A$7=15,N9,$A$7=16,N9,$A$7=17,N10,$A$7=18,N10,$A$7=19,N11,$A$7=20,N11,$A$7=21,N12,$A$7=22,N12,$A$7=23,N13,$A$7=24,N13,$A$7=25,N14,$A$7=26,N14,$A$7=27,N15,$A$7=28,N15,$A$7=29,N16,$A$7=30,N16,$A$7=31,N17,$A$7=32,N17,$A$7=33,N18,$A$7=34,N18,$A$7=35,N19,$A$7=36,N19,$A$7=37,N20,$A$7=38,N20,$A$7=39,N21,$A$7=40,N21)</f>
        <v>6b</v>
      </c>
      <c r="V4" s="4" t="str" cm="1">
        <f t="array" ref="V4">_xlfn.IFS($A$7=1,0,$A$7=2,E39,$A$7=3,E40,$A$7=4,E40,$A$7=5,E41,$A$7=6,E41,$A$7=7,E43,$A$7=8,E43,$A$7=9,E45,$A$7=10,E45,$A$7=11,E47,$A$7=12,E47,$A$7=13,E49,$A$7=14,E49,$A$7=15,E51,$A$7=16,E51,$A$7=17,E53,$A$7=18,E53,$A$7=19,E55,$A$7=20,E55,$A$7=21,E57,$A$7=22,E57,$A$7=23,E59,$A$7=24,E59,$A$7=25,E61,$A$7=26,E61,$A$7=27,E63,$A$7=28,E63,$A$7=29,E65,$A$7=30,E65,$A$7=31,E67,$A$7=32,E67,$A$7=33,E69,$A$7=34,E69,$A$7=35,E71,$A$7=36,E71,$A$7=37,E73,$A$7=38,E73,$A$7=39,E75,$A$7=40,E75)</f>
        <v>9b</v>
      </c>
      <c r="W4" s="4" t="str" cm="1">
        <f t="array" ref="W4">_xlfn.IFS($A$7=1,0,$A$7=2,N1,$A$7=3,N2,$A$7=4,N2,$A$7=5,N3,$A$7=6,N3,$A$7=7,N4,$A$7=8,N4,$A$7=9,N5,$A$7=10,N5,$A$7=11,N6,$A$7=12,N6,$A$7=13,N7,$A$7=14,N7,$A$7=15,N8,$A$7=16,N8,$A$7=17,N9,$A$7=18,N9,$A$7=19,N10,$A$7=20,N10,$A$7=21,N11,$A$7=22,N11,$A$7=23,N12,$A$7=24,N12,$A$7=25,N13,$A$7=26,N13,$A$7=27,N14,$A$7=28,N14,$A$7=29,N15,$A$7=30,N15,$A$7=31,N16,$A$7=32,N16,$A$7=33,N17,$A$7=34,N17,$A$7=35,N18,$A$7=36,N18,$A$7=37,N19,$A$7=38,N19,$A$7=39,N20,$A$7=40,N20)</f>
        <v>6a</v>
      </c>
      <c r="X4" s="4" t="str" cm="1">
        <f t="array" ref="X4">_xlfn.IFS($A$7=1,0,$A$7=2,E38,$A$7=3,E39,$A$7=4,E39,$A$7=5,E40,$A$7=6,E40,$A$7=7,E42,$A$7=8,E42,$A$7=9,E44,$A$7=10,E44,$A$7=11,E46,$A$7=12,E46,$A$7=13,E48,$A$7=14,E48,$A$7=15,E50,$A$7=16,E50,$A$7=17,E52,$A$7=18,E52,$A$7=19,E54,$A$7=20,E54,$A$7=21,E56,$A$7=22,E56,$A$7=23,E58,$A$7=24,E58,$A$7=25,E60,$A$7=26,E60,$A$7=27,E62,$A$7=28,E62,$A$7=29,E64,$A$7=30,E64,$A$7=31,E66,$A$7=32,E66,$A$7=33,E68,$A$7=34,E68,$A$7=35,E70,$A$7=36,E70,$A$7=37,E72,$A$7=38,E72,$A$7=39,E74,$A$7=40,E74)</f>
        <v>9a</v>
      </c>
      <c r="Y4" s="4" t="str" cm="1">
        <f t="array" ref="Y4">_xlfn.IFS($A$7=1,0,$A$7=2,#REF!,$A$7=3,N1,$A$7=4,N1,$A$7=5,N2,$A$7=6,N2,$A$7=7,N3,$A$7=8,N3,$A$7=9,N4,$A$7=10,N4,$A$7=11,N5,$A$7=12,N5,$A$7=13,N6,$A$7=14,N6,$A$7=15,N7,$A$7=16,N7,$A$7=17,N8,$A$7=18,N8,$A$7=19,N9,$A$7=20,N9,$A$7=21,N10,$A$7=22,N10,$A$7=23,N11,$A$7=24,N11,$A$7=25,N12,$A$7=26,N12,$A$7=27,N13,$A$7=28,N13,$A$7=29,N14,$A$7=30,N14,$A$7=31,N15,$A$7=32,N15,$A$7=33,N16,$A$7=34,N16,$A$7=35,N17,$A$7=36,N17,$A$7=37,N18,$A$7=38,N18,$A$7=39,N19,$A$7=40,N19)</f>
        <v>5d</v>
      </c>
      <c r="Z4" s="4" t="str" cm="1">
        <f t="array" ref="Z4">_xlfn.IFS($A$7=1,0,$A$7=2,E37,$A$7=3,E38,$A$7=4,E38,$A$7=5,E39,$A$7=6,E39,$A$7=7,E41,$A$7=8,E41,$A$7=9,E43,$A$7=10,E43,$A$7=11,E45,$A$7=12,E45,$A$7=13,E47,$A$7=14,E47,$A$7=15,E49,$A$7=16,E49,$A$7=17,E51,$A$7=18,E51,$A$7=19,E53,$A$7=20,E53,$A$7=21,E55,$A$7=22,E55,$A$7=23,E57,$A$7=24,E57,$A$7=25,E59,$A$7=26,E59,$A$7=27,E61,$A$7=28,E61,$A$7=29,E63,$A$7=30,E63,$A$7=31,E65,$A$7=32,E65,$A$7=33,E67,$A$7=34,E67,$A$7=35,E69,$A$7=36,E69,$A$7=37,E71,$A$7=38,E71,$A$7=39,E73,$A$7=40,E73)</f>
        <v>8d</v>
      </c>
      <c r="AA4" s="4" t="str" cm="1">
        <f t="array" ref="AA4">_xlfn.IFS($A$7=1,0,$A$7=2,#REF!,$A$7=3,#REF!,$A$7=4,#REF!,$A$7=5,N1,$A$7=6,N1,$A$7=7,N2,$A$7=8,N2,$A$7=9,N3,$A$7=10,N3,$A$7=11,N4,$A$7=12,N4,$A$7=13,N5,$A$7=14,N5,$A$7=15,N6,$A$7=16,N6,$A$7=17,N7,$A$7=18,N7,$A$7=19,N8,$A$7=20,N8,$A$7=21,N9,$A$7=22,N9,$A$7=23,N10,$A$7=24,N10,$A$7=25,N11,$A$7=26,N11,$A$7=27,N12,$A$7=28,N12,$A$7=29,N13,$A$7=30,N13,$A$7=31,N14,$A$7=32,N14,$A$7=33,N15,$A$7=34,N15,$A$7=35,N16,$A$7=36,N16,$A$7=37,N17,$A$7=38,N17,$A$7=39,N18,$A$7=40,N18)</f>
        <v>5c</v>
      </c>
      <c r="AB4" s="4" t="str" cm="1">
        <f t="array" ref="AB4">_xlfn.IFS($A$7=1,0,$A$7=2,E36,$A$7=3,E37,$A$7=4,E37,$A$7=5,E38,$A$7=6,E38,$A$7=7,E40,$A$7=8,E40,$A$7=9,E42,$A$7=10,E42,$A$7=11,E44,$A$7=12,E44,$A$7=13,E46,$A$7=14,E46,$A$7=15,E48,$A$7=16,E48,$A$7=17,E50,$A$7=18,E50,$A$7=19,E52,$A$7=20,E52,$A$7=21,E54,$A$7=22,E54,$A$7=23,E56,$A$7=24,E56,$A$7=25,E58,$A$7=26,E58,$A$7=27,E60,$A$7=28,E60,$A$7=29,E62,$A$7=30,E62,$A$7=31,E64,$A$7=32,E64,$A$7=33,E66,$A$7=34,E66,$A$7=35,E68,$A$7=36,E68,$A$7=37,E70,$A$7=38,E70,$A$7=39,E72,$A$7=40,E72)</f>
        <v>8c</v>
      </c>
      <c r="AC4" s="4" t="str" cm="1">
        <f t="array" ref="AC4">_xlfn.IFS($A$7=1,0,$A$7=2,#REF!,$A$7=3,#REF!,$A$7=4,#REF!,$A$7=5,#REF!,$A$7=6,#REF!,$A$7=7,N1,$A$7=8,N1,$A$7=9,N2,$A$7=10,N2,$A$7=11,N3,$A$7=12,N3,$A$7=13,N4,$A$7=14,N4,$A$7=15,N5,$A$7=16,N5,$A$7=17,N6,$A$7=18,N6,$A$7=19,N7,$A$7=20,N7,$A$7=21,N8,$A$7=22,N8,$A$7=23,N9,$A$7=24,N9,$A$7=25,N10,$A$7=26,N10,$A$7=27,N11,$A$7=28,N11,$A$7=29,N12,$A$7=30,N12,$A$7=31,N13,$A$7=32,N13,$A$7=33,N14,$A$7=34,N14,$A$7=35,N15,$A$7=36,N15,$A$7=37,N16,$A$7=38,N16,$A$7=39,N17,$A$7=40,N17)</f>
        <v>5b</v>
      </c>
      <c r="AD4" s="4" t="str" cm="1">
        <f t="array" ref="AD4">_xlfn.IFS($A$7=1,0,$A$7=2,E35,$A$7=3,E36,$A$7=4,E36,$A$7=5,E37,$A$7=6,E37,$A$7=7,E39,$A$7=8,E39,$A$7=9,E41,$A$7=10,E41,$A$7=11,E43,$A$7=12,E43,$A$7=13,E45,$A$7=14,E45,$A$7=15,E47,$A$7=16,E47,$A$7=17,E49,$A$7=18,E49,$A$7=19,E51,$A$7=20,E51,$A$7=21,E53,$A$7=22,E53,$A$7=23,E55,$A$7=24,E55,$A$7=25,E57,$A$7=26,E57,$A$7=27,E59,$A$7=28,E59,$A$7=29,E61,$A$7=30,E61,$A$7=31,E63,$A$7=32,E63,$A$7=33,E65,$A$7=34,E65,$A$7=35,E67,$A$7=36,E67,$A$7=37,E69,$A$7=38,E69,$A$7=39,E71,$A$7=40,E71)</f>
        <v>8b</v>
      </c>
      <c r="AE4" s="4" t="str" cm="1">
        <f t="array" ref="AE4">_xlfn.IFS($A$7=1,0,$A$7=2,#REF!,$A$7=3,#REF!,$A$7=4,#REF!,$A$7=5,#REF!,$A$7=6,#REF!,$A$7=7,#REF!,$A$7=8,#REF!,$A$7=9,N1,$A$7=10,N1,$A$7=11,N2,$A$7=12,N2,$A$7=13,N3,$A$7=14,N3,$A$7=15,N4,$A$7=16,N4,$A$7=17,N5,$A$7=18,N5,$A$7=19,N6,$A$7=20,N6,$A$7=21,N7,$A$7=22,N7,$A$7=23,N8,$A$7=24,N8,$A$7=25,N9,$A$7=26,N9,$A$7=27,N10,$A$7=28,N10,$A$7=29,N11,$A$7=30,N11,$A$7=31,N12,$A$7=32,N12,$A$7=33,N13,$A$7=34,N13,$A$7=35,N14,$A$7=36,N14,$A$7=37,N15,$A$7=38,N15,$A$7=39,N16,$A$7=40,N16)</f>
        <v>5a</v>
      </c>
      <c r="AF4" s="4" t="str" cm="1">
        <f t="array" ref="AF4">_xlfn.IFS($A$7=1,0,$A$7=2,E34,$A$7=3,E35,$A$7=4,E35,$A$7=5,E36,$A$7=6,E36,$A$7=7,E38,$A$7=8,E38,$A$7=9,E40,$A$7=10,E40,$A$7=11,E42,$A$7=12,E42,$A$7=13,E44,$A$7=14,E44,$A$7=15,E46,$A$7=16,E46,$A$7=17,E48,$A$7=18,E48,$A$7=19,E50,$A$7=20,E50,$A$7=21,E52,$A$7=22,E52,$A$7=23,E54,$A$7=24,E54,$A$7=25,E56,$A$7=26,E56,$A$7=27,E58,$A$7=28,E58,$A$7=29,E60,$A$7=30,E60,$A$7=31,E62,$A$7=32,E62,$A$7=33,E64,$A$7=34,E64,$A$7=35,E66,$A$7=36,E66,$A$7=37,E68,$A$7=38,E68,$A$7=39,E70,$A$7=40,E70)</f>
        <v>8a</v>
      </c>
      <c r="AG4" s="4" t="str" cm="1">
        <f t="array" ref="AG4">_xlfn.IFS($A$7=1,0,$A$7=2,#REF!,$A$7=3,#REF!,$A$7=4,#REF!,$A$7=5,#REF!,$A$7=6,#REF!,$A$7=7,#REF!,$A$7=8,#REF!,$A$7=9,#REF!,$A$7=10,#REF!,$A$7=11,N1,$A$7=12,N1,$A$7=13,N2,$A$7=14,N2,$A$7=15,N3,$A$7=16,N3,$A$7=17,N4,$A$7=18,N4,$A$7=19,N5,$A$7=20,N5,$A$7=21,N6,$A$7=22,N6,$A$7=23,N7,$A$7=24,N7,$A$7=25,N8,$A$7=26,N8,$A$7=27,N9,$A$7=28,N9,$A$7=29,N10,$A$7=30,N10,$A$7=31,N11,$A$7=32,N11,$A$7=33,N12,$A$7=34,N12,$A$7=35,N13,$A$7=36,N13,$A$7=37,N14,$A$7=38,N14,$A$7=39,N15,$A$7=40,N15)</f>
        <v>11b</v>
      </c>
      <c r="AH4" s="4" t="str" cm="1">
        <f t="array" ref="AH4">_xlfn.IFS($A$7=1,0,$A$7=2,E33,$A$7=3,E34,$A$7=4,E34,$A$7=5,E35,$A$7=6,E35,$A$7=7,E37,$A$7=8,E37,$A$7=9,E39,$A$7=10,E39,$A$7=11,E41,$A$7=12,E41,$A$7=13,E43,$A$7=14,E43,$A$7=15,E45,$A$7=16,E45,$A$7=17,E47,$A$7=18,E47,$A$7=19,E49,$A$7=20,E49,$A$7=21,E51,$A$7=22,E51,$A$7=23,E53,$A$7=24,E53,$A$7=25,E55,$A$7=26,E55,$A$7=27,E57,$A$7=28,E57,$A$7=29,E59,$A$7=30,E59,$A$7=31,E61,$A$7=32,E61,$A$7=33,E63,$A$7=34,E63,$A$7=35,E65,$A$7=36,E65,$A$7=37,E67,$A$7=38,E67,$A$7=39,E69,$A$7=40,E69)</f>
        <v>7d</v>
      </c>
      <c r="AI4" s="4" t="str" cm="1">
        <f t="array" ref="AI4">_xlfn.IFS($A$7=1,0,$A$7=2,#REF!,$A$7=3,#REF!,$A$7=4,#REF!,$A$7=5,#REF!,$A$7=6,#REF!,$A$7=7,#REF!,$A$7=8,#REF!,$A$7=9,#REF!,$A$7=10,#REF!,$A$7=11,#REF!,$A$7=12,#REF!,$A$7=13,N1,$A$7=14,N1,$A$7=15,N2,$A$7=16,N2,$A$7=17,N3,$A$7=18,N3,$A$7=19,N4,$A$7=20,N4,$A$7=21,N5,$A$7=22,N5,$A$7=23,N6,$A$7=24,N6,$A$7=25,N7,$A$7=26,N7,$A$7=27,N8,$A$7=28,N8,$A$7=29,N9,$A$7=30,N9,$A$7=31,N10,$A$7=32,N10,$A$7=33,N11,$A$7=34,N11,$A$7=35,N12,$A$7=36,N12,$A$7=37,N13,$A$7=38,N13,$A$7=39,N14,$A$7=40,N14)</f>
        <v>11a</v>
      </c>
      <c r="AJ4" s="4" t="str" cm="1">
        <f t="array" ref="AJ4">_xlfn.IFS($A$7=1,0,$A$7=2,E32,$A$7=3,E33,$A$7=4,E33,$A$7=5,E34,$A$7=6,E34,$A$7=7,E36,$A$7=8,E36,$A$7=9,E38,$A$7=10,E38,$A$7=11,E40,$A$7=12,E40,$A$7=13,E42,$A$7=14,E42,$A$7=15,E44,$A$7=16,E44,$A$7=17,E46,$A$7=18,E46,$A$7=19,E48,$A$7=20,E48,$A$7=21,E50,$A$7=22,E50,$A$7=23,E52,$A$7=24,E52,$A$7=25,E54,$A$7=26,E54,$A$7=27,E56,$A$7=28,E56,$A$7=29,E58,$A$7=30,E58,$A$7=31,E60,$A$7=32,E60,$A$7=33,E62,$A$7=34,E62,$A$7=35,E64,$A$7=36,E64,$A$7=37,E66,$A$7=38,E66,$A$7=39,E68,$A$7=40,E68)</f>
        <v>7c</v>
      </c>
      <c r="AK4" s="4" t="str" cm="1">
        <f t="array" ref="AK4">_xlfn.IFS($A$7=1,0,$A$7=2,#REF!,$A$7=3,#REF!,$A$7=4,#REF!,$A$7=5,#REF!,$A$7=6,#REF!,$A$7=7,#REF!,$A$7=8,#REF!,$A$7=9,#REF!,$A$7=10,#REF!,$A$7=11,#REF!,$A$7=12,#REF!,$A$7=13,#REF!,$A$7=14,#REF!,$A$7=15,N1,$A$7=16,N1,$A$7=17,N2,$A$7=18,N2,$A$7=19,N3,$A$7=20,N3,$A$7=21,N4,$A$7=22,N4,$A$7=23,N5,$A$7=24,N5,$A$7=25,N6,$A$7=26,N6,$A$7=27,N7,$A$7=28,N7,$A$7=29,N8,$A$7=30,N8,$A$7=31,N9,$A$7=32,N9,$A$7=33,N10,$A$7=34,N10,$A$7=35,N11,$A$7=36,N11,$A$7=37,N12,$A$7=38,N12,$A$7=39,N13,$A$7=40,N13)</f>
        <v>10d</v>
      </c>
      <c r="AL4" s="4" t="str" cm="1">
        <f t="array" ref="AL4">_xlfn.IFS($A$7=1,0,$A$7=2,E31,$A$7=3,E32,$A$7=4,E32,$A$7=5,E33,$A$7=6,E33,$A$7=7,E35,$A$7=8,E35,$A$7=9,E37,$A$7=10,E37,$A$7=11,E39,$A$7=12,E39,$A$7=13,E41,$A$7=14,E41,$A$7=15,E43,$A$7=16,E43,$A$7=17,E45,$A$7=18,E45,$A$7=19,E47,$A$7=20,E47,$A$7=21,E49,$A$7=22,E49,$A$7=23,E51,$A$7=24,E51,$A$7=25,E53,$A$7=26,E53,$A$7=27,E55,$A$7=28,E55,$A$7=29,E57,$A$7=30,E57,$A$7=31,E59,$A$7=32,E59,$A$7=33,E61,$A$7=34,E61,$A$7=35,E63,$A$7=36,E63,$A$7=37,E65,$A$7=38,E65,$A$7=39,E67,$A$7=40,E67)</f>
        <v>7b</v>
      </c>
      <c r="AM4" s="4" t="str" cm="1">
        <f t="array" ref="AM4">_xlfn.IFS($A$7=1,0,$A$7=2,#REF!,$A$7=3,#REF!,$A$7=4,#REF!,$A$7=5,#REF!,$A$7=6,#REF!,$A$7=7,#REF!,$A$7=8,#REF!,$A$7=9,#REF!,$A$7=10,#REF!,$A$7=11,#REF!,$A$7=12,#REF!,$A$7=13,#REF!,$A$7=14,#REF!,$A$7=15,#REF!,$A$7=16,#REF!,$A$7=17,N1,$A$7=18,N1,$A$7=19,N2,$A$7=20,N2,$A$7=21,N3,$A$7=22,N3,$A$7=23,N4,$A$7=24,N4,$A$7=25,N5,$A$7=26,N5,$A$7=27,N6,$A$7=28,N6,$A$7=29,N7,$A$7=30,N7,$A$7=31,N8,$A$7=32,N8,$A$7=33,N9,$A$7=34,N9,$A$7=35,N10,$A$7=36,N10,$A$7=37,N11,$A$7=38,N11,$A$7=39,N12,$A$7=40,N12)</f>
        <v>10c</v>
      </c>
      <c r="AN4" s="4" t="str" cm="1">
        <f t="array" ref="AN4">_xlfn.IFS($A$7=1,0,$A$7=2,E30,$A$7=3,E31,$A$7=4,E31,$A$7=5,E32,$A$7=6,E32,$A$7=7,E34,$A$7=8,E34,$A$7=9,E36,$A$7=10,E36,$A$7=11,E38,$A$7=12,E38,$A$7=13,E40,$A$7=14,E40,$A$7=15,E42,$A$7=16,E42,$A$7=17,E44,$A$7=18,E44,$A$7=19,E46,$A$7=20,E46,$A$7=21,E48,$A$7=22,E48,$A$7=23,E50,$A$7=24,E50,$A$7=25,E52,$A$7=26,E52,$A$7=27,E54,$A$7=28,E54,$A$7=29,E56,$A$7=30,E56,$A$7=31,E58,$A$7=32,E58,$A$7=33,E60,$A$7=34,E60,$A$7=35,E62,$A$7=36,E62,$A$7=37,E64,$A$7=38,E64,$A$7=39,E66,$A$7=40,E66)</f>
        <v>7a</v>
      </c>
      <c r="AO4" s="4" t="str" cm="1">
        <f t="array" ref="AO4">_xlfn.IFS($A$7=1,0,$A$7=2,#REF!,$A$7=3,#REF!,$A$7=4,#REF!,$A$7=5,#REF!,$A$7=6,#REF!,$A$7=7,#REF!,$A$7=8,#REF!,$A$7=9,#REF!,$A$7=10,#REF!,$A$7=11,#REF!,$A$7=12,#REF!,$A$7=13,#REF!,$A$7=14,#REF!,$A$7=15,#REF!,$A$7=16,#REF!,$A$7=17,#REF!,$A$7=18,#REF!,$A$7=19,N1,$A$7=20,N1,$A$7=21,N2,$A$7=22,N2,$A$7=23,N3,$A$7=24,N3,$A$7=25,N4,$A$7=26,N4,$A$7=27,N5,$A$7=28,N5,$A$7=29,N6,$A$7=30,N6,$A$7=31,N7,$A$7=32,N7,$A$7=33,N8,$A$7=34,N8,$A$7=35,N9,$A$7=36,N9,$A$7=37,N10,$A$7=38,N10,$A$7=39,N11,$A$7=40,N11)</f>
        <v>10b</v>
      </c>
      <c r="AP4" s="4" t="str" cm="1">
        <f t="array" ref="AP4">_xlfn.IFS($A$7=1,0,$A$7=2,E29,$A$7=3,E30,$A$7=4,E30,$A$7=5,E31,$A$7=6,E31,$A$7=7,E33,$A$7=8,E33,$A$7=9,E35,$A$7=10,E35,$A$7=11,E37,$A$7=12,E37,$A$7=13,E39,$A$7=14,E39,$A$7=15,E41,$A$7=16,E41,$A$7=17,E43,$A$7=18,E43,$A$7=19,E45,$A$7=20,E45,$A$7=21,E47,$A$7=22,E47,$A$7=23,E49,$A$7=24,E49,$A$7=25,E51,$A$7=26,E51,$A$7=27,E53,$A$7=28,E53,$A$7=29,E55,$A$7=30,E55,$A$7=31,E57,$A$7=32,E57,$A$7=33,E59,$A$7=34,E59,$A$7=35,E61,$A$7=36,E61,$A$7=37,E63,$A$7=38,E63,$A$7=39,E65,$A$7=40,E65)</f>
        <v>6d</v>
      </c>
      <c r="AQ4" s="4" cm="1">
        <f t="array" ref="AQ4">_xlfn.IFS($A$7=1,0,$A$7=2,#REF!,$A$7=3,#REF!,$A$7=4,#REF!,$A$7=5,#REF!,$A$7=6,#REF!,$A$7=7,#REF!,$A$7=8,#REF!,$A$7=9,#REF!,$A$7=10,#REF!,$A$7=11,#REF!,$A$7=12,#REF!,$A$7=13,#REF!,$A$7=14,#REF!,$A$7=15,#REF!,$A$7=16,#REF!,$A$7=17,#REF!,$A$7=18,#REF!,$A$7=19,#REF!,$A$7=20,#REF!,$A$7=21,N1,$A$7=22,N1,$A$7=23,N2,$A$7=24,N2,$A$7=25,N3,$A$7=26,N3,$A$7=27,N4,$A$7=28,N4,$A$7=29,N5,$A$7=30,N5,$A$7=31,N6,$A$7=32,N6,$A$7=33,N7,$A$7=34,N7,$A$7=35,N8,$A$7=36,N8,$A$7=37,N9,$A$7=38,N9,$A$7=39,N10,$A$7=40,N10)</f>
        <v>6</v>
      </c>
    </row>
    <row r="5" spans="1:63" x14ac:dyDescent="0.2">
      <c r="A5" s="1">
        <f>'Zeitpläne Stationen'!E7</f>
        <v>4</v>
      </c>
      <c r="B5">
        <v>2</v>
      </c>
      <c r="C5" s="3">
        <f>$A$1+TIME(0,PRODUCT(B4,$A$2),0)</f>
        <v>0.38194444444444448</v>
      </c>
      <c r="D5" s="4" t="str">
        <f>'Zeitpläne Stationen'!B4</f>
        <v>5b</v>
      </c>
      <c r="E5" s="4" t="str" cm="1">
        <f t="array" ref="E5">_xlfn.IFS($A$7=1,0,$A$7=2,D6,$A$7=3,D7,$A$7=4,D7,$A$7=5,D8,$A$7=6,D8,$A$7=7,D9,$A$7=8,D9,$A$7=9,D10,$A$7=10,D10,$A$7=11,D11,$A$7=12,D11,$A$7=13,D12,$A$7=14,D12,$A$7=15,D13,$A$7=16,D13,$A$7=17,D14,$A$7=18,D14,$A$7=19,D15,$A$7=20,D15,$A$7=21,D16,$A$7=22,D16,$A$7=23,D17,$A$7=24,D17,$A$7=25,D18,$A$7=26,D18,$A$7=27,D19,$A$7=28,D19,$A$7=29,D20,$A$7=30,D20,$A$7=31,D21,$A$7=32,D21,$A$7=33,D22,$A$7=34,D22,$A$7=35,D23,$A$7=36,D23,$A$7=37,D24,$A$7=38,D24,$A$7=39,D25,$A$7=40,D25)</f>
        <v>8c</v>
      </c>
      <c r="F5" s="4" t="str">
        <f>D4</f>
        <v>5a</v>
      </c>
      <c r="G5" s="4" t="str" cm="1">
        <f t="array" ref="G5">_xlfn.IFS($A$7=1,0,$A$7=2,D5,$A$7=3,D6,$A$7=4,D6,$A$7=5,D7,$A$7=6,D7,$A$7=7,D8,$A$7=8,D8,$A$7=9,D9,$A$7=10,D9,$A$7=11,D10,$A$7=12,D10,$A$7=13,D11,$A$7=14,D11,$A$7=15,D12,$A$7=16,D12,$A$7=17,D13,$A$7=18,D13,$A$7=19,D14,$A$7=20,D14,$A$7=21,D15,$A$7=22,D15,$A$7=23,D16,$A$7=24,D16,$A$7=25,D17,$A$7=26,D17,$A$7=27,D18,$A$7=28,D18,$A$7=29,D19,$A$7=30,D19,$A$7=31,D20,$A$7=32,D20,$A$7=33,D21,$A$7=34,D21,$A$7=35,D22,$A$7=36,D22,$A$7=37,D23,$A$7=38,D23,$A$7=39,D24,$A$7=40,D24)</f>
        <v>8b</v>
      </c>
      <c r="H5" s="4" t="str">
        <f>IF(ISODD($A$7),0,VLOOKUP($A$7-C124,$D$44:$E$83,2))</f>
        <v>11b</v>
      </c>
      <c r="I5" s="4" t="str" cm="1">
        <f t="array" ref="I5">_xlfn.IFS($A$7=1,0,$A$7=2,D4,$A$7=3,D5,$A$7=4,D5,$A$7=5,D6,$A$7=6,D6,$A$7=7,D7,$A$7=8,D7,$A$7=9,D8,$A$7=10,D8,$A$7=11,D9,$A$7=12,D9,$A$7=13,D10,$A$7=14,D10,$A$7=15,D11,$A$7=16,D11,$A$7=17,D12,$A$7=18,D12,$A$7=19,D13,$A$7=20,D13,$A$7=21,D14,$A$7=22,D14,$A$7=23,D15,$A$7=24,D15,$A$7=25,D16,$A$7=26,D16,$A$7=27,D17,$A$7=28,D17,$A$7=29,D18,$A$7=30,D18,$A$7=31,D19,$A$7=32,D19,$A$7=33,D20,$A$7=34,D20,$A$7=35,D21,$A$7=36,D21,$A$7=37,D22,$A$7=38,D22,$A$7=39,D23,$A$7=40,D23)</f>
        <v>8a</v>
      </c>
      <c r="J5" s="4" t="str" cm="1">
        <f t="array" ref="J5">_xlfn.IFS($A$7=1,0,$A$7=2,E46,$A$7=3,E47,$A$7=4,E47,$A$7=5,E48,$A$7=6,E48,$A$7=7,E50,$A$7=8,E50,$A$7=9,E52,$A$7=10,E52,$A$7=11,E54,$A$7=12,E54,$A$7=13,E56,$A$7=14,E56,$A$7=15,E58,$A$7=16,E58,$A$7=17,E60,$A$7=18,E60,$A$7=19,E62,$A$7=20,E62,$A$7=21,E64,$A$7=22,E64,$A$7=23,E66,$A$7=24,E66,$A$7=25,E68,$A$7=26,E68,$A$7=27,E70,$A$7=28,E70,$A$7=29,E72,$A$7=30,E72,$A$7=31,E74,$A$7=32,E74,$A$7=33,E76,$A$7=34,E76,$A$7=35,E78,$A$7=36,E78,$A$7=37,E80,$A$7=38,E80,$A$7=39,E82,$A$7=40,E82)</f>
        <v>11a</v>
      </c>
      <c r="K5" s="4" t="str" cm="1">
        <f t="array" ref="K5">_xlfn.IFS($A$7=1,0,$A$7=2,D3,$A$7=3,D4,$A$7=4,D4,$A$7=5,D5,$A$7=6,D5,$A$7=7,D6,$A$7=8,D6,$A$7=9,D7,$A$7=10,D7,$A$7=11,D8,$A$7=12,D8,$A$7=13,D9,$A$7=14,D9,$A$7=15,D10,$A$7=16,D10,$A$7=17,D11,$A$7=18,D11,$A$7=19,D12,$A$7=20,D12,$A$7=21,D13,$A$7=22,D13,$A$7=23,D14,$A$7=24,D14,$A$7=25,D15,$A$7=26,D15,$A$7=27,D16,$A$7=28,D16,$A$7=29,D17,$A$7=30,D17,$A$7=31,D18,$A$7=32,D18,$A$7=33,D19,$A$7=34,D19,$A$7=35,D20,$A$7=36,D20,$A$7=37,D21,$A$7=38,D21,$A$7=39,D22,$A$7=40,D22)</f>
        <v>7d</v>
      </c>
      <c r="L5" s="4" t="str" cm="1">
        <f t="array" ref="L5">_xlfn.IFS($A$7=1,0,$A$7=2,E45,$A$7=3,E46,$A$7=4,E46,$A$7=5,E47,$A$7=6,E47,$A$7=7,E49,$A$7=8,E49,$A$7=9,E51,$A$7=10,E51,$A$7=11,E53,$A$7=12,E53,$A$7=13,E55,$A$7=14,E55,$A$7=15,E57,$A$7=16,E57,$A$7=17,E59,$A$7=18,E59,$A$7=19,E61,$A$7=20,E61,$A$7=21,E63,$A$7=22,E63,$A$7=23,E65,$A$7=24,E65,$A$7=25,E67,$A$7=26,E67,$A$7=27,E69,$A$7=28,E69,$A$7=29,E71,$A$7=30,E71,$A$7=31,E73,$A$7=32,E73,$A$7=33,E75,$A$7=34,E75,$A$7=35,E77,$A$7=36,E77,$A$7=37,E79,$A$7=38,E79,$A$7=39,E81,$A$7=40,E81)</f>
        <v>10d</v>
      </c>
      <c r="M5" s="4" t="str" cm="1">
        <f t="array" ref="M5">_xlfn.IFS($A$7=1,0,$A$7=2,H4,$A$7=3,H5,$A$7=4,H5,$A$7=5,H6,$A$7=6,H6,$A$7=7,H7,$A$7=8,H7,$A$7=9,H8,$A$7=10,H8,$A$7=11,H9,$A$7=12,H9,$A$7=13,H10,$A$7=14,H10,$A$7=15,H11,$A$7=16,H11,$A$7=17,H12,$A$7=18,H12,$A$7=19,H13,$A$7=20,H13,$A$7=21,H14,$A$7=22,H14,$A$7=23,H15,$A$7=24,H15,$A$7=25,H16,$A$7=26,H16,$A$7=27,H17,$A$7=28,H17,$A$7=29,H18,$A$7=30,H18,$A$7=31,H19,$A$7=32,H19,$A$7=33,H20,$A$7=34,H20,$A$7=35,H21,$A$7=36,H21,$A$7=37,H22,$A$7=38,H22,$A$7=39,H23,$A$7=40,H23)</f>
        <v>7c</v>
      </c>
      <c r="N5" s="4" t="str" cm="1">
        <f t="array" ref="N5">_xlfn.IFS($A$7=1,0,$A$7=2,E44,$A$7=3,E45,$A$7=4,E45,$A$7=5,E46,$A$7=6,E46,$A$7=7,E48,$A$7=8,E48,$A$7=9,E50,$A$7=10,E50,$A$7=11,E52,$A$7=12,E52,$A$7=13,E54,$A$7=14,E54,$A$7=15,E56,$A$7=16,E56,$A$7=17,E58,$A$7=18,E58,$A$7=19,E60,$A$7=20,E60,$A$7=21,E62,$A$7=22,E62,$A$7=23,E64,$A$7=24,E64,$A$7=25,E66,$A$7=26,E66,$A$7=27,E68,$A$7=28,E68,$A$7=29,E70,$A$7=30,E70,$A$7=31,E72,$A$7=32,E72,$A$7=33,E74,$A$7=34,E74,$A$7=35,E76,$A$7=36,E76,$A$7=37,E78,$A$7=38,E78,$A$7=39,E80,$A$7=40,E80)</f>
        <v>10c</v>
      </c>
      <c r="O5" s="4" t="str" cm="1">
        <f t="array" ref="O5">_xlfn.IFS($A$7=1,0,$A$7=2,D1,$A$7=3,D2,$A$7=4,D2,$A$7=5,D3,$A$7=6,D3,$A$7=7,D4,$A$7=8,D4,$A$7=9,D5,$A$7=10,D5,$A$7=11,D6,$A$7=12,D6,$A$7=13,D7,$A$7=14,D7,$A$7=15,D8,$A$7=16,D8,$A$7=17,D9,$A$7=18,D9,$A$7=19,D10,$A$7=20,D10,$A$7=21,D11,$A$7=22,D11,$A$7=23,D12,$A$7=24,D12,$A$7=25,D13,$A$7=26,D13,$A$7=27,D14,$A$7=28,D14,$A$7=29,D15,$A$7=30,D15,$A$7=31,D16,$A$7=32,D16,$A$7=33,D17,$A$7=34,D17,$A$7=35,D18,$A$7=36,D18,$A$7=37,D19,$A$7=38,D19,$A$7=39,D20,$A$7=40,D20)</f>
        <v>7b</v>
      </c>
      <c r="P5" s="4" t="str" cm="1">
        <f t="array" ref="P5">_xlfn.IFS($A$7=1,0,$A$7=2,E43,$A$7=3,E44,$A$7=4,E44,$A$7=5,E45,$A$7=6,E45,$A$7=7,E47,$A$7=8,E47,$A$7=9,E49,$A$7=10,E49,$A$7=11,E51,$A$7=12,E51,$A$7=13,E53,$A$7=14,E53,$A$7=15,E55,$A$7=16,E55,$A$7=17,E57,$A$7=18,E57,$A$7=19,E59,$A$7=20,E59,$A$7=21,E61,$A$7=22,E61,$A$7=23,E63,$A$7=24,E63,$A$7=25,E65,$A$7=26,E65,$A$7=27,E67,$A$7=28,E67,$A$7=29,E69,$A$7=30,E69,$A$7=31,E71,$A$7=32,E71,$A$7=33,E73,$A$7=34,E73,$A$7=35,E75,$A$7=36,E75,$A$7=37,E77,$A$7=38,E77,$A$7=39,E79,$A$7=40,E79)</f>
        <v>10b</v>
      </c>
      <c r="Q5" s="4" t="str" cm="1">
        <f t="array" ref="Q5">_xlfn.IFS($A$7=1,0,$A$7=2,L4,$A$7=3,L5,$A$7=4,L5,$A$7=5,L6,$A$7=6,L6,$A$7=7,L7,$A$7=8,L7,$A$7=9,L8,$A$7=10,L8,$A$7=11,L9,$A$7=12,L9,$A$7=13,L10,$A$7=14,L10,$A$7=15,L11,$A$7=16,L11,$A$7=17,L12,$A$7=18,L12,$A$7=19,L13,$A$7=20,L13,$A$7=21,L14,$A$7=22,L14,$A$7=23,L15,$A$7=24,L15,$A$7=25,L16,$A$7=26,L16,$A$7=27,L17,$A$7=28,L17,$A$7=29,L18,$A$7=30,L18,$A$7=31,L19,$A$7=32,L19,$A$7=33,L20,$A$7=34,L20,$A$7=35,L21,$A$7=36,L21,$A$7=37,L22,$A$7=38,L22,$A$7=39,L23,$A$7=40,L23)</f>
        <v>7a</v>
      </c>
      <c r="R5" s="4" t="str" cm="1">
        <f t="array" ref="R5">_xlfn.IFS($A$7=1,0,$A$7=2,E42,$A$7=3,E43,$A$7=4,E43,$A$7=5,E44,$A$7=6,E44,$A$7=7,E46,$A$7=8,E46,$A$7=9,E48,$A$7=10,E48,$A$7=11,E50,$A$7=12,E50,$A$7=13,E52,$A$7=14,E52,$A$7=15,E54,$A$7=16,E54,$A$7=17,E56,$A$7=18,E56,$A$7=19,E58,$A$7=20,E58,$A$7=21,E60,$A$7=22,E60,$A$7=23,E62,$A$7=24,E62,$A$7=25,E64,$A$7=26,E64,$A$7=27,E66,$A$7=28,E66,$A$7=29,E68,$A$7=30,E68,$A$7=31,E70,$A$7=32,E70,$A$7=33,E72,$A$7=34,E72,$A$7=35,E74,$A$7=36,E74,$A$7=37,E76,$A$7=38,E76,$A$7=39,E78,$A$7=40,E78)</f>
        <v>10a</v>
      </c>
      <c r="S5" s="4" t="str" cm="1">
        <f t="array" ref="S5">_xlfn.IFS($A$7=1,0,$A$7=2,N4,$A$7=3,N5,$A$7=4,N5,$A$7=5,N6,$A$7=6,N6,$A$7=7,N7,$A$7=8,N7,$A$7=9,N8,$A$7=10,N8,$A$7=11,N9,$A$7=12,N9,$A$7=13,N10,$A$7=14,N10,$A$7=15,N11,$A$7=16,N11,$A$7=17,N12,$A$7=18,N12,$A$7=19,N13,$A$7=20,N13,$A$7=21,N14,$A$7=22,N14,$A$7=23,N15,$A$7=24,N15,$A$7=25,N16,$A$7=26,N16,$A$7=27,N17,$A$7=28,N17,$A$7=29,N18,$A$7=30,N18,$A$7=31,N19,$A$7=32,N19,$A$7=33,N20,$A$7=34,N20,$A$7=35,N21,$A$7=36,N21,$A$7=37,N22,$A$7=38,N22,$A$7=39,N23,$A$7=40,N23)</f>
        <v>6d</v>
      </c>
      <c r="T5" s="4" t="str" cm="1">
        <f t="array" ref="T5">_xlfn.IFS($A$7=1,0,$A$7=2,E41,$A$7=3,E42,$A$7=4,E42,$A$7=5,E43,$A$7=6,E43,$A$7=7,E45,$A$7=8,E45,$A$7=9,E47,$A$7=10,E47,$A$7=11,E49,$A$7=12,E49,$A$7=13,E51,$A$7=14,E51,$A$7=15,E53,$A$7=16,E53,$A$7=17,E55,$A$7=18,E55,$A$7=19,E57,$A$7=20,E57,$A$7=21,E59,$A$7=22,E59,$A$7=23,E61,$A$7=24,E61,$A$7=25,E63,$A$7=26,E63,$A$7=27,E65,$A$7=28,E65,$A$7=29,E67,$A$7=30,E67,$A$7=31,E69,$A$7=32,E69,$A$7=33,E71,$A$7=34,E71,$A$7=35,E73,$A$7=36,E73,$A$7=37,E75,$A$7=38,E75,$A$7=39,E77,$A$7=40,E77)</f>
        <v>9d</v>
      </c>
      <c r="U5" s="4" t="str" cm="1">
        <f t="array" ref="U5">_xlfn.IFS($A$7=1,0,$A$7=2,N3,$A$7=3,N4,$A$7=4,N4,$A$7=5,N5,$A$7=6,N5,$A$7=7,N6,$A$7=8,N6,$A$7=9,N7,$A$7=10,N7,$A$7=11,N8,$A$7=12,N8,$A$7=13,N9,$A$7=14,N9,$A$7=15,N10,$A$7=16,N10,$A$7=17,N11,$A$7=18,N11,$A$7=19,N12,$A$7=20,N12,$A$7=21,N13,$A$7=22,N13,$A$7=23,N14,$A$7=24,N14,$A$7=25,N15,$A$7=26,N15,$A$7=27,N16,$A$7=28,N16,$A$7=29,N17,$A$7=30,N17,$A$7=31,N18,$A$7=32,N18,$A$7=33,N19,$A$7=34,N19,$A$7=35,N20,$A$7=36,N20,$A$7=37,N21,$A$7=38,N21,$A$7=39,N22,$A$7=40,N22)</f>
        <v>6c</v>
      </c>
      <c r="V5" s="4" t="str" cm="1">
        <f t="array" ref="V5">_xlfn.IFS($A$7=1,0,$A$7=2,E40,$A$7=3,E41,$A$7=4,E41,$A$7=5,E42,$A$7=6,E42,$A$7=7,E44,$A$7=8,E44,$A$7=9,E46,$A$7=10,E46,$A$7=11,E48,$A$7=12,E48,$A$7=13,E50,$A$7=14,E50,$A$7=15,E52,$A$7=16,E52,$A$7=17,E54,$A$7=18,E54,$A$7=19,E56,$A$7=20,E56,$A$7=21,E58,$A$7=22,E58,$A$7=23,E60,$A$7=24,E60,$A$7=25,E62,$A$7=26,E62,$A$7=27,E64,$A$7=28,E64,$A$7=29,E66,$A$7=30,E66,$A$7=31,E68,$A$7=32,E68,$A$7=33,E70,$A$7=34,E70,$A$7=35,E72,$A$7=36,E72,$A$7=37,E74,$A$7=38,E74,$A$7=39,E76,$A$7=40,E76)</f>
        <v>9c</v>
      </c>
      <c r="W5" s="4" t="str" cm="1">
        <f t="array" ref="W5">_xlfn.IFS($A$7=1,0,$A$7=2,N2,$A$7=3,N3,$A$7=4,N3,$A$7=5,N4,$A$7=6,N4,$A$7=7,N5,$A$7=8,N5,$A$7=9,N6,$A$7=10,N6,$A$7=11,N7,$A$7=12,N7,$A$7=13,N8,$A$7=14,N8,$A$7=15,N9,$A$7=16,N9,$A$7=17,N10,$A$7=18,N10,$A$7=19,N11,$A$7=20,N11,$A$7=21,N12,$A$7=22,N12,$A$7=23,N13,$A$7=24,N13,$A$7=25,N14,$A$7=26,N14,$A$7=27,N15,$A$7=28,N15,$A$7=29,N16,$A$7=30,N16,$A$7=31,N17,$A$7=32,N17,$A$7=33,N18,$A$7=34,N18,$A$7=35,N19,$A$7=36,N19,$A$7=37,N20,$A$7=38,N20,$A$7=39,N21,$A$7=40,N21)</f>
        <v>6b</v>
      </c>
      <c r="X5" s="4" t="str" cm="1">
        <f t="array" ref="X5">_xlfn.IFS($A$7=1,0,$A$7=2,E39,$A$7=3,E40,$A$7=4,E40,$A$7=5,E41,$A$7=6,E41,$A$7=7,E43,$A$7=8,E43,$A$7=9,E45,$A$7=10,E45,$A$7=11,E47,$A$7=12,E47,$A$7=13,E49,$A$7=14,E49,$A$7=15,E51,$A$7=16,E51,$A$7=17,E53,$A$7=18,E53,$A$7=19,E55,$A$7=20,E55,$A$7=21,E57,$A$7=22,E57,$A$7=23,E59,$A$7=24,E59,$A$7=25,E61,$A$7=26,E61,$A$7=27,E63,$A$7=28,E63,$A$7=29,E65,$A$7=30,E65,$A$7=31,E67,$A$7=32,E67,$A$7=33,E69,$A$7=34,E69,$A$7=35,E71,$A$7=36,E71,$A$7=37,E73,$A$7=38,E73,$A$7=39,E75,$A$7=40,E75)</f>
        <v>9b</v>
      </c>
      <c r="Y5" s="4" t="str" cm="1">
        <f t="array" ref="Y5">_xlfn.IFS($A$7=1,0,$A$7=2,N1,$A$7=3,N2,$A$7=4,N2,$A$7=5,N3,$A$7=6,N3,$A$7=7,N4,$A$7=8,N4,$A$7=9,N5,$A$7=10,N5,$A$7=11,N6,$A$7=12,N6,$A$7=13,N7,$A$7=14,N7,$A$7=15,N8,$A$7=16,N8,$A$7=17,N9,$A$7=18,N9,$A$7=19,N10,$A$7=20,N10,$A$7=21,N11,$A$7=22,N11,$A$7=23,N12,$A$7=24,N12,$A$7=25,N13,$A$7=26,N13,$A$7=27,N14,$A$7=28,N14,$A$7=29,N15,$A$7=30,N15,$A$7=31,N16,$A$7=32,N16,$A$7=33,N17,$A$7=34,N17,$A$7=35,N18,$A$7=36,N18,$A$7=37,N19,$A$7=38,N19,$A$7=39,N20,$A$7=40,N20)</f>
        <v>6a</v>
      </c>
      <c r="Z5" s="4" t="str" cm="1">
        <f t="array" ref="Z5">_xlfn.IFS($A$7=1,0,$A$7=2,E38,$A$7=3,E39,$A$7=4,E39,$A$7=5,E40,$A$7=6,E40,$A$7=7,E42,$A$7=8,E42,$A$7=9,E44,$A$7=10,E44,$A$7=11,E46,$A$7=12,E46,$A$7=13,E48,$A$7=14,E48,$A$7=15,E50,$A$7=16,E50,$A$7=17,E52,$A$7=18,E52,$A$7=19,E54,$A$7=20,E54,$A$7=21,E56,$A$7=22,E56,$A$7=23,E58,$A$7=24,E58,$A$7=25,E60,$A$7=26,E60,$A$7=27,E62,$A$7=28,E62,$A$7=29,E64,$A$7=30,E64,$A$7=31,E66,$A$7=32,E66,$A$7=33,E68,$A$7=34,E68,$A$7=35,E70,$A$7=36,E70,$A$7=37,E72,$A$7=38,E72,$A$7=39,E74,$A$7=40,E74)</f>
        <v>9a</v>
      </c>
      <c r="AA5" s="4" t="str" cm="1">
        <f t="array" ref="AA5">_xlfn.IFS($A$7=1,0,$A$7=2,#REF!,$A$7=3,N1,$A$7=4,N1,$A$7=5,N2,$A$7=6,N2,$A$7=7,N3,$A$7=8,N3,$A$7=9,N4,$A$7=10,N4,$A$7=11,N5,$A$7=12,N5,$A$7=13,N6,$A$7=14,N6,$A$7=15,N7,$A$7=16,N7,$A$7=17,N8,$A$7=18,N8,$A$7=19,N9,$A$7=20,N9,$A$7=21,N10,$A$7=22,N10,$A$7=23,N11,$A$7=24,N11,$A$7=25,N12,$A$7=26,N12,$A$7=27,N13,$A$7=28,N13,$A$7=29,N14,$A$7=30,N14,$A$7=31,N15,$A$7=32,N15,$A$7=33,N16,$A$7=34,N16,$A$7=35,N17,$A$7=36,N17,$A$7=37,N18,$A$7=38,N18,$A$7=39,N19,$A$7=40,N19)</f>
        <v>5d</v>
      </c>
      <c r="AB5" s="4" t="str" cm="1">
        <f t="array" ref="AB5">_xlfn.IFS($A$7=1,0,$A$7=2,E37,$A$7=3,E38,$A$7=4,E38,$A$7=5,E39,$A$7=6,E39,$A$7=7,E41,$A$7=8,E41,$A$7=9,E43,$A$7=10,E43,$A$7=11,E45,$A$7=12,E45,$A$7=13,E47,$A$7=14,E47,$A$7=15,E49,$A$7=16,E49,$A$7=17,E51,$A$7=18,E51,$A$7=19,E53,$A$7=20,E53,$A$7=21,E55,$A$7=22,E55,$A$7=23,E57,$A$7=24,E57,$A$7=25,E59,$A$7=26,E59,$A$7=27,E61,$A$7=28,E61,$A$7=29,E63,$A$7=30,E63,$A$7=31,E65,$A$7=32,E65,$A$7=33,E67,$A$7=34,E67,$A$7=35,E69,$A$7=36,E69,$A$7=37,E71,$A$7=38,E71,$A$7=39,E73,$A$7=40,E73)</f>
        <v>8d</v>
      </c>
      <c r="AC5" s="4" t="str" cm="1">
        <f t="array" ref="AC5">_xlfn.IFS($A$7=1,0,$A$7=2,#REF!,$A$7=3,#REF!,$A$7=4,#REF!,$A$7=5,N1,$A$7=6,N1,$A$7=7,N2,$A$7=8,N2,$A$7=9,N3,$A$7=10,N3,$A$7=11,N4,$A$7=12,N4,$A$7=13,N5,$A$7=14,N5,$A$7=15,N6,$A$7=16,N6,$A$7=17,N7,$A$7=18,N7,$A$7=19,N8,$A$7=20,N8,$A$7=21,N9,$A$7=22,N9,$A$7=23,N10,$A$7=24,N10,$A$7=25,N11,$A$7=26,N11,$A$7=27,N12,$A$7=28,N12,$A$7=29,N13,$A$7=30,N13,$A$7=31,N14,$A$7=32,N14,$A$7=33,N15,$A$7=34,N15,$A$7=35,N16,$A$7=36,N16,$A$7=37,N17,$A$7=38,N17,$A$7=39,N18,$A$7=40,N18)</f>
        <v>5c</v>
      </c>
      <c r="AD5" s="4" t="str" cm="1">
        <f t="array" ref="AD5">_xlfn.IFS($A$7=1,0,$A$7=2,E36,$A$7=3,E37,$A$7=4,E37,$A$7=5,E38,$A$7=6,E38,$A$7=7,E40,$A$7=8,E40,$A$7=9,E42,$A$7=10,E42,$A$7=11,E44,$A$7=12,E44,$A$7=13,E46,$A$7=14,E46,$A$7=15,E48,$A$7=16,E48,$A$7=17,E50,$A$7=18,E50,$A$7=19,E52,$A$7=20,E52,$A$7=21,E54,$A$7=22,E54,$A$7=23,E56,$A$7=24,E56,$A$7=25,E58,$A$7=26,E58,$A$7=27,E60,$A$7=28,E60,$A$7=29,E62,$A$7=30,E62,$A$7=31,E64,$A$7=32,E64,$A$7=33,E66,$A$7=34,E66,$A$7=35,E68,$A$7=36,E68,$A$7=37,E70,$A$7=38,E70,$A$7=39,E72,$A$7=40,E72)</f>
        <v>8c</v>
      </c>
      <c r="AE5" s="4" t="str" cm="1">
        <f t="array" ref="AE5">_xlfn.IFS($A$7=1,0,$A$7=2,#REF!,$A$7=3,#REF!,$A$7=4,#REF!,$A$7=5,#REF!,$A$7=6,#REF!,$A$7=7,N1,$A$7=8,N1,$A$7=9,N2,$A$7=10,N2,$A$7=11,N3,$A$7=12,N3,$A$7=13,N4,$A$7=14,N4,$A$7=15,N5,$A$7=16,N5,$A$7=17,N6,$A$7=18,N6,$A$7=19,N7,$A$7=20,N7,$A$7=21,N8,$A$7=22,N8,$A$7=23,N9,$A$7=24,N9,$A$7=25,N10,$A$7=26,N10,$A$7=27,N11,$A$7=28,N11,$A$7=29,N12,$A$7=30,N12,$A$7=31,N13,$A$7=32,N13,$A$7=33,N14,$A$7=34,N14,$A$7=35,N15,$A$7=36,N15,$A$7=37,N16,$A$7=38,N16,$A$7=39,N17,$A$7=40,N17)</f>
        <v>5b</v>
      </c>
      <c r="AF5" s="4" t="str" cm="1">
        <f t="array" ref="AF5">_xlfn.IFS($A$7=1,0,$A$7=2,E35,$A$7=3,E36,$A$7=4,E36,$A$7=5,E37,$A$7=6,E37,$A$7=7,E39,$A$7=8,E39,$A$7=9,E41,$A$7=10,E41,$A$7=11,E43,$A$7=12,E43,$A$7=13,E45,$A$7=14,E45,$A$7=15,E47,$A$7=16,E47,$A$7=17,E49,$A$7=18,E49,$A$7=19,E51,$A$7=20,E51,$A$7=21,E53,$A$7=22,E53,$A$7=23,E55,$A$7=24,E55,$A$7=25,E57,$A$7=26,E57,$A$7=27,E59,$A$7=28,E59,$A$7=29,E61,$A$7=30,E61,$A$7=31,E63,$A$7=32,E63,$A$7=33,E65,$A$7=34,E65,$A$7=35,E67,$A$7=36,E67,$A$7=37,E69,$A$7=38,E69,$A$7=39,E71,$A$7=40,E71)</f>
        <v>8b</v>
      </c>
      <c r="AG5" s="4" t="str" cm="1">
        <f t="array" ref="AG5">_xlfn.IFS($A$7=1,0,$A$7=2,#REF!,$A$7=3,#REF!,$A$7=4,#REF!,$A$7=5,#REF!,$A$7=6,#REF!,$A$7=7,#REF!,$A$7=8,#REF!,$A$7=9,N1,$A$7=10,N1,$A$7=11,N2,$A$7=12,N2,$A$7=13,N3,$A$7=14,N3,$A$7=15,N4,$A$7=16,N4,$A$7=17,N5,$A$7=18,N5,$A$7=19,N6,$A$7=20,N6,$A$7=21,N7,$A$7=22,N7,$A$7=23,N8,$A$7=24,N8,$A$7=25,N9,$A$7=26,N9,$A$7=27,N10,$A$7=28,N10,$A$7=29,N11,$A$7=30,N11,$A$7=31,N12,$A$7=32,N12,$A$7=33,N13,$A$7=34,N13,$A$7=35,N14,$A$7=36,N14,$A$7=37,N15,$A$7=38,N15,$A$7=39,N16,$A$7=40,N16)</f>
        <v>5a</v>
      </c>
      <c r="AH5" s="4" t="str" cm="1">
        <f t="array" ref="AH5">_xlfn.IFS($A$7=1,0,$A$7=2,E34,$A$7=3,E35,$A$7=4,E35,$A$7=5,E36,$A$7=6,E36,$A$7=7,E38,$A$7=8,E38,$A$7=9,E40,$A$7=10,E40,$A$7=11,E42,$A$7=12,E42,$A$7=13,E44,$A$7=14,E44,$A$7=15,E46,$A$7=16,E46,$A$7=17,E48,$A$7=18,E48,$A$7=19,E50,$A$7=20,E50,$A$7=21,E52,$A$7=22,E52,$A$7=23,E54,$A$7=24,E54,$A$7=25,E56,$A$7=26,E56,$A$7=27,E58,$A$7=28,E58,$A$7=29,E60,$A$7=30,E60,$A$7=31,E62,$A$7=32,E62,$A$7=33,E64,$A$7=34,E64,$A$7=35,E66,$A$7=36,E66,$A$7=37,E68,$A$7=38,E68,$A$7=39,E70,$A$7=40,E70)</f>
        <v>8a</v>
      </c>
      <c r="AI5" s="4" t="str" cm="1">
        <f t="array" ref="AI5">_xlfn.IFS($A$7=1,0,$A$7=2,#REF!,$A$7=3,#REF!,$A$7=4,#REF!,$A$7=5,#REF!,$A$7=6,#REF!,$A$7=7,#REF!,$A$7=8,#REF!,$A$7=9,#REF!,$A$7=10,#REF!,$A$7=11,N1,$A$7=12,N1,$A$7=13,N2,$A$7=14,N2,$A$7=15,N3,$A$7=16,N3,$A$7=17,N4,$A$7=18,N4,$A$7=19,N5,$A$7=20,N5,$A$7=21,N6,$A$7=22,N6,$A$7=23,N7,$A$7=24,N7,$A$7=25,N8,$A$7=26,N8,$A$7=27,N9,$A$7=28,N9,$A$7=29,N10,$A$7=30,N10,$A$7=31,N11,$A$7=32,N11,$A$7=33,N12,$A$7=34,N12,$A$7=35,N13,$A$7=36,N13,$A$7=37,N14,$A$7=38,N14,$A$7=39,N15,$A$7=40,N15)</f>
        <v>11b</v>
      </c>
      <c r="AJ5" s="4" t="str" cm="1">
        <f t="array" ref="AJ5">_xlfn.IFS($A$7=1,0,$A$7=2,E33,$A$7=3,E34,$A$7=4,E34,$A$7=5,E35,$A$7=6,E35,$A$7=7,E37,$A$7=8,E37,$A$7=9,E39,$A$7=10,E39,$A$7=11,E41,$A$7=12,E41,$A$7=13,E43,$A$7=14,E43,$A$7=15,E45,$A$7=16,E45,$A$7=17,E47,$A$7=18,E47,$A$7=19,E49,$A$7=20,E49,$A$7=21,E51,$A$7=22,E51,$A$7=23,E53,$A$7=24,E53,$A$7=25,E55,$A$7=26,E55,$A$7=27,E57,$A$7=28,E57,$A$7=29,E59,$A$7=30,E59,$A$7=31,E61,$A$7=32,E61,$A$7=33,E63,$A$7=34,E63,$A$7=35,E65,$A$7=36,E65,$A$7=37,E67,$A$7=38,E67,$A$7=39,E69,$A$7=40,E69)</f>
        <v>7d</v>
      </c>
      <c r="AK5" s="4" t="str" cm="1">
        <f t="array" ref="AK5">_xlfn.IFS($A$7=1,0,$A$7=2,#REF!,$A$7=3,#REF!,$A$7=4,#REF!,$A$7=5,#REF!,$A$7=6,#REF!,$A$7=7,#REF!,$A$7=8,#REF!,$A$7=9,#REF!,$A$7=10,#REF!,$A$7=11,#REF!,$A$7=12,#REF!,$A$7=13,N1,$A$7=14,N1,$A$7=15,N2,$A$7=16,N2,$A$7=17,N3,$A$7=18,N3,$A$7=19,N4,$A$7=20,N4,$A$7=21,N5,$A$7=22,N5,$A$7=23,N6,$A$7=24,N6,$A$7=25,N7,$A$7=26,N7,$A$7=27,N8,$A$7=28,N8,$A$7=29,N9,$A$7=30,N9,$A$7=31,N10,$A$7=32,N10,$A$7=33,N11,$A$7=34,N11,$A$7=35,N12,$A$7=36,N12,$A$7=37,N13,$A$7=38,N13,$A$7=39,N14,$A$7=40,N14)</f>
        <v>11a</v>
      </c>
      <c r="AL5" s="4" t="str" cm="1">
        <f t="array" ref="AL5">_xlfn.IFS($A$7=1,0,$A$7=2,E32,$A$7=3,E33,$A$7=4,E33,$A$7=5,E34,$A$7=6,E34,$A$7=7,E36,$A$7=8,E36,$A$7=9,E38,$A$7=10,E38,$A$7=11,E40,$A$7=12,E40,$A$7=13,E42,$A$7=14,E42,$A$7=15,E44,$A$7=16,E44,$A$7=17,E46,$A$7=18,E46,$A$7=19,E48,$A$7=20,E48,$A$7=21,E50,$A$7=22,E50,$A$7=23,E52,$A$7=24,E52,$A$7=25,E54,$A$7=26,E54,$A$7=27,E56,$A$7=28,E56,$A$7=29,E58,$A$7=30,E58,$A$7=31,E60,$A$7=32,E60,$A$7=33,E62,$A$7=34,E62,$A$7=35,E64,$A$7=36,E64,$A$7=37,E66,$A$7=38,E66,$A$7=39,E68,$A$7=40,E68)</f>
        <v>7c</v>
      </c>
      <c r="AM5" s="4" t="str" cm="1">
        <f t="array" ref="AM5">_xlfn.IFS($A$7=1,0,$A$7=2,#REF!,$A$7=3,#REF!,$A$7=4,#REF!,$A$7=5,#REF!,$A$7=6,#REF!,$A$7=7,#REF!,$A$7=8,#REF!,$A$7=9,#REF!,$A$7=10,#REF!,$A$7=11,#REF!,$A$7=12,#REF!,$A$7=13,#REF!,$A$7=14,#REF!,$A$7=15,N1,$A$7=16,N1,$A$7=17,N2,$A$7=18,N2,$A$7=19,N3,$A$7=20,N3,$A$7=21,N4,$A$7=22,N4,$A$7=23,N5,$A$7=24,N5,$A$7=25,N6,$A$7=26,N6,$A$7=27,N7,$A$7=28,N7,$A$7=29,N8,$A$7=30,N8,$A$7=31,N9,$A$7=32,N9,$A$7=33,N10,$A$7=34,N10,$A$7=35,N11,$A$7=36,N11,$A$7=37,N12,$A$7=38,N12,$A$7=39,N13,$A$7=40,N13)</f>
        <v>10d</v>
      </c>
      <c r="AN5" s="4" t="str" cm="1">
        <f t="array" ref="AN5">_xlfn.IFS($A$7=1,0,$A$7=2,E31,$A$7=3,E32,$A$7=4,E32,$A$7=5,E33,$A$7=6,E33,$A$7=7,E35,$A$7=8,E35,$A$7=9,E37,$A$7=10,E37,$A$7=11,E39,$A$7=12,E39,$A$7=13,E41,$A$7=14,E41,$A$7=15,E43,$A$7=16,E43,$A$7=17,E45,$A$7=18,E45,$A$7=19,E47,$A$7=20,E47,$A$7=21,E49,$A$7=22,E49,$A$7=23,E51,$A$7=24,E51,$A$7=25,E53,$A$7=26,E53,$A$7=27,E55,$A$7=28,E55,$A$7=29,E57,$A$7=30,E57,$A$7=31,E59,$A$7=32,E59,$A$7=33,E61,$A$7=34,E61,$A$7=35,E63,$A$7=36,E63,$A$7=37,E65,$A$7=38,E65,$A$7=39,E67,$A$7=40,E67)</f>
        <v>7b</v>
      </c>
      <c r="AO5" s="4" t="str" cm="1">
        <f t="array" ref="AO5">_xlfn.IFS($A$7=1,0,$A$7=2,#REF!,$A$7=3,#REF!,$A$7=4,#REF!,$A$7=5,#REF!,$A$7=6,#REF!,$A$7=7,#REF!,$A$7=8,#REF!,$A$7=9,#REF!,$A$7=10,#REF!,$A$7=11,#REF!,$A$7=12,#REF!,$A$7=13,#REF!,$A$7=14,#REF!,$A$7=15,#REF!,$A$7=16,#REF!,$A$7=17,N1,$A$7=18,N1,$A$7=19,N2,$A$7=20,N2,$A$7=21,N3,$A$7=22,N3,$A$7=23,N4,$A$7=24,N4,$A$7=25,N5,$A$7=26,N5,$A$7=27,N6,$A$7=28,N6,$A$7=29,N7,$A$7=30,N7,$A$7=31,N8,$A$7=32,N8,$A$7=33,N9,$A$7=34,N9,$A$7=35,N10,$A$7=36,N10,$A$7=37,N11,$A$7=38,N11,$A$7=39,N12,$A$7=40,N12)</f>
        <v>10c</v>
      </c>
      <c r="AP5" s="4" t="str" cm="1">
        <f t="array" ref="AP5">_xlfn.IFS($A$7=1,0,$A$7=2,E30,$A$7=3,E31,$A$7=4,E31,$A$7=5,E32,$A$7=6,E32,$A$7=7,E34,$A$7=8,E34,$A$7=9,E36,$A$7=10,E36,$A$7=11,E38,$A$7=12,E38,$A$7=13,E40,$A$7=14,E40,$A$7=15,E42,$A$7=16,E42,$A$7=17,E44,$A$7=18,E44,$A$7=19,E46,$A$7=20,E46,$A$7=21,E48,$A$7=22,E48,$A$7=23,E50,$A$7=24,E50,$A$7=25,E52,$A$7=26,E52,$A$7=27,E54,$A$7=28,E54,$A$7=29,E56,$A$7=30,E56,$A$7=31,E58,$A$7=32,E58,$A$7=33,E60,$A$7=34,E60,$A$7=35,E62,$A$7=36,E62,$A$7=37,E64,$A$7=38,E64,$A$7=39,E66,$A$7=40,E66)</f>
        <v>7a</v>
      </c>
      <c r="AQ5" s="4" t="str" cm="1">
        <f t="array" ref="AQ5">_xlfn.IFS($A$7=1,0,$A$7=2,#REF!,$A$7=3,#REF!,$A$7=4,#REF!,$A$7=5,#REF!,$A$7=6,#REF!,$A$7=7,#REF!,$A$7=8,#REF!,$A$7=9,#REF!,$A$7=10,#REF!,$A$7=11,#REF!,$A$7=12,#REF!,$A$7=13,#REF!,$A$7=14,#REF!,$A$7=15,#REF!,$A$7=16,#REF!,$A$7=17,#REF!,$A$7=18,#REF!,$A$7=19,N1,$A$7=20,N1,$A$7=21,N2,$A$7=22,N2,$A$7=23,N3,$A$7=24,N3,$A$7=25,N4,$A$7=26,N4,$A$7=27,N5,$A$7=28,N5,$A$7=29,N6,$A$7=30,N6,$A$7=31,N7,$A$7=32,N7,$A$7=33,N8,$A$7=34,N8,$A$7=35,N9,$A$7=36,N9,$A$7=37,N10,$A$7=38,N10,$A$7=39,N11,$A$7=40,N11)</f>
        <v>10b</v>
      </c>
    </row>
    <row r="6" spans="1:63" x14ac:dyDescent="0.2">
      <c r="A6" s="1" t="s">
        <v>0</v>
      </c>
      <c r="B6">
        <v>3</v>
      </c>
      <c r="C6" s="3">
        <f t="shared" ref="C6:C43" si="0">$A$1+TIME(0,PRODUCT(B5,$A$2),0)</f>
        <v>0.40972222222222221</v>
      </c>
      <c r="D6" s="4" t="str">
        <f>'Zeitpläne Stationen'!B5</f>
        <v>5c</v>
      </c>
      <c r="E6" s="4" t="str" cm="1">
        <f t="array" ref="E6">_xlfn.IFS($A$7=1,0,$A$7=2,D7,$A$7=3,D8,$A$7=4,D8,$A$7=5,D9,$A$7=6,D9,$A$7=7,D10,$A$7=8,D10,$A$7=9,D11,$A$7=10,D11,$A$7=11,D12,$A$7=12,D12,$A$7=13,D13,$A$7=14,D13,$A$7=15,D14,$A$7=16,D14,$A$7=17,D15,$A$7=18,D15,$A$7=19,D16,$A$7=20,D16,$A$7=21,D17,$A$7=22,D17,$A$7=23,D18,$A$7=24,D18,$A$7=25,D19,$A$7=26,D19,$A$7=27,D20,$A$7=28,D20,$A$7=29,D21,$A$7=30,D21,$A$7=31,D22,$A$7=32,D22,$A$7=33,D23,$A$7=34,D23,$A$7=35,D24,$A$7=36,D24,$A$7=37,D25,$A$7=38,D25,$A$7=39,D26,$A$7=40,D26)</f>
        <v>8d</v>
      </c>
      <c r="F6" s="4" t="str">
        <f t="shared" ref="F6:F43" si="1">D5</f>
        <v>5b</v>
      </c>
      <c r="G6" s="4" t="str" cm="1">
        <f t="array" ref="G6">_xlfn.IFS($A$7=1,0,$A$7=2,D6,$A$7=3,D7,$A$7=4,D7,$A$7=5,D8,$A$7=6,D8,$A$7=7,D9,$A$7=8,D9,$A$7=9,D10,$A$7=10,D10,$A$7=11,D11,$A$7=12,D11,$A$7=13,D12,$A$7=14,D12,$A$7=15,D13,$A$7=16,D13,$A$7=17,D14,$A$7=18,D14,$A$7=19,D15,$A$7=20,D15,$A$7=21,D16,$A$7=22,D16,$A$7=23,D17,$A$7=24,D17,$A$7=25,D18,$A$7=26,D18,$A$7=27,D19,$A$7=28,D19,$A$7=29,D20,$A$7=30,D20,$A$7=31,D21,$A$7=32,D21,$A$7=33,D22,$A$7=34,D22,$A$7=35,D23,$A$7=36,D23,$A$7=37,D24,$A$7=38,D24,$A$7=39,D25,$A$7=40,D25)</f>
        <v>8c</v>
      </c>
      <c r="H6" s="4" t="str">
        <f>D4</f>
        <v>5a</v>
      </c>
      <c r="I6" s="4" t="str" cm="1">
        <f t="array" ref="I6">_xlfn.IFS($A$7=1,0,$A$7=2,D5,$A$7=3,D6,$A$7=4,D6,$A$7=5,D7,$A$7=6,D7,$A$7=7,D8,$A$7=8,D8,$A$7=9,D9,$A$7=10,D9,$A$7=11,D10,$A$7=12,D10,$A$7=13,D11,$A$7=14,D11,$A$7=15,D12,$A$7=16,D12,$A$7=17,D13,$A$7=18,D13,$A$7=19,D14,$A$7=20,D14,$A$7=21,D15,$A$7=22,D15,$A$7=23,D16,$A$7=24,D16,$A$7=25,D17,$A$7=26,D17,$A$7=27,D18,$A$7=28,D18,$A$7=29,D19,$A$7=30,D19,$A$7=31,D20,$A$7=32,D20,$A$7=33,D21,$A$7=34,D21,$A$7=35,D22,$A$7=36,D22,$A$7=37,D23,$A$7=38,D23,$A$7=39,D24,$A$7=40,D24)</f>
        <v>8b</v>
      </c>
      <c r="J6" s="4" t="str">
        <f>IF(ISODD($A$7),0,VLOOKUP($A$7-C124,$D$44:$E$83,2))</f>
        <v>11b</v>
      </c>
      <c r="K6" s="4" t="str" cm="1">
        <f t="array" ref="K6">_xlfn.IFS($A$7=1,0,$A$7=2,D4,$A$7=3,D5,$A$7=4,D5,$A$7=5,D6,$A$7=6,D6,$A$7=7,D7,$A$7=8,D7,$A$7=9,D8,$A$7=10,D8,$A$7=11,D9,$A$7=12,D9,$A$7=13,D10,$A$7=14,D10,$A$7=15,D11,$A$7=16,D11,$A$7=17,D12,$A$7=18,D12,$A$7=19,D13,$A$7=20,D13,$A$7=21,D14,$A$7=22,D14,$A$7=23,D15,$A$7=24,D15,$A$7=25,D16,$A$7=26,D16,$A$7=27,D17,$A$7=28,D17,$A$7=29,D18,$A$7=30,D18,$A$7=31,D19,$A$7=32,D19,$A$7=33,D20,$A$7=34,D20,$A$7=35,D21,$A$7=36,D21,$A$7=37,D22,$A$7=38,D22,$A$7=39,D23,$A$7=40,D23)</f>
        <v>8a</v>
      </c>
      <c r="L6" s="4" t="str" cm="1">
        <f t="array" ref="L6">_xlfn.IFS($A$7=1,0,$A$7=2,E46,$A$7=3,E47,$A$7=4,E47,$A$7=5,E48,$A$7=6,E48,$A$7=7,E50,$A$7=8,E50,$A$7=9,E52,$A$7=10,E52,$A$7=11,E54,$A$7=12,E54,$A$7=13,E56,$A$7=14,E56,$A$7=15,E58,$A$7=16,E58,$A$7=17,E60,$A$7=18,E60,$A$7=19,E62,$A$7=20,E62,$A$7=21,E64,$A$7=22,E64,$A$7=23,E66,$A$7=24,E66,$A$7=25,E68,$A$7=26,E68,$A$7=27,E70,$A$7=28,E70,$A$7=29,E72,$A$7=30,E72,$A$7=31,E74,$A$7=32,E74,$A$7=33,E76,$A$7=34,E76,$A$7=35,E78,$A$7=36,E78,$A$7=37,E80,$A$7=38,E80,$A$7=39,E82,$A$7=40,E82)</f>
        <v>11a</v>
      </c>
      <c r="M6" s="4" t="str" cm="1">
        <f t="array" ref="M6">_xlfn.IFS($A$7=1,0,$A$7=2,H5,$A$7=3,H6,$A$7=4,H6,$A$7=5,H7,$A$7=6,H7,$A$7=7,H8,$A$7=8,H8,$A$7=9,H9,$A$7=10,H9,$A$7=11,H10,$A$7=12,H10,$A$7=13,H11,$A$7=14,H11,$A$7=15,H12,$A$7=16,H12,$A$7=17,H13,$A$7=18,H13,$A$7=19,H14,$A$7=20,H14,$A$7=21,H15,$A$7=22,H15,$A$7=23,H16,$A$7=24,H16,$A$7=25,H17,$A$7=26,H17,$A$7=27,H18,$A$7=28,H18,$A$7=29,H19,$A$7=30,H19,$A$7=31,H20,$A$7=32,H20,$A$7=33,H21,$A$7=34,H21,$A$7=35,H22,$A$7=36,H22,$A$7=37,H23,$A$7=38,H23,$A$7=39,H24,$A$7=40,H24)</f>
        <v>7d</v>
      </c>
      <c r="N6" s="4" t="str" cm="1">
        <f t="array" ref="N6">_xlfn.IFS($A$7=1,0,$A$7=2,E45,$A$7=3,E46,$A$7=4,E46,$A$7=5,E47,$A$7=6,E47,$A$7=7,E49,$A$7=8,E49,$A$7=9,E51,$A$7=10,E51,$A$7=11,E53,$A$7=12,E53,$A$7=13,E55,$A$7=14,E55,$A$7=15,E57,$A$7=16,E57,$A$7=17,E59,$A$7=18,E59,$A$7=19,E61,$A$7=20,E61,$A$7=21,E63,$A$7=22,E63,$A$7=23,E65,$A$7=24,E65,$A$7=25,E67,$A$7=26,E67,$A$7=27,E69,$A$7=28,E69,$A$7=29,E71,$A$7=30,E71,$A$7=31,E73,$A$7=32,E73,$A$7=33,E75,$A$7=34,E75,$A$7=35,E77,$A$7=36,E77,$A$7=37,E79,$A$7=38,E79,$A$7=39,E81,$A$7=40,E81)</f>
        <v>10d</v>
      </c>
      <c r="O6" s="4" t="str" cm="1">
        <f t="array" ref="O6">_xlfn.IFS($A$7=1,0,$A$7=2,D2,$A$7=3,D3,$A$7=4,D3,$A$7=5,D4,$A$7=6,D4,$A$7=7,D5,$A$7=8,D5,$A$7=9,D6,$A$7=10,D6,$A$7=11,D7,$A$7=12,D7,$A$7=13,D8,$A$7=14,D8,$A$7=15,D9,$A$7=16,D9,$A$7=17,D10,$A$7=18,D10,$A$7=19,D11,$A$7=20,D11,$A$7=21,D12,$A$7=22,D12,$A$7=23,D13,$A$7=24,D13,$A$7=25,D14,$A$7=26,D14,$A$7=27,D15,$A$7=28,D15,$A$7=29,D16,$A$7=30,D16,$A$7=31,D17,$A$7=32,D17,$A$7=33,D18,$A$7=34,D18,$A$7=35,D19,$A$7=36,D19,$A$7=37,D20,$A$7=38,D20,$A$7=39,D21,$A$7=40,D21)</f>
        <v>7c</v>
      </c>
      <c r="P6" s="4" t="str" cm="1">
        <f t="array" ref="P6">_xlfn.IFS($A$7=1,0,$A$7=2,E44,$A$7=3,E45,$A$7=4,E45,$A$7=5,E46,$A$7=6,E46,$A$7=7,E48,$A$7=8,E48,$A$7=9,E50,$A$7=10,E50,$A$7=11,E52,$A$7=12,E52,$A$7=13,E54,$A$7=14,E54,$A$7=15,E56,$A$7=16,E56,$A$7=17,E58,$A$7=18,E58,$A$7=19,E60,$A$7=20,E60,$A$7=21,E62,$A$7=22,E62,$A$7=23,E64,$A$7=24,E64,$A$7=25,E66,$A$7=26,E66,$A$7=27,E68,$A$7=28,E68,$A$7=29,E70,$A$7=30,E70,$A$7=31,E72,$A$7=32,E72,$A$7=33,E74,$A$7=34,E74,$A$7=35,E76,$A$7=36,E76,$A$7=37,E78,$A$7=38,E78,$A$7=39,E80,$A$7=40,E80)</f>
        <v>10c</v>
      </c>
      <c r="Q6" s="4" t="str" cm="1">
        <f t="array" ref="Q6">_xlfn.IFS($A$7=1,0,$A$7=2,L5,$A$7=3,L6,$A$7=4,L6,$A$7=5,L7,$A$7=6,L7,$A$7=7,L8,$A$7=8,L8,$A$7=9,L9,$A$7=10,L9,$A$7=11,L10,$A$7=12,L10,$A$7=13,L11,$A$7=14,L11,$A$7=15,L12,$A$7=16,L12,$A$7=17,L13,$A$7=18,L13,$A$7=19,L14,$A$7=20,L14,$A$7=21,L15,$A$7=22,L15,$A$7=23,L16,$A$7=24,L16,$A$7=25,L17,$A$7=26,L17,$A$7=27,L18,$A$7=28,L18,$A$7=29,L19,$A$7=30,L19,$A$7=31,L20,$A$7=32,L20,$A$7=33,L21,$A$7=34,L21,$A$7=35,L22,$A$7=36,L22,$A$7=37,L23,$A$7=38,L23,$A$7=39,L24,$A$7=40,L24)</f>
        <v>7b</v>
      </c>
      <c r="R6" s="4" t="str" cm="1">
        <f t="array" ref="R6">_xlfn.IFS($A$7=1,0,$A$7=2,E43,$A$7=3,E44,$A$7=4,E44,$A$7=5,E45,$A$7=6,E45,$A$7=7,E47,$A$7=8,E47,$A$7=9,E49,$A$7=10,E49,$A$7=11,E51,$A$7=12,E51,$A$7=13,E53,$A$7=14,E53,$A$7=15,E55,$A$7=16,E55,$A$7=17,E57,$A$7=18,E57,$A$7=19,E59,$A$7=20,E59,$A$7=21,E61,$A$7=22,E61,$A$7=23,E63,$A$7=24,E63,$A$7=25,E65,$A$7=26,E65,$A$7=27,E67,$A$7=28,E67,$A$7=29,E69,$A$7=30,E69,$A$7=31,E71,$A$7=32,E71,$A$7=33,E73,$A$7=34,E73,$A$7=35,E75,$A$7=36,E75,$A$7=37,E77,$A$7=38,E77,$A$7=39,E79,$A$7=40,E79)</f>
        <v>10b</v>
      </c>
      <c r="S6" s="4" t="str" cm="1">
        <f t="array" ref="S6">_xlfn.IFS($A$7=1,0,$A$7=2,N5,$A$7=3,N6,$A$7=4,N6,$A$7=5,N7,$A$7=6,N7,$A$7=7,N8,$A$7=8,N8,$A$7=9,N9,$A$7=10,N9,$A$7=11,N10,$A$7=12,N10,$A$7=13,N11,$A$7=14,N11,$A$7=15,N12,$A$7=16,N12,$A$7=17,N13,$A$7=18,N13,$A$7=19,N14,$A$7=20,N14,$A$7=21,N15,$A$7=22,N15,$A$7=23,N16,$A$7=24,N16,$A$7=25,N17,$A$7=26,N17,$A$7=27,N18,$A$7=28,N18,$A$7=29,N19,$A$7=30,N19,$A$7=31,N20,$A$7=32,N20,$A$7=33,N21,$A$7=34,N21,$A$7=35,N22,$A$7=36,N22,$A$7=37,N23,$A$7=38,N23,$A$7=39,N24,$A$7=40,N24)</f>
        <v>7a</v>
      </c>
      <c r="T6" s="4" t="str" cm="1">
        <f t="array" ref="T6">_xlfn.IFS($A$7=1,0,$A$7=2,E42,$A$7=3,E43,$A$7=4,E43,$A$7=5,E44,$A$7=6,E44,$A$7=7,E46,$A$7=8,E46,$A$7=9,E48,$A$7=10,E48,$A$7=11,E50,$A$7=12,E50,$A$7=13,E52,$A$7=14,E52,$A$7=15,E54,$A$7=16,E54,$A$7=17,E56,$A$7=18,E56,$A$7=19,E58,$A$7=20,E58,$A$7=21,E60,$A$7=22,E60,$A$7=23,E62,$A$7=24,E62,$A$7=25,E64,$A$7=26,E64,$A$7=27,E66,$A$7=28,E66,$A$7=29,E68,$A$7=30,E68,$A$7=31,E70,$A$7=32,E70,$A$7=33,E72,$A$7=34,E72,$A$7=35,E74,$A$7=36,E74,$A$7=37,E76,$A$7=38,E76,$A$7=39,E78,$A$7=40,E78)</f>
        <v>10a</v>
      </c>
      <c r="U6" s="4" t="str" cm="1">
        <f t="array" ref="U6">_xlfn.IFS($A$7=1,0,$A$7=2,N4,$A$7=3,N5,$A$7=4,N5,$A$7=5,N6,$A$7=6,N6,$A$7=7,N7,$A$7=8,N7,$A$7=9,N8,$A$7=10,N8,$A$7=11,N9,$A$7=12,N9,$A$7=13,N10,$A$7=14,N10,$A$7=15,N11,$A$7=16,N11,$A$7=17,N12,$A$7=18,N12,$A$7=19,N13,$A$7=20,N13,$A$7=21,N14,$A$7=22,N14,$A$7=23,N15,$A$7=24,N15,$A$7=25,N16,$A$7=26,N16,$A$7=27,N17,$A$7=28,N17,$A$7=29,N18,$A$7=30,N18,$A$7=31,N19,$A$7=32,N19,$A$7=33,N20,$A$7=34,N20,$A$7=35,N21,$A$7=36,N21,$A$7=37,N22,$A$7=38,N22,$A$7=39,N23,$A$7=40,N23)</f>
        <v>6d</v>
      </c>
      <c r="V6" s="4" t="str" cm="1">
        <f t="array" ref="V6">_xlfn.IFS($A$7=1,0,$A$7=2,E41,$A$7=3,E42,$A$7=4,E42,$A$7=5,E43,$A$7=6,E43,$A$7=7,E45,$A$7=8,E45,$A$7=9,E47,$A$7=10,E47,$A$7=11,E49,$A$7=12,E49,$A$7=13,E51,$A$7=14,E51,$A$7=15,E53,$A$7=16,E53,$A$7=17,E55,$A$7=18,E55,$A$7=19,E57,$A$7=20,E57,$A$7=21,E59,$A$7=22,E59,$A$7=23,E61,$A$7=24,E61,$A$7=25,E63,$A$7=26,E63,$A$7=27,E65,$A$7=28,E65,$A$7=29,E67,$A$7=30,E67,$A$7=31,E69,$A$7=32,E69,$A$7=33,E71,$A$7=34,E71,$A$7=35,E73,$A$7=36,E73,$A$7=37,E75,$A$7=38,E75,$A$7=39,E77,$A$7=40,E77)</f>
        <v>9d</v>
      </c>
      <c r="W6" s="4" t="str" cm="1">
        <f t="array" ref="W6">_xlfn.IFS($A$7=1,0,$A$7=2,N3,$A$7=3,N4,$A$7=4,N4,$A$7=5,N5,$A$7=6,N5,$A$7=7,N6,$A$7=8,N6,$A$7=9,N7,$A$7=10,N7,$A$7=11,N8,$A$7=12,N8,$A$7=13,N9,$A$7=14,N9,$A$7=15,N10,$A$7=16,N10,$A$7=17,N11,$A$7=18,N11,$A$7=19,N12,$A$7=20,N12,$A$7=21,N13,$A$7=22,N13,$A$7=23,N14,$A$7=24,N14,$A$7=25,N15,$A$7=26,N15,$A$7=27,N16,$A$7=28,N16,$A$7=29,N17,$A$7=30,N17,$A$7=31,N18,$A$7=32,N18,$A$7=33,N19,$A$7=34,N19,$A$7=35,N20,$A$7=36,N20,$A$7=37,N21,$A$7=38,N21,$A$7=39,N22,$A$7=40,N22)</f>
        <v>6c</v>
      </c>
      <c r="X6" s="4" t="str" cm="1">
        <f t="array" ref="X6">_xlfn.IFS($A$7=1,0,$A$7=2,E40,$A$7=3,E41,$A$7=4,E41,$A$7=5,E42,$A$7=6,E42,$A$7=7,E44,$A$7=8,E44,$A$7=9,E46,$A$7=10,E46,$A$7=11,E48,$A$7=12,E48,$A$7=13,E50,$A$7=14,E50,$A$7=15,E52,$A$7=16,E52,$A$7=17,E54,$A$7=18,E54,$A$7=19,E56,$A$7=20,E56,$A$7=21,E58,$A$7=22,E58,$A$7=23,E60,$A$7=24,E60,$A$7=25,E62,$A$7=26,E62,$A$7=27,E64,$A$7=28,E64,$A$7=29,E66,$A$7=30,E66,$A$7=31,E68,$A$7=32,E68,$A$7=33,E70,$A$7=34,E70,$A$7=35,E72,$A$7=36,E72,$A$7=37,E74,$A$7=38,E74,$A$7=39,E76,$A$7=40,E76)</f>
        <v>9c</v>
      </c>
      <c r="Y6" s="4" t="str" cm="1">
        <f t="array" ref="Y6">_xlfn.IFS($A$7=1,0,$A$7=2,N2,$A$7=3,N3,$A$7=4,N3,$A$7=5,N4,$A$7=6,N4,$A$7=7,N5,$A$7=8,N5,$A$7=9,N6,$A$7=10,N6,$A$7=11,N7,$A$7=12,N7,$A$7=13,N8,$A$7=14,N8,$A$7=15,N9,$A$7=16,N9,$A$7=17,N10,$A$7=18,N10,$A$7=19,N11,$A$7=20,N11,$A$7=21,N12,$A$7=22,N12,$A$7=23,N13,$A$7=24,N13,$A$7=25,N14,$A$7=26,N14,$A$7=27,N15,$A$7=28,N15,$A$7=29,N16,$A$7=30,N16,$A$7=31,N17,$A$7=32,N17,$A$7=33,N18,$A$7=34,N18,$A$7=35,N19,$A$7=36,N19,$A$7=37,N20,$A$7=38,N20,$A$7=39,N21,$A$7=40,N21)</f>
        <v>6b</v>
      </c>
      <c r="Z6" s="4" t="str" cm="1">
        <f t="array" ref="Z6">_xlfn.IFS($A$7=1,0,$A$7=2,E39,$A$7=3,E40,$A$7=4,E40,$A$7=5,E41,$A$7=6,E41,$A$7=7,E43,$A$7=8,E43,$A$7=9,E45,$A$7=10,E45,$A$7=11,E47,$A$7=12,E47,$A$7=13,E49,$A$7=14,E49,$A$7=15,E51,$A$7=16,E51,$A$7=17,E53,$A$7=18,E53,$A$7=19,E55,$A$7=20,E55,$A$7=21,E57,$A$7=22,E57,$A$7=23,E59,$A$7=24,E59,$A$7=25,E61,$A$7=26,E61,$A$7=27,E63,$A$7=28,E63,$A$7=29,E65,$A$7=30,E65,$A$7=31,E67,$A$7=32,E67,$A$7=33,E69,$A$7=34,E69,$A$7=35,E71,$A$7=36,E71,$A$7=37,E73,$A$7=38,E73,$A$7=39,E75,$A$7=40,E75)</f>
        <v>9b</v>
      </c>
      <c r="AA6" s="4" t="str" cm="1">
        <f t="array" ref="AA6">_xlfn.IFS($A$7=1,0,$A$7=2,N1,$A$7=3,N2,$A$7=4,N2,$A$7=5,N3,$A$7=6,N3,$A$7=7,N4,$A$7=8,N4,$A$7=9,N5,$A$7=10,N5,$A$7=11,N6,$A$7=12,N6,$A$7=13,N7,$A$7=14,N7,$A$7=15,N8,$A$7=16,N8,$A$7=17,N9,$A$7=18,N9,$A$7=19,N10,$A$7=20,N10,$A$7=21,N11,$A$7=22,N11,$A$7=23,N12,$A$7=24,N12,$A$7=25,N13,$A$7=26,N13,$A$7=27,N14,$A$7=28,N14,$A$7=29,N15,$A$7=30,N15,$A$7=31,N16,$A$7=32,N16,$A$7=33,N17,$A$7=34,N17,$A$7=35,N18,$A$7=36,N18,$A$7=37,N19,$A$7=38,N19,$A$7=39,N20,$A$7=40,N20)</f>
        <v>6a</v>
      </c>
      <c r="AB6" s="4" t="str" cm="1">
        <f t="array" ref="AB6">_xlfn.IFS($A$7=1,0,$A$7=2,E38,$A$7=3,E39,$A$7=4,E39,$A$7=5,E40,$A$7=6,E40,$A$7=7,E42,$A$7=8,E42,$A$7=9,E44,$A$7=10,E44,$A$7=11,E46,$A$7=12,E46,$A$7=13,E48,$A$7=14,E48,$A$7=15,E50,$A$7=16,E50,$A$7=17,E52,$A$7=18,E52,$A$7=19,E54,$A$7=20,E54,$A$7=21,E56,$A$7=22,E56,$A$7=23,E58,$A$7=24,E58,$A$7=25,E60,$A$7=26,E60,$A$7=27,E62,$A$7=28,E62,$A$7=29,E64,$A$7=30,E64,$A$7=31,E66,$A$7=32,E66,$A$7=33,E68,$A$7=34,E68,$A$7=35,E70,$A$7=36,E70,$A$7=37,E72,$A$7=38,E72,$A$7=39,E74,$A$7=40,E74)</f>
        <v>9a</v>
      </c>
      <c r="AC6" s="4" t="str" cm="1">
        <f t="array" ref="AC6">_xlfn.IFS($A$7=1,0,$A$7=2,#REF!,$A$7=3,#REF!,$A$7=4,#REF!,$A$7=5,N2,$A$7=6,N2,$A$7=7,N3,$A$7=8,N3,$A$7=9,N4,$A$7=10,N4,$A$7=11,N5,$A$7=12,N5,$A$7=13,N6,$A$7=14,N6,$A$7=15,N7,$A$7=16,N7,$A$7=17,N8,$A$7=18,N8,$A$7=19,N9,$A$7=20,N9,$A$7=21,N10,$A$7=22,N10,$A$7=23,N11,$A$7=24,N11,$A$7=25,N12,$A$7=26,N12,$A$7=27,N13,$A$7=28,N13,$A$7=29,N14,$A$7=30,N14,$A$7=31,N15,$A$7=32,N15,$A$7=33,N16,$A$7=34,N16,$A$7=35,N17,$A$7=36,N17,$A$7=37,N18,$A$7=38,N18,$A$7=39,N19,$A$7=40,N19)</f>
        <v>5d</v>
      </c>
      <c r="AD6" s="4" t="str" cm="1">
        <f t="array" ref="AD6">_xlfn.IFS($A$7=1,0,$A$7=2,E37,$A$7=3,E38,$A$7=4,E38,$A$7=5,E39,$A$7=6,E39,$A$7=7,E41,$A$7=8,E41,$A$7=9,E43,$A$7=10,E43,$A$7=11,E45,$A$7=12,E45,$A$7=13,E47,$A$7=14,E47,$A$7=15,E49,$A$7=16,E49,$A$7=17,E51,$A$7=18,E51,$A$7=19,E53,$A$7=20,E53,$A$7=21,E55,$A$7=22,E55,$A$7=23,E57,$A$7=24,E57,$A$7=25,E59,$A$7=26,E59,$A$7=27,E61,$A$7=28,E61,$A$7=29,E63,$A$7=30,E63,$A$7=31,E65,$A$7=32,E65,$A$7=33,E67,$A$7=34,E67,$A$7=35,E69,$A$7=36,E69,$A$7=37,E71,$A$7=38,E71,$A$7=39,E73,$A$7=40,E73)</f>
        <v>8d</v>
      </c>
      <c r="AE6" s="4" t="str" cm="1">
        <f t="array" ref="AE6">_xlfn.IFS($A$7=1,0,$A$7=2,#REF!,$A$7=3,#REF!,$A$7=4,#REF!,$A$7=5,N1,$A$7=6,N1,$A$7=7,N2,$A$7=8,N2,$A$7=9,N3,$A$7=10,N3,$A$7=11,N4,$A$7=12,N4,$A$7=13,N5,$A$7=14,N5,$A$7=15,N6,$A$7=16,N6,$A$7=17,N7,$A$7=18,N7,$A$7=19,N8,$A$7=20,N8,$A$7=21,N9,$A$7=22,N9,$A$7=23,N10,$A$7=24,N10,$A$7=25,N11,$A$7=26,N11,$A$7=27,N12,$A$7=28,N12,$A$7=29,N13,$A$7=30,N13,$A$7=31,N14,$A$7=32,N14,$A$7=33,N15,$A$7=34,N15,$A$7=35,N16,$A$7=36,N16,$A$7=37,N17,$A$7=38,N17,$A$7=39,N18,$A$7=40,N18)</f>
        <v>5c</v>
      </c>
      <c r="AF6" s="4" t="str" cm="1">
        <f t="array" ref="AF6">_xlfn.IFS($A$7=1,0,$A$7=2,E36,$A$7=3,E37,$A$7=4,E37,$A$7=5,E38,$A$7=6,E38,$A$7=7,E40,$A$7=8,E40,$A$7=9,E42,$A$7=10,E42,$A$7=11,E44,$A$7=12,E44,$A$7=13,E46,$A$7=14,E46,$A$7=15,E48,$A$7=16,E48,$A$7=17,E50,$A$7=18,E50,$A$7=19,E52,$A$7=20,E52,$A$7=21,E54,$A$7=22,E54,$A$7=23,E56,$A$7=24,E56,$A$7=25,E58,$A$7=26,E58,$A$7=27,E60,$A$7=28,E60,$A$7=29,E62,$A$7=30,E62,$A$7=31,E64,$A$7=32,E64,$A$7=33,E66,$A$7=34,E66,$A$7=35,E68,$A$7=36,E68,$A$7=37,E70,$A$7=38,E70,$A$7=39,E72,$A$7=40,E72)</f>
        <v>8c</v>
      </c>
      <c r="AG6" s="4" t="str" cm="1">
        <f t="array" ref="AG6">_xlfn.IFS($A$7=1,0,$A$7=2,#REF!,$A$7=3,#REF!,$A$7=4,#REF!,$A$7=5,#REF!,$A$7=6,#REF!,$A$7=7,N1,$A$7=8,N1,$A$7=9,N2,$A$7=10,N2,$A$7=11,N3,$A$7=12,N3,$A$7=13,N4,$A$7=14,N4,$A$7=15,N5,$A$7=16,N5,$A$7=17,N6,$A$7=18,N6,$A$7=19,N7,$A$7=20,N7,$A$7=21,N8,$A$7=22,N8,$A$7=23,N9,$A$7=24,N9,$A$7=25,N10,$A$7=26,N10,$A$7=27,N11,$A$7=28,N11,$A$7=29,N12,$A$7=30,N12,$A$7=31,N13,$A$7=32,N13,$A$7=33,N14,$A$7=34,N14,$A$7=35,N15,$A$7=36,N15,$A$7=37,N16,$A$7=38,N16,$A$7=39,N17,$A$7=40,N17)</f>
        <v>5b</v>
      </c>
      <c r="AH6" s="4" t="str" cm="1">
        <f t="array" ref="AH6">_xlfn.IFS($A$7=1,0,$A$7=2,E35,$A$7=3,E36,$A$7=4,E36,$A$7=5,E37,$A$7=6,E37,$A$7=7,E39,$A$7=8,E39,$A$7=9,E41,$A$7=10,E41,$A$7=11,E43,$A$7=12,E43,$A$7=13,E45,$A$7=14,E45,$A$7=15,E47,$A$7=16,E47,$A$7=17,E49,$A$7=18,E49,$A$7=19,E51,$A$7=20,E51,$A$7=21,E53,$A$7=22,E53,$A$7=23,E55,$A$7=24,E55,$A$7=25,E57,$A$7=26,E57,$A$7=27,E59,$A$7=28,E59,$A$7=29,E61,$A$7=30,E61,$A$7=31,E63,$A$7=32,E63,$A$7=33,E65,$A$7=34,E65,$A$7=35,E67,$A$7=36,E67,$A$7=37,E69,$A$7=38,E69,$A$7=39,E71,$A$7=40,E71)</f>
        <v>8b</v>
      </c>
      <c r="AI6" s="4" t="str" cm="1">
        <f t="array" ref="AI6">_xlfn.IFS($A$7=1,0,$A$7=2,#REF!,$A$7=3,#REF!,$A$7=4,#REF!,$A$7=5,#REF!,$A$7=6,#REF!,$A$7=7,#REF!,$A$7=8,#REF!,$A$7=9,N1,$A$7=10,N1,$A$7=11,N2,$A$7=12,N2,$A$7=13,N3,$A$7=14,N3,$A$7=15,N4,$A$7=16,N4,$A$7=17,N5,$A$7=18,N5,$A$7=19,N6,$A$7=20,N6,$A$7=21,N7,$A$7=22,N7,$A$7=23,N8,$A$7=24,N8,$A$7=25,N9,$A$7=26,N9,$A$7=27,N10,$A$7=28,N10,$A$7=29,N11,$A$7=30,N11,$A$7=31,N12,$A$7=32,N12,$A$7=33,N13,$A$7=34,N13,$A$7=35,N14,$A$7=36,N14,$A$7=37,N15,$A$7=38,N15,$A$7=39,N16,$A$7=40,N16)</f>
        <v>5a</v>
      </c>
      <c r="AJ6" s="4" t="str" cm="1">
        <f t="array" ref="AJ6">_xlfn.IFS($A$7=1,0,$A$7=2,E34,$A$7=3,E35,$A$7=4,E35,$A$7=5,E36,$A$7=6,E36,$A$7=7,E38,$A$7=8,E38,$A$7=9,E40,$A$7=10,E40,$A$7=11,E42,$A$7=12,E42,$A$7=13,E44,$A$7=14,E44,$A$7=15,E46,$A$7=16,E46,$A$7=17,E48,$A$7=18,E48,$A$7=19,E50,$A$7=20,E50,$A$7=21,E52,$A$7=22,E52,$A$7=23,E54,$A$7=24,E54,$A$7=25,E56,$A$7=26,E56,$A$7=27,E58,$A$7=28,E58,$A$7=29,E60,$A$7=30,E60,$A$7=31,E62,$A$7=32,E62,$A$7=33,E64,$A$7=34,E64,$A$7=35,E66,$A$7=36,E66,$A$7=37,E68,$A$7=38,E68,$A$7=39,E70,$A$7=40,E70)</f>
        <v>8a</v>
      </c>
      <c r="AK6" s="4" t="str" cm="1">
        <f t="array" ref="AK6">_xlfn.IFS($A$7=1,0,$A$7=2,#REF!,$A$7=3,#REF!,$A$7=4,#REF!,$A$7=5,#REF!,$A$7=6,#REF!,$A$7=7,#REF!,$A$7=8,#REF!,$A$7=9,#REF!,$A$7=10,#REF!,$A$7=11,N1,$A$7=12,N1,$A$7=13,N2,$A$7=14,N2,$A$7=15,N3,$A$7=16,N3,$A$7=17,N4,$A$7=18,N4,$A$7=19,N5,$A$7=20,N5,$A$7=21,N6,$A$7=22,N6,$A$7=23,N7,$A$7=24,N7,$A$7=25,N8,$A$7=26,N8,$A$7=27,N9,$A$7=28,N9,$A$7=29,N10,$A$7=30,N10,$A$7=31,N11,$A$7=32,N11,$A$7=33,N12,$A$7=34,N12,$A$7=35,N13,$A$7=36,N13,$A$7=37,N14,$A$7=38,N14,$A$7=39,N15,$A$7=40,N15)</f>
        <v>11b</v>
      </c>
      <c r="AL6" s="4" t="str" cm="1">
        <f t="array" ref="AL6">_xlfn.IFS($A$7=1,0,$A$7=2,E33,$A$7=3,E34,$A$7=4,E34,$A$7=5,E35,$A$7=6,E35,$A$7=7,E37,$A$7=8,E37,$A$7=9,E39,$A$7=10,E39,$A$7=11,E41,$A$7=12,E41,$A$7=13,E43,$A$7=14,E43,$A$7=15,E45,$A$7=16,E45,$A$7=17,E47,$A$7=18,E47,$A$7=19,E49,$A$7=20,E49,$A$7=21,E51,$A$7=22,E51,$A$7=23,E53,$A$7=24,E53,$A$7=25,E55,$A$7=26,E55,$A$7=27,E57,$A$7=28,E57,$A$7=29,E59,$A$7=30,E59,$A$7=31,E61,$A$7=32,E61,$A$7=33,E63,$A$7=34,E63,$A$7=35,E65,$A$7=36,E65,$A$7=37,E67,$A$7=38,E67,$A$7=39,E69,$A$7=40,E69)</f>
        <v>7d</v>
      </c>
      <c r="AM6" s="4" t="str" cm="1">
        <f t="array" ref="AM6">_xlfn.IFS($A$7=1,0,$A$7=2,#REF!,$A$7=3,#REF!,$A$7=4,#REF!,$A$7=5,#REF!,$A$7=6,#REF!,$A$7=7,#REF!,$A$7=8,#REF!,$A$7=9,#REF!,$A$7=10,#REF!,$A$7=11,#REF!,$A$7=12,#REF!,$A$7=13,N1,$A$7=14,N1,$A$7=15,N2,$A$7=16,N2,$A$7=17,N3,$A$7=18,N3,$A$7=19,N4,$A$7=20,N4,$A$7=21,N5,$A$7=22,N5,$A$7=23,N6,$A$7=24,N6,$A$7=25,N7,$A$7=26,N7,$A$7=27,N8,$A$7=28,N8,$A$7=29,N9,$A$7=30,N9,$A$7=31,N10,$A$7=32,N10,$A$7=33,N11,$A$7=34,N11,$A$7=35,N12,$A$7=36,N12,$A$7=37,N13,$A$7=38,N13,$A$7=39,N14,$A$7=40,N14)</f>
        <v>11a</v>
      </c>
      <c r="AN6" s="4" t="str" cm="1">
        <f t="array" ref="AN6">_xlfn.IFS($A$7=1,0,$A$7=2,E32,$A$7=3,E33,$A$7=4,E33,$A$7=5,E34,$A$7=6,E34,$A$7=7,E36,$A$7=8,E36,$A$7=9,E38,$A$7=10,E38,$A$7=11,E40,$A$7=12,E40,$A$7=13,E42,$A$7=14,E42,$A$7=15,E44,$A$7=16,E44,$A$7=17,E46,$A$7=18,E46,$A$7=19,E48,$A$7=20,E48,$A$7=21,E50,$A$7=22,E50,$A$7=23,E52,$A$7=24,E52,$A$7=25,E54,$A$7=26,E54,$A$7=27,E56,$A$7=28,E56,$A$7=29,E58,$A$7=30,E58,$A$7=31,E60,$A$7=32,E60,$A$7=33,E62,$A$7=34,E62,$A$7=35,E64,$A$7=36,E64,$A$7=37,E66,$A$7=38,E66,$A$7=39,E68,$A$7=40,E68)</f>
        <v>7c</v>
      </c>
      <c r="AO6" s="4" t="str" cm="1">
        <f t="array" ref="AO6">_xlfn.IFS($A$7=1,0,$A$7=2,#REF!,$A$7=3,#REF!,$A$7=4,#REF!,$A$7=5,#REF!,$A$7=6,#REF!,$A$7=7,#REF!,$A$7=8,#REF!,$A$7=9,#REF!,$A$7=10,#REF!,$A$7=11,#REF!,$A$7=12,#REF!,$A$7=13,#REF!,$A$7=14,#REF!,$A$7=15,N1,$A$7=16,N1,$A$7=17,N2,$A$7=18,N2,$A$7=19,N3,$A$7=20,N3,$A$7=21,N4,$A$7=22,N4,$A$7=23,N5,$A$7=24,N5,$A$7=25,N6,$A$7=26,N6,$A$7=27,N7,$A$7=28,N7,$A$7=29,N8,$A$7=30,N8,$A$7=31,N9,$A$7=32,N9,$A$7=33,N10,$A$7=34,N10,$A$7=35,N11,$A$7=36,N11,$A$7=37,N12,$A$7=38,N12,$A$7=39,N13,$A$7=40,N13)</f>
        <v>10d</v>
      </c>
      <c r="AP6" s="4" t="str" cm="1">
        <f t="array" ref="AP6">_xlfn.IFS($A$7=1,0,$A$7=2,E31,$A$7=3,E32,$A$7=4,E32,$A$7=5,E33,$A$7=6,E33,$A$7=7,E35,$A$7=8,E35,$A$7=9,E37,$A$7=10,E37,$A$7=11,E39,$A$7=12,E39,$A$7=13,E41,$A$7=14,E41,$A$7=15,E43,$A$7=16,E43,$A$7=17,E45,$A$7=18,E45,$A$7=19,E47,$A$7=20,E47,$A$7=21,E49,$A$7=22,E49,$A$7=23,E51,$A$7=24,E51,$A$7=25,E53,$A$7=26,E53,$A$7=27,E55,$A$7=28,E55,$A$7=29,E57,$A$7=30,E57,$A$7=31,E59,$A$7=32,E59,$A$7=33,E61,$A$7=34,E61,$A$7=35,E63,$A$7=36,E63,$A$7=37,E65,$A$7=38,E65,$A$7=39,E67,$A$7=40,E67)</f>
        <v>7b</v>
      </c>
      <c r="AQ6" s="4" t="str" cm="1">
        <f t="array" ref="AQ6">_xlfn.IFS($A$7=1,0,$A$7=2,#REF!,$A$7=3,#REF!,$A$7=4,#REF!,$A$7=5,#REF!,$A$7=6,#REF!,$A$7=7,#REF!,$A$7=8,#REF!,$A$7=9,#REF!,$A$7=10,#REF!,$A$7=11,#REF!,$A$7=12,#REF!,$A$7=13,#REF!,$A$7=14,#REF!,$A$7=15,#REF!,$A$7=16,#REF!,$A$7=17,N1,$A$7=18,N1,$A$7=19,N2,$A$7=20,N2,$A$7=21,N3,$A$7=22,N3,$A$7=23,N4,$A$7=24,N4,$A$7=25,N5,$A$7=26,N5,$A$7=27,N6,$A$7=28,N6,$A$7=29,N7,$A$7=30,N7,$A$7=31,N8,$A$7=32,N8,$A$7=33,N9,$A$7=34,N9,$A$7=35,N10,$A$7=36,N10,$A$7=37,N11,$A$7=38,N11,$A$7=39,N12,$A$7=40,N12)</f>
        <v>10c</v>
      </c>
    </row>
    <row r="7" spans="1:63" x14ac:dyDescent="0.2">
      <c r="A7" s="1">
        <f>'Zeitpläne Stationen'!E9</f>
        <v>26</v>
      </c>
      <c r="B7">
        <v>4</v>
      </c>
      <c r="C7" s="3">
        <f t="shared" si="0"/>
        <v>0.4375</v>
      </c>
      <c r="D7" s="4" t="str">
        <f>'Zeitpläne Stationen'!B6</f>
        <v>5d</v>
      </c>
      <c r="E7" s="4" t="str" cm="1">
        <f t="array" ref="E7">_xlfn.IFS($A$7=1,0,$A$7=2,D8,$A$7=3,D9,$A$7=4,D9,$A$7=5,D10,$A$7=6,D10,$A$7=7,D11,$A$7=8,D11,$A$7=9,D12,$A$7=10,D12,$A$7=11,D13,$A$7=12,D13,$A$7=13,D14,$A$7=14,D14,$A$7=15,D15,$A$7=16,D15,$A$7=17,D16,$A$7=18,D16,$A$7=19,D17,$A$7=20,D17,$A$7=21,D18,$A$7=22,D18,$A$7=23,D19,$A$7=24,D19,$A$7=25,D20,$A$7=26,D20,$A$7=27,D21,$A$7=28,D21,$A$7=29,D22,$A$7=30,D22,$A$7=31,D23,$A$7=32,D23,$A$7=33,D24,$A$7=34,D24,$A$7=35,D25,$A$7=36,D25,$A$7=37,D26,$A$7=38,D26,$A$7=39,D27,$A$7=40,D27)</f>
        <v>9a</v>
      </c>
      <c r="F7" s="4" t="str">
        <f t="shared" si="1"/>
        <v>5c</v>
      </c>
      <c r="G7" s="4" t="str" cm="1">
        <f t="array" ref="G7">_xlfn.IFS($A$7=1,0,$A$7=2,D7,$A$7=3,D8,$A$7=4,D8,$A$7=5,D9,$A$7=6,D9,$A$7=7,D10,$A$7=8,D10,$A$7=9,D11,$A$7=10,D11,$A$7=11,D12,$A$7=12,D12,$A$7=13,D13,$A$7=14,D13,$A$7=15,D14,$A$7=16,D14,$A$7=17,D15,$A$7=18,D15,$A$7=19,D16,$A$7=20,D16,$A$7=21,D17,$A$7=22,D17,$A$7=23,D18,$A$7=24,D18,$A$7=25,D19,$A$7=26,D19,$A$7=27,D20,$A$7=28,D20,$A$7=29,D21,$A$7=30,D21,$A$7=31,D22,$A$7=32,D22,$A$7=33,D23,$A$7=34,D23,$A$7=35,D24,$A$7=36,D24,$A$7=37,D25,$A$7=38,D25,$A$7=39,D26,$A$7=40,D26)</f>
        <v>8d</v>
      </c>
      <c r="H7" s="4" t="str">
        <f t="shared" ref="H7:H43" si="2">D5</f>
        <v>5b</v>
      </c>
      <c r="I7" s="4" t="str" cm="1">
        <f t="array" ref="I7">_xlfn.IFS($A$7=1,0,$A$7=2,D6,$A$7=3,D7,$A$7=4,D7,$A$7=5,D8,$A$7=6,D8,$A$7=7,D9,$A$7=8,D9,$A$7=9,D10,$A$7=10,D10,$A$7=11,D11,$A$7=12,D11,$A$7=13,D12,$A$7=14,D12,$A$7=15,D13,$A$7=16,D13,$A$7=17,D14,$A$7=18,D14,$A$7=19,D15,$A$7=20,D15,$A$7=21,D16,$A$7=22,D16,$A$7=23,D17,$A$7=24,D17,$A$7=25,D18,$A$7=26,D18,$A$7=27,D19,$A$7=28,D19,$A$7=29,D20,$A$7=30,D20,$A$7=31,D21,$A$7=32,D21,$A$7=33,D22,$A$7=34,D22,$A$7=35,D23,$A$7=36,D23,$A$7=37,D24,$A$7=38,D24,$A$7=39,D25,$A$7=40,D25)</f>
        <v>8c</v>
      </c>
      <c r="J7" s="4" t="str">
        <f>D4</f>
        <v>5a</v>
      </c>
      <c r="K7" s="4" t="str" cm="1">
        <f t="array" ref="K7">_xlfn.IFS($A$7=1,0,$A$7=2,D5,$A$7=3,D6,$A$7=4,D6,$A$7=5,D7,$A$7=6,D7,$A$7=7,D8,$A$7=8,D8,$A$7=9,D9,$A$7=10,D9,$A$7=11,D10,$A$7=12,D10,$A$7=13,D11,$A$7=14,D11,$A$7=15,D12,$A$7=16,D12,$A$7=17,D13,$A$7=18,D13,$A$7=19,D14,$A$7=20,D14,$A$7=21,D15,$A$7=22,D15,$A$7=23,D16,$A$7=24,D16,$A$7=25,D17,$A$7=26,D17,$A$7=27,D18,$A$7=28,D18,$A$7=29,D19,$A$7=30,D19,$A$7=31,D20,$A$7=32,D20,$A$7=33,D21,$A$7=34,D21,$A$7=35,D22,$A$7=36,D22,$A$7=37,D23,$A$7=38,D23,$A$7=39,D24,$A$7=40,D24)</f>
        <v>8b</v>
      </c>
      <c r="L7" s="4" t="str">
        <f>IF(ISODD($A$7),0,VLOOKUP($A$7-C124,$D$44:$E$83,2))</f>
        <v>11b</v>
      </c>
      <c r="M7" s="4" t="str" cm="1">
        <f t="array" ref="M7">_xlfn.IFS($A$7=1,0,$A$7=2,H6,$A$7=3,H7,$A$7=4,H7,$A$7=5,H8,$A$7=6,H8,$A$7=7,H9,$A$7=8,H9,$A$7=9,H10,$A$7=10,H10,$A$7=11,H11,$A$7=12,H11,$A$7=13,H12,$A$7=14,H12,$A$7=15,H13,$A$7=16,H13,$A$7=17,H14,$A$7=18,H14,$A$7=19,H15,$A$7=20,H15,$A$7=21,H16,$A$7=22,H16,$A$7=23,H17,$A$7=24,H17,$A$7=25,H18,$A$7=26,H18,$A$7=27,H19,$A$7=28,H19,$A$7=29,H20,$A$7=30,H20,$A$7=31,H21,$A$7=32,H21,$A$7=33,H22,$A$7=34,H22,$A$7=35,H23,$A$7=36,H23,$A$7=37,H24,$A$7=38,H24,$A$7=39,H25,$A$7=40,H25)</f>
        <v>8a</v>
      </c>
      <c r="N7" s="4" t="str" cm="1">
        <f t="array" ref="N7">_xlfn.IFS($A$7=1,0,$A$7=2,E46,$A$7=3,E47,$A$7=4,E47,$A$7=5,E48,$A$7=6,E48,$A$7=7,E50,$A$7=8,E50,$A$7=9,E52,$A$7=10,E52,$A$7=11,E54,$A$7=12,E54,$A$7=13,E56,$A$7=14,E56,$A$7=15,E58,$A$7=16,E58,$A$7=17,E60,$A$7=18,E60,$A$7=19,E62,$A$7=20,E62,$A$7=21,E64,$A$7=22,E64,$A$7=23,E66,$A$7=24,E66,$A$7=25,E68,$A$7=26,E68,$A$7=27,E70,$A$7=28,E70,$A$7=29,E72,$A$7=30,E72,$A$7=31,E74,$A$7=32,E74,$A$7=33,E76,$A$7=34,E76,$A$7=35,E78,$A$7=36,E78,$A$7=37,E80,$A$7=38,E80,$A$7=39,E82,$A$7=40,E82)</f>
        <v>11a</v>
      </c>
      <c r="O7" s="4" t="str" cm="1">
        <f t="array" ref="O7">_xlfn.IFS($A$7=1,0,$A$7=2,D3,$A$7=3,D4,$A$7=4,D4,$A$7=5,D5,$A$7=6,D5,$A$7=7,D6,$A$7=8,D6,$A$7=9,D7,$A$7=10,D7,$A$7=11,D8,$A$7=12,D8,$A$7=13,D9,$A$7=14,D9,$A$7=15,D10,$A$7=16,D10,$A$7=17,D11,$A$7=18,D11,$A$7=19,D12,$A$7=20,D12,$A$7=21,D13,$A$7=22,D13,$A$7=23,D14,$A$7=24,D14,$A$7=25,D15,$A$7=26,D15,$A$7=27,D16,$A$7=28,D16,$A$7=29,D17,$A$7=30,D17,$A$7=31,D18,$A$7=32,D18,$A$7=33,D19,$A$7=34,D19,$A$7=35,D20,$A$7=36,D20,$A$7=37,D21,$A$7=38,D21,$A$7=39,D22,$A$7=40,D22)</f>
        <v>7d</v>
      </c>
      <c r="P7" s="4" t="str" cm="1">
        <f t="array" ref="P7">_xlfn.IFS($A$7=1,0,$A$7=2,E45,$A$7=3,E46,$A$7=4,E46,$A$7=5,E47,$A$7=6,E47,$A$7=7,E49,$A$7=8,E49,$A$7=9,E51,$A$7=10,E51,$A$7=11,E53,$A$7=12,E53,$A$7=13,E55,$A$7=14,E55,$A$7=15,E57,$A$7=16,E57,$A$7=17,E59,$A$7=18,E59,$A$7=19,E61,$A$7=20,E61,$A$7=21,E63,$A$7=22,E63,$A$7=23,E65,$A$7=24,E65,$A$7=25,E67,$A$7=26,E67,$A$7=27,E69,$A$7=28,E69,$A$7=29,E71,$A$7=30,E71,$A$7=31,E73,$A$7=32,E73,$A$7=33,E75,$A$7=34,E75,$A$7=35,E77,$A$7=36,E77,$A$7=37,E79,$A$7=38,E79,$A$7=39,E81,$A$7=40,E81)</f>
        <v>10d</v>
      </c>
      <c r="Q7" s="4" t="str" cm="1">
        <f t="array" ref="Q7">_xlfn.IFS($A$7=1,0,$A$7=2,L6,$A$7=3,L7,$A$7=4,L7,$A$7=5,L8,$A$7=6,L8,$A$7=7,L9,$A$7=8,L9,$A$7=9,L10,$A$7=10,L10,$A$7=11,L11,$A$7=12,L11,$A$7=13,L12,$A$7=14,L12,$A$7=15,L13,$A$7=16,L13,$A$7=17,L14,$A$7=18,L14,$A$7=19,L15,$A$7=20,L15,$A$7=21,L16,$A$7=22,L16,$A$7=23,L17,$A$7=24,L17,$A$7=25,L18,$A$7=26,L18,$A$7=27,L19,$A$7=28,L19,$A$7=29,L20,$A$7=30,L20,$A$7=31,L21,$A$7=32,L21,$A$7=33,L22,$A$7=34,L22,$A$7=35,L23,$A$7=36,L23,$A$7=37,L24,$A$7=38,L24,$A$7=39,L25,$A$7=40,L25)</f>
        <v>7c</v>
      </c>
      <c r="R7" s="4" t="str" cm="1">
        <f t="array" ref="R7">_xlfn.IFS($A$7=1,0,$A$7=2,E44,$A$7=3,E45,$A$7=4,E45,$A$7=5,E46,$A$7=6,E46,$A$7=7,E48,$A$7=8,E48,$A$7=9,E50,$A$7=10,E50,$A$7=11,E52,$A$7=12,E52,$A$7=13,E54,$A$7=14,E54,$A$7=15,E56,$A$7=16,E56,$A$7=17,E58,$A$7=18,E58,$A$7=19,E60,$A$7=20,E60,$A$7=21,E62,$A$7=22,E62,$A$7=23,E64,$A$7=24,E64,$A$7=25,E66,$A$7=26,E66,$A$7=27,E68,$A$7=28,E68,$A$7=29,E70,$A$7=30,E70,$A$7=31,E72,$A$7=32,E72,$A$7=33,E74,$A$7=34,E74,$A$7=35,E76,$A$7=36,E76,$A$7=37,E78,$A$7=38,E78,$A$7=39,E80,$A$7=40,E80)</f>
        <v>10c</v>
      </c>
      <c r="S7" s="4" t="str" cm="1">
        <f t="array" ref="S7">_xlfn.IFS($A$7=1,0,$A$7=2,N6,$A$7=3,N7,$A$7=4,N7,$A$7=5,N8,$A$7=6,N8,$A$7=7,N9,$A$7=8,N9,$A$7=9,N10,$A$7=10,N10,$A$7=11,N11,$A$7=12,N11,$A$7=13,N12,$A$7=14,N12,$A$7=15,N13,$A$7=16,N13,$A$7=17,N14,$A$7=18,N14,$A$7=19,N15,$A$7=20,N15,$A$7=21,N16,$A$7=22,N16,$A$7=23,N17,$A$7=24,N17,$A$7=25,N18,$A$7=26,N18,$A$7=27,N19,$A$7=28,N19,$A$7=29,N20,$A$7=30,N20,$A$7=31,N21,$A$7=32,N21,$A$7=33,N22,$A$7=34,N22,$A$7=35,N23,$A$7=36,N23,$A$7=37,N24,$A$7=38,N24,$A$7=39,N25,$A$7=40,N25)</f>
        <v>7b</v>
      </c>
      <c r="T7" s="4" t="str" cm="1">
        <f t="array" ref="T7">_xlfn.IFS($A$7=1,0,$A$7=2,E43,$A$7=3,E44,$A$7=4,E44,$A$7=5,E45,$A$7=6,E45,$A$7=7,E47,$A$7=8,E47,$A$7=9,E49,$A$7=10,E49,$A$7=11,E51,$A$7=12,E51,$A$7=13,E53,$A$7=14,E53,$A$7=15,E55,$A$7=16,E55,$A$7=17,E57,$A$7=18,E57,$A$7=19,E59,$A$7=20,E59,$A$7=21,E61,$A$7=22,E61,$A$7=23,E63,$A$7=24,E63,$A$7=25,E65,$A$7=26,E65,$A$7=27,E67,$A$7=28,E67,$A$7=29,E69,$A$7=30,E69,$A$7=31,E71,$A$7=32,E71,$A$7=33,E73,$A$7=34,E73,$A$7=35,E75,$A$7=36,E75,$A$7=37,E77,$A$7=38,E77,$A$7=39,E79,$A$7=40,E79)</f>
        <v>10b</v>
      </c>
      <c r="U7" s="4" t="str" cm="1">
        <f t="array" ref="U7">_xlfn.IFS($A$7=1,0,$A$7=2,N5,$A$7=3,N6,$A$7=4,N6,$A$7=5,N7,$A$7=6,N7,$A$7=7,N8,$A$7=8,N8,$A$7=9,N9,$A$7=10,N9,$A$7=11,N10,$A$7=12,N10,$A$7=13,N11,$A$7=14,N11,$A$7=15,N12,$A$7=16,N12,$A$7=17,N13,$A$7=18,N13,$A$7=19,N14,$A$7=20,N14,$A$7=21,N15,$A$7=22,N15,$A$7=23,N16,$A$7=24,N16,$A$7=25,N17,$A$7=26,N17,$A$7=27,N18,$A$7=28,N18,$A$7=29,N19,$A$7=30,N19,$A$7=31,N20,$A$7=32,N20,$A$7=33,N21,$A$7=34,N21,$A$7=35,N22,$A$7=36,N22,$A$7=37,N23,$A$7=38,N23,$A$7=39,N24,$A$7=40,N24)</f>
        <v>7a</v>
      </c>
      <c r="V7" s="4" t="str" cm="1">
        <f t="array" ref="V7">_xlfn.IFS($A$7=1,0,$A$7=2,E42,$A$7=3,E43,$A$7=4,E43,$A$7=5,E44,$A$7=6,E44,$A$7=7,E46,$A$7=8,E46,$A$7=9,E48,$A$7=10,E48,$A$7=11,E50,$A$7=12,E50,$A$7=13,E52,$A$7=14,E52,$A$7=15,E54,$A$7=16,E54,$A$7=17,E56,$A$7=18,E56,$A$7=19,E58,$A$7=20,E58,$A$7=21,E60,$A$7=22,E60,$A$7=23,E62,$A$7=24,E62,$A$7=25,E64,$A$7=26,E64,$A$7=27,E66,$A$7=28,E66,$A$7=29,E68,$A$7=30,E68,$A$7=31,E70,$A$7=32,E70,$A$7=33,E72,$A$7=34,E72,$A$7=35,E74,$A$7=36,E74,$A$7=37,E76,$A$7=38,E76,$A$7=39,E78,$A$7=40,E78)</f>
        <v>10a</v>
      </c>
      <c r="W7" s="4" t="str" cm="1">
        <f t="array" ref="W7">_xlfn.IFS($A$7=1,0,$A$7=2,N4,$A$7=3,N5,$A$7=4,N5,$A$7=5,N6,$A$7=6,N6,$A$7=7,N7,$A$7=8,N7,$A$7=9,N8,$A$7=10,N8,$A$7=11,N9,$A$7=12,N9,$A$7=13,N10,$A$7=14,N10,$A$7=15,N11,$A$7=16,N11,$A$7=17,N12,$A$7=18,N12,$A$7=19,N13,$A$7=20,N13,$A$7=21,N14,$A$7=22,N14,$A$7=23,N15,$A$7=24,N15,$A$7=25,N16,$A$7=26,N16,$A$7=27,N17,$A$7=28,N17,$A$7=29,N18,$A$7=30,N18,$A$7=31,N19,$A$7=32,N19,$A$7=33,N20,$A$7=34,N20,$A$7=35,N21,$A$7=36,N21,$A$7=37,N22,$A$7=38,N22,$A$7=39,N23,$A$7=40,N23)</f>
        <v>6d</v>
      </c>
      <c r="X7" s="4" t="str" cm="1">
        <f t="array" ref="X7">_xlfn.IFS($A$7=1,0,$A$7=2,E41,$A$7=3,E42,$A$7=4,E42,$A$7=5,E43,$A$7=6,E43,$A$7=7,E45,$A$7=8,E45,$A$7=9,E47,$A$7=10,E47,$A$7=11,E49,$A$7=12,E49,$A$7=13,E51,$A$7=14,E51,$A$7=15,E53,$A$7=16,E53,$A$7=17,E55,$A$7=18,E55,$A$7=19,E57,$A$7=20,E57,$A$7=21,E59,$A$7=22,E59,$A$7=23,E61,$A$7=24,E61,$A$7=25,E63,$A$7=26,E63,$A$7=27,E65,$A$7=28,E65,$A$7=29,E67,$A$7=30,E67,$A$7=31,E69,$A$7=32,E69,$A$7=33,E71,$A$7=34,E71,$A$7=35,E73,$A$7=36,E73,$A$7=37,E75,$A$7=38,E75,$A$7=39,E77,$A$7=40,E77)</f>
        <v>9d</v>
      </c>
      <c r="Y7" s="4" t="str" cm="1">
        <f t="array" ref="Y7">_xlfn.IFS($A$7=1,0,$A$7=2,N3,$A$7=3,N4,$A$7=4,N4,$A$7=5,N5,$A$7=6,N5,$A$7=7,N6,$A$7=8,N6,$A$7=9,N7,$A$7=10,N7,$A$7=11,N8,$A$7=12,N8,$A$7=13,N9,$A$7=14,N9,$A$7=15,N10,$A$7=16,N10,$A$7=17,N11,$A$7=18,N11,$A$7=19,N12,$A$7=20,N12,$A$7=21,N13,$A$7=22,N13,$A$7=23,N14,$A$7=24,N14,$A$7=25,N15,$A$7=26,N15,$A$7=27,N16,$A$7=28,N16,$A$7=29,N17,$A$7=30,N17,$A$7=31,N18,$A$7=32,N18,$A$7=33,N19,$A$7=34,N19,$A$7=35,N20,$A$7=36,N20,$A$7=37,N21,$A$7=38,N21,$A$7=39,N22,$A$7=40,N22)</f>
        <v>6c</v>
      </c>
      <c r="Z7" s="4" t="str" cm="1">
        <f t="array" ref="Z7">_xlfn.IFS($A$7=1,0,$A$7=2,E40,$A$7=3,E41,$A$7=4,E41,$A$7=5,E42,$A$7=6,E42,$A$7=7,E44,$A$7=8,E44,$A$7=9,E46,$A$7=10,E46,$A$7=11,E48,$A$7=12,E48,$A$7=13,E50,$A$7=14,E50,$A$7=15,E52,$A$7=16,E52,$A$7=17,E54,$A$7=18,E54,$A$7=19,E56,$A$7=20,E56,$A$7=21,E58,$A$7=22,E58,$A$7=23,E60,$A$7=24,E60,$A$7=25,E62,$A$7=26,E62,$A$7=27,E64,$A$7=28,E64,$A$7=29,E66,$A$7=30,E66,$A$7=31,E68,$A$7=32,E68,$A$7=33,E70,$A$7=34,E70,$A$7=35,E72,$A$7=36,E72,$A$7=37,E74,$A$7=38,E74,$A$7=39,E76,$A$7=40,E76)</f>
        <v>9c</v>
      </c>
      <c r="AA7" s="4" t="str" cm="1">
        <f t="array" ref="AA7">_xlfn.IFS($A$7=1,0,$A$7=2,N2,$A$7=3,N3,$A$7=4,N3,$A$7=5,N4,$A$7=6,N4,$A$7=7,N5,$A$7=8,N5,$A$7=9,N6,$A$7=10,N6,$A$7=11,N7,$A$7=12,N7,$A$7=13,N8,$A$7=14,N8,$A$7=15,N9,$A$7=16,N9,$A$7=17,N10,$A$7=18,N10,$A$7=19,N11,$A$7=20,N11,$A$7=21,N12,$A$7=22,N12,$A$7=23,N13,$A$7=24,N13,$A$7=25,N14,$A$7=26,N14,$A$7=27,N15,$A$7=28,N15,$A$7=29,N16,$A$7=30,N16,$A$7=31,N17,$A$7=32,N17,$A$7=33,N18,$A$7=34,N18,$A$7=35,N19,$A$7=36,N19,$A$7=37,N20,$A$7=38,N20,$A$7=39,N21,$A$7=40,N21)</f>
        <v>6b</v>
      </c>
      <c r="AB7" s="4" t="str" cm="1">
        <f t="array" ref="AB7">_xlfn.IFS($A$7=1,0,$A$7=2,E39,$A$7=3,E40,$A$7=4,E40,$A$7=5,E41,$A$7=6,E41,$A$7=7,E43,$A$7=8,E43,$A$7=9,E45,$A$7=10,E45,$A$7=11,E47,$A$7=12,E47,$A$7=13,E49,$A$7=14,E49,$A$7=15,E51,$A$7=16,E51,$A$7=17,E53,$A$7=18,E53,$A$7=19,E55,$A$7=20,E55,$A$7=21,E57,$A$7=22,E57,$A$7=23,E59,$A$7=24,E59,$A$7=25,E61,$A$7=26,E61,$A$7=27,E63,$A$7=28,E63,$A$7=29,E65,$A$7=30,E65,$A$7=31,E67,$A$7=32,E67,$A$7=33,E69,$A$7=34,E69,$A$7=35,E71,$A$7=36,E71,$A$7=37,E73,$A$7=38,E73,$A$7=39,E75,$A$7=40,E75)</f>
        <v>9b</v>
      </c>
      <c r="AC7" s="4" t="str" cm="1">
        <f t="array" ref="AC7">_xlfn.IFS($A$7=1,0,$A$7=2,#REF!,$A$7=3,#REF!,$A$7=4,#REF!,$A$7=5,N3,$A$7=6,N3,$A$7=7,N4,$A$7=8,N4,$A$7=9,N5,$A$7=10,N5,$A$7=11,N6,$A$7=12,N6,$A$7=13,N7,$A$7=14,N7,$A$7=15,N8,$A$7=16,N8,$A$7=17,N9,$A$7=18,N9,$A$7=19,N10,$A$7=20,N10,$A$7=21,N11,$A$7=22,N11,$A$7=23,N12,$A$7=24,N12,$A$7=25,N13,$A$7=26,N13,$A$7=27,N14,$A$7=28,N14,$A$7=29,N15,$A$7=30,N15,$A$7=31,N16,$A$7=32,N16,$A$7=33,N17,$A$7=34,N17,$A$7=35,N18,$A$7=36,N18,$A$7=37,N19,$A$7=38,N19,$A$7=39,N20,$A$7=40,N20)</f>
        <v>6a</v>
      </c>
      <c r="AD7" s="4" t="str" cm="1">
        <f t="array" ref="AD7">_xlfn.IFS($A$7=1,0,$A$7=2,E38,$A$7=3,E39,$A$7=4,E39,$A$7=5,E40,$A$7=6,E40,$A$7=7,E42,$A$7=8,E42,$A$7=9,E44,$A$7=10,E44,$A$7=11,E46,$A$7=12,E46,$A$7=13,E48,$A$7=14,E48,$A$7=15,E50,$A$7=16,E50,$A$7=17,E52,$A$7=18,E52,$A$7=19,E54,$A$7=20,E54,$A$7=21,E56,$A$7=22,E56,$A$7=23,E58,$A$7=24,E58,$A$7=25,E60,$A$7=26,E60,$A$7=27,E62,$A$7=28,E62,$A$7=29,E64,$A$7=30,E64,$A$7=31,E66,$A$7=32,E66,$A$7=33,E68,$A$7=34,E68,$A$7=35,E70,$A$7=36,E70,$A$7=37,E72,$A$7=38,E72,$A$7=39,E74,$A$7=40,E74)</f>
        <v>9a</v>
      </c>
      <c r="AE7" s="4" t="str" cm="1">
        <f t="array" ref="AE7">_xlfn.IFS($A$7=1,0,$A$7=2,#REF!,$A$7=3,#REF!,$A$7=4,#REF!,$A$7=5,N2,$A$7=6,N2,$A$7=7,N3,$A$7=8,N3,$A$7=9,N4,$A$7=10,N4,$A$7=11,N5,$A$7=12,N5,$A$7=13,N6,$A$7=14,N6,$A$7=15,N7,$A$7=16,N7,$A$7=17,N8,$A$7=18,N8,$A$7=19,N9,$A$7=20,N9,$A$7=21,N10,$A$7=22,N10,$A$7=23,N11,$A$7=24,N11,$A$7=25,N12,$A$7=26,N12,$A$7=27,N13,$A$7=28,N13,$A$7=29,N14,$A$7=30,N14,$A$7=31,N15,$A$7=32,N15,$A$7=33,N16,$A$7=34,N16,$A$7=35,N17,$A$7=36,N17,$A$7=37,N18,$A$7=38,N18,$A$7=39,N19,$A$7=40,N19)</f>
        <v>5d</v>
      </c>
      <c r="AF7" s="4" t="str" cm="1">
        <f t="array" ref="AF7">_xlfn.IFS($A$7=1,0,$A$7=2,E37,$A$7=3,E38,$A$7=4,E38,$A$7=5,E39,$A$7=6,E39,$A$7=7,E41,$A$7=8,E41,$A$7=9,E43,$A$7=10,E43,$A$7=11,E45,$A$7=12,E45,$A$7=13,E47,$A$7=14,E47,$A$7=15,E49,$A$7=16,E49,$A$7=17,E51,$A$7=18,E51,$A$7=19,E53,$A$7=20,E53,$A$7=21,E55,$A$7=22,E55,$A$7=23,E57,$A$7=24,E57,$A$7=25,E59,$A$7=26,E59,$A$7=27,E61,$A$7=28,E61,$A$7=29,E63,$A$7=30,E63,$A$7=31,E65,$A$7=32,E65,$A$7=33,E67,$A$7=34,E67,$A$7=35,E69,$A$7=36,E69,$A$7=37,E71,$A$7=38,E71,$A$7=39,E73,$A$7=40,E73)</f>
        <v>8d</v>
      </c>
      <c r="AG7" s="4" t="str" cm="1">
        <f t="array" ref="AG7">_xlfn.IFS($A$7=1,0,$A$7=2,#REF!,$A$7=3,#REF!,$A$7=4,#REF!,$A$7=5,N1,$A$7=6,N1,$A$7=7,N2,$A$7=8,N2,$A$7=9,N3,$A$7=10,N3,$A$7=11,N4,$A$7=12,N4,$A$7=13,N5,$A$7=14,N5,$A$7=15,N6,$A$7=16,N6,$A$7=17,N7,$A$7=18,N7,$A$7=19,N8,$A$7=20,N8,$A$7=21,N9,$A$7=22,N9,$A$7=23,N10,$A$7=24,N10,$A$7=25,N11,$A$7=26,N11,$A$7=27,N12,$A$7=28,N12,$A$7=29,N13,$A$7=30,N13,$A$7=31,N14,$A$7=32,N14,$A$7=33,N15,$A$7=34,N15,$A$7=35,N16,$A$7=36,N16,$A$7=37,N17,$A$7=38,N17,$A$7=39,N18,$A$7=40,N18)</f>
        <v>5c</v>
      </c>
      <c r="AH7" s="4" t="str" cm="1">
        <f t="array" ref="AH7">_xlfn.IFS($A$7=1,0,$A$7=2,E36,$A$7=3,E37,$A$7=4,E37,$A$7=5,E38,$A$7=6,E38,$A$7=7,E40,$A$7=8,E40,$A$7=9,E42,$A$7=10,E42,$A$7=11,E44,$A$7=12,E44,$A$7=13,E46,$A$7=14,E46,$A$7=15,E48,$A$7=16,E48,$A$7=17,E50,$A$7=18,E50,$A$7=19,E52,$A$7=20,E52,$A$7=21,E54,$A$7=22,E54,$A$7=23,E56,$A$7=24,E56,$A$7=25,E58,$A$7=26,E58,$A$7=27,E60,$A$7=28,E60,$A$7=29,E62,$A$7=30,E62,$A$7=31,E64,$A$7=32,E64,$A$7=33,E66,$A$7=34,E66,$A$7=35,E68,$A$7=36,E68,$A$7=37,E70,$A$7=38,E70,$A$7=39,E72,$A$7=40,E72)</f>
        <v>8c</v>
      </c>
      <c r="AI7" s="4" t="str" cm="1">
        <f t="array" ref="AI7">_xlfn.IFS($A$7=1,0,$A$7=2,#REF!,$A$7=3,#REF!,$A$7=4,#REF!,$A$7=5,#REF!,$A$7=6,#REF!,$A$7=7,N1,$A$7=8,N1,$A$7=9,N2,$A$7=10,N2,$A$7=11,N3,$A$7=12,N3,$A$7=13,N4,$A$7=14,N4,$A$7=15,N5,$A$7=16,N5,$A$7=17,N6,$A$7=18,N6,$A$7=19,N7,$A$7=20,N7,$A$7=21,N8,$A$7=22,N8,$A$7=23,N9,$A$7=24,N9,$A$7=25,N10,$A$7=26,N10,$A$7=27,N11,$A$7=28,N11,$A$7=29,N12,$A$7=30,N12,$A$7=31,N13,$A$7=32,N13,$A$7=33,N14,$A$7=34,N14,$A$7=35,N15,$A$7=36,N15,$A$7=37,N16,$A$7=38,N16,$A$7=39,N17,$A$7=40,N17)</f>
        <v>5b</v>
      </c>
      <c r="AJ7" s="4" t="str" cm="1">
        <f t="array" ref="AJ7">_xlfn.IFS($A$7=1,0,$A$7=2,E35,$A$7=3,E36,$A$7=4,E36,$A$7=5,E37,$A$7=6,E37,$A$7=7,E39,$A$7=8,E39,$A$7=9,E41,$A$7=10,E41,$A$7=11,E43,$A$7=12,E43,$A$7=13,E45,$A$7=14,E45,$A$7=15,E47,$A$7=16,E47,$A$7=17,E49,$A$7=18,E49,$A$7=19,E51,$A$7=20,E51,$A$7=21,E53,$A$7=22,E53,$A$7=23,E55,$A$7=24,E55,$A$7=25,E57,$A$7=26,E57,$A$7=27,E59,$A$7=28,E59,$A$7=29,E61,$A$7=30,E61,$A$7=31,E63,$A$7=32,E63,$A$7=33,E65,$A$7=34,E65,$A$7=35,E67,$A$7=36,E67,$A$7=37,E69,$A$7=38,E69,$A$7=39,E71,$A$7=40,E71)</f>
        <v>8b</v>
      </c>
      <c r="AK7" s="4" t="str" cm="1">
        <f t="array" ref="AK7">_xlfn.IFS($A$7=1,0,$A$7=2,#REF!,$A$7=3,#REF!,$A$7=4,#REF!,$A$7=5,#REF!,$A$7=6,#REF!,$A$7=7,#REF!,$A$7=8,#REF!,$A$7=9,N1,$A$7=10,N1,$A$7=11,N2,$A$7=12,N2,$A$7=13,N3,$A$7=14,N3,$A$7=15,N4,$A$7=16,N4,$A$7=17,N5,$A$7=18,N5,$A$7=19,N6,$A$7=20,N6,$A$7=21,N7,$A$7=22,N7,$A$7=23,N8,$A$7=24,N8,$A$7=25,N9,$A$7=26,N9,$A$7=27,N10,$A$7=28,N10,$A$7=29,N11,$A$7=30,N11,$A$7=31,N12,$A$7=32,N12,$A$7=33,N13,$A$7=34,N13,$A$7=35,N14,$A$7=36,N14,$A$7=37,N15,$A$7=38,N15,$A$7=39,N16,$A$7=40,N16)</f>
        <v>5a</v>
      </c>
      <c r="AL7" s="4" t="str" cm="1">
        <f t="array" ref="AL7">_xlfn.IFS($A$7=1,0,$A$7=2,E34,$A$7=3,E35,$A$7=4,E35,$A$7=5,E36,$A$7=6,E36,$A$7=7,E38,$A$7=8,E38,$A$7=9,E40,$A$7=10,E40,$A$7=11,E42,$A$7=12,E42,$A$7=13,E44,$A$7=14,E44,$A$7=15,E46,$A$7=16,E46,$A$7=17,E48,$A$7=18,E48,$A$7=19,E50,$A$7=20,E50,$A$7=21,E52,$A$7=22,E52,$A$7=23,E54,$A$7=24,E54,$A$7=25,E56,$A$7=26,E56,$A$7=27,E58,$A$7=28,E58,$A$7=29,E60,$A$7=30,E60,$A$7=31,E62,$A$7=32,E62,$A$7=33,E64,$A$7=34,E64,$A$7=35,E66,$A$7=36,E66,$A$7=37,E68,$A$7=38,E68,$A$7=39,E70,$A$7=40,E70)</f>
        <v>8a</v>
      </c>
      <c r="AM7" s="4" t="str" cm="1">
        <f t="array" ref="AM7">_xlfn.IFS($A$7=1,0,$A$7=2,#REF!,$A$7=3,#REF!,$A$7=4,#REF!,$A$7=5,#REF!,$A$7=6,#REF!,$A$7=7,#REF!,$A$7=8,#REF!,$A$7=9,#REF!,$A$7=10,#REF!,$A$7=11,N1,$A$7=12,N1,$A$7=13,N2,$A$7=14,N2,$A$7=15,N3,$A$7=16,N3,$A$7=17,N4,$A$7=18,N4,$A$7=19,N5,$A$7=20,N5,$A$7=21,N6,$A$7=22,N6,$A$7=23,N7,$A$7=24,N7,$A$7=25,N8,$A$7=26,N8,$A$7=27,N9,$A$7=28,N9,$A$7=29,N10,$A$7=30,N10,$A$7=31,N11,$A$7=32,N11,$A$7=33,N12,$A$7=34,N12,$A$7=35,N13,$A$7=36,N13,$A$7=37,N14,$A$7=38,N14,$A$7=39,N15,$A$7=40,N15)</f>
        <v>11b</v>
      </c>
      <c r="AN7" s="4" t="str" cm="1">
        <f t="array" ref="AN7">_xlfn.IFS($A$7=1,0,$A$7=2,E33,$A$7=3,E34,$A$7=4,E34,$A$7=5,E35,$A$7=6,E35,$A$7=7,E37,$A$7=8,E37,$A$7=9,E39,$A$7=10,E39,$A$7=11,E41,$A$7=12,E41,$A$7=13,E43,$A$7=14,E43,$A$7=15,E45,$A$7=16,E45,$A$7=17,E47,$A$7=18,E47,$A$7=19,E49,$A$7=20,E49,$A$7=21,E51,$A$7=22,E51,$A$7=23,E53,$A$7=24,E53,$A$7=25,E55,$A$7=26,E55,$A$7=27,E57,$A$7=28,E57,$A$7=29,E59,$A$7=30,E59,$A$7=31,E61,$A$7=32,E61,$A$7=33,E63,$A$7=34,E63,$A$7=35,E65,$A$7=36,E65,$A$7=37,E67,$A$7=38,E67,$A$7=39,E69,$A$7=40,E69)</f>
        <v>7d</v>
      </c>
      <c r="AO7" s="4" t="str" cm="1">
        <f t="array" ref="AO7">_xlfn.IFS($A$7=1,0,$A$7=2,#REF!,$A$7=3,#REF!,$A$7=4,#REF!,$A$7=5,#REF!,$A$7=6,#REF!,$A$7=7,#REF!,$A$7=8,#REF!,$A$7=9,#REF!,$A$7=10,#REF!,$A$7=11,#REF!,$A$7=12,#REF!,$A$7=13,N1,$A$7=14,N1,$A$7=15,N2,$A$7=16,N2,$A$7=17,N3,$A$7=18,N3,$A$7=19,N4,$A$7=20,N4,$A$7=21,N5,$A$7=22,N5,$A$7=23,N6,$A$7=24,N6,$A$7=25,N7,$A$7=26,N7,$A$7=27,N8,$A$7=28,N8,$A$7=29,N9,$A$7=30,N9,$A$7=31,N10,$A$7=32,N10,$A$7=33,N11,$A$7=34,N11,$A$7=35,N12,$A$7=36,N12,$A$7=37,N13,$A$7=38,N13,$A$7=39,N14,$A$7=40,N14)</f>
        <v>11a</v>
      </c>
      <c r="AP7" s="4" t="str" cm="1">
        <f t="array" ref="AP7">_xlfn.IFS($A$7=1,0,$A$7=2,E32,$A$7=3,E33,$A$7=4,E33,$A$7=5,E34,$A$7=6,E34,$A$7=7,E36,$A$7=8,E36,$A$7=9,E38,$A$7=10,E38,$A$7=11,E40,$A$7=12,E40,$A$7=13,E42,$A$7=14,E42,$A$7=15,E44,$A$7=16,E44,$A$7=17,E46,$A$7=18,E46,$A$7=19,E48,$A$7=20,E48,$A$7=21,E50,$A$7=22,E50,$A$7=23,E52,$A$7=24,E52,$A$7=25,E54,$A$7=26,E54,$A$7=27,E56,$A$7=28,E56,$A$7=29,E58,$A$7=30,E58,$A$7=31,E60,$A$7=32,E60,$A$7=33,E62,$A$7=34,E62,$A$7=35,E64,$A$7=36,E64,$A$7=37,E66,$A$7=38,E66,$A$7=39,E68,$A$7=40,E68)</f>
        <v>7c</v>
      </c>
      <c r="AQ7" s="4" t="str" cm="1">
        <f t="array" ref="AQ7">_xlfn.IFS($A$7=1,0,$A$7=2,#REF!,$A$7=3,#REF!,$A$7=4,#REF!,$A$7=5,#REF!,$A$7=6,#REF!,$A$7=7,#REF!,$A$7=8,#REF!,$A$7=9,#REF!,$A$7=10,#REF!,$A$7=11,#REF!,$A$7=12,#REF!,$A$7=13,#REF!,$A$7=14,#REF!,$A$7=15,N1,$A$7=16,N1,$A$7=17,N2,$A$7=18,N2,$A$7=19,N3,$A$7=20,N3,$A$7=21,N4,$A$7=22,N4,$A$7=23,N5,$A$7=24,N5,$A$7=25,N6,$A$7=26,N6,$A$7=27,N7,$A$7=28,N7,$A$7=29,N8,$A$7=30,N8,$A$7=31,N9,$A$7=32,N9,$A$7=33,N10,$A$7=34,N10,$A$7=35,N11,$A$7=36,N11,$A$7=37,N12,$A$7=38,N12,$A$7=39,N13,$A$7=40,N13)</f>
        <v>10d</v>
      </c>
    </row>
    <row r="8" spans="1:63" x14ac:dyDescent="0.2">
      <c r="B8">
        <v>5</v>
      </c>
      <c r="C8" s="3">
        <f t="shared" si="0"/>
        <v>0.46527777777777779</v>
      </c>
      <c r="D8" s="4" t="str">
        <f>'Zeitpläne Stationen'!B7</f>
        <v>6a</v>
      </c>
      <c r="E8" s="4" t="str" cm="1">
        <f t="array" ref="E8">_xlfn.IFS($A$7=1,0,$A$7=2,D9,$A$7=3,D10,$A$7=4,D10,$A$7=5,D11,$A$7=6,D11,$A$7=7,D12,$A$7=8,D12,$A$7=9,D13,$A$7=10,D13,$A$7=11,D14,$A$7=12,D14,$A$7=13,D15,$A$7=14,D15,$A$7=15,D16,$A$7=16,D16,$A$7=17,D17,$A$7=18,D17,$A$7=19,D18,$A$7=20,D18,$A$7=21,D19,$A$7=22,D19,$A$7=23,D20,$A$7=24,D20,$A$7=25,D21,$A$7=26,D21,$A$7=27,D22,$A$7=28,D22,$A$7=29,D23,$A$7=30,D23,$A$7=31,D24,$A$7=32,D24,$A$7=33,D25,$A$7=34,D25,$A$7=35,D26,$A$7=36,D26,$A$7=37,D27,$A$7=38,D27,$A$7=39,D28,$A$7=40,D28)</f>
        <v>9b</v>
      </c>
      <c r="F8" s="4" t="str">
        <f t="shared" si="1"/>
        <v>5d</v>
      </c>
      <c r="G8" s="4" t="str" cm="1">
        <f t="array" ref="G8">_xlfn.IFS($A$7=1,0,$A$7=2,D8,$A$7=3,D9,$A$7=4,D9,$A$7=5,D10,$A$7=6,D10,$A$7=7,D11,$A$7=8,D11,$A$7=9,D12,$A$7=10,D12,$A$7=11,D13,$A$7=12,D13,$A$7=13,D14,$A$7=14,D14,$A$7=15,D15,$A$7=16,D15,$A$7=17,D16,$A$7=18,D16,$A$7=19,D17,$A$7=20,D17,$A$7=21,D18,$A$7=22,D18,$A$7=23,D19,$A$7=24,D19,$A$7=25,D20,$A$7=26,D20,$A$7=27,D21,$A$7=28,D21,$A$7=29,D22,$A$7=30,D22,$A$7=31,D23,$A$7=32,D23,$A$7=33,D24,$A$7=34,D24,$A$7=35,D25,$A$7=36,D25,$A$7=37,D26,$A$7=38,D26,$A$7=39,D27,$A$7=40,D27)</f>
        <v>9a</v>
      </c>
      <c r="H8" s="4" t="str">
        <f t="shared" si="2"/>
        <v>5c</v>
      </c>
      <c r="I8" s="4" t="str" cm="1">
        <f t="array" ref="I8">_xlfn.IFS($A$7=1,0,$A$7=2,D7,$A$7=3,D8,$A$7=4,D8,$A$7=5,D9,$A$7=6,D9,$A$7=7,D10,$A$7=8,D10,$A$7=9,D11,$A$7=10,D11,$A$7=11,D12,$A$7=12,D12,$A$7=13,D13,$A$7=14,D13,$A$7=15,D14,$A$7=16,D14,$A$7=17,D15,$A$7=18,D15,$A$7=19,D16,$A$7=20,D16,$A$7=21,D17,$A$7=22,D17,$A$7=23,D18,$A$7=24,D18,$A$7=25,D19,$A$7=26,D19,$A$7=27,D20,$A$7=28,D20,$A$7=29,D21,$A$7=30,D21,$A$7=31,D22,$A$7=32,D22,$A$7=33,D23,$A$7=34,D23,$A$7=35,D24,$A$7=36,D24,$A$7=37,D25,$A$7=38,D25,$A$7=39,D26,$A$7=40,D26)</f>
        <v>8d</v>
      </c>
      <c r="J8" s="4" t="str">
        <f t="shared" ref="J8:J43" si="3">D5</f>
        <v>5b</v>
      </c>
      <c r="K8" s="4" t="str" cm="1">
        <f t="array" ref="K8">_xlfn.IFS($A$7=1,0,$A$7=2,D6,$A$7=3,D7,$A$7=4,D7,$A$7=5,D8,$A$7=6,D8,$A$7=7,D9,$A$7=8,D9,$A$7=9,D10,$A$7=10,D10,$A$7=11,D11,$A$7=12,D11,$A$7=13,D12,$A$7=14,D12,$A$7=15,D13,$A$7=16,D13,$A$7=17,D14,$A$7=18,D14,$A$7=19,D15,$A$7=20,D15,$A$7=21,D16,$A$7=22,D16,$A$7=23,D17,$A$7=24,D17,$A$7=25,D18,$A$7=26,D18,$A$7=27,D19,$A$7=28,D19,$A$7=29,D20,$A$7=30,D20,$A$7=31,D21,$A$7=32,D21,$A$7=33,D22,$A$7=34,D22,$A$7=35,D23,$A$7=36,D23,$A$7=37,D24,$A$7=38,D24,$A$7=39,D25,$A$7=40,D25)</f>
        <v>8c</v>
      </c>
      <c r="L8" s="4" t="str">
        <f>D4</f>
        <v>5a</v>
      </c>
      <c r="M8" s="4" t="str" cm="1">
        <f t="array" ref="M8">_xlfn.IFS($A$7=1,0,$A$7=2,H7,$A$7=3,H8,$A$7=4,H8,$A$7=5,H9,$A$7=6,H9,$A$7=7,H10,$A$7=8,H10,$A$7=9,H11,$A$7=10,H11,$A$7=11,H12,$A$7=12,H12,$A$7=13,H13,$A$7=14,H13,$A$7=15,H14,$A$7=16,H14,$A$7=17,H15,$A$7=18,H15,$A$7=19,H16,$A$7=20,H16,$A$7=21,H17,$A$7=22,H17,$A$7=23,H18,$A$7=24,H18,$A$7=25,H19,$A$7=26,H19,$A$7=27,H20,$A$7=28,H20,$A$7=29,H21,$A$7=30,H21,$A$7=31,H22,$A$7=32,H22,$A$7=33,H23,$A$7=34,H23,$A$7=35,H24,$A$7=36,H24,$A$7=37,H25,$A$7=38,H25,$A$7=39,H26,$A$7=40,H26)</f>
        <v>8b</v>
      </c>
      <c r="N8" s="4" t="str">
        <f>IF(ISODD($A$7),0,VLOOKUP($A$7-C124,$D$44:$E$83,2))</f>
        <v>11b</v>
      </c>
      <c r="O8" s="4" t="str" cm="1">
        <f t="array" ref="O8">_xlfn.IFS($A$7=1,0,$A$7=2,D4,$A$7=3,D5,$A$7=4,D5,$A$7=5,D6,$A$7=6,D6,$A$7=7,D7,$A$7=8,D7,$A$7=9,D8,$A$7=10,D8,$A$7=11,D9,$A$7=12,D9,$A$7=13,D10,$A$7=14,D10,$A$7=15,D11,$A$7=16,D11,$A$7=17,D12,$A$7=18,D12,$A$7=19,D13,$A$7=20,D13,$A$7=21,D14,$A$7=22,D14,$A$7=23,D15,$A$7=24,D15,$A$7=25,D16,$A$7=26,D16,$A$7=27,D17,$A$7=28,D17,$A$7=29,D18,$A$7=30,D18,$A$7=31,D19,$A$7=32,D19,$A$7=33,D20,$A$7=34,D20,$A$7=35,D21,$A$7=36,D21,$A$7=37,D22,$A$7=38,D22,$A$7=39,D23,$A$7=40,D23)</f>
        <v>8a</v>
      </c>
      <c r="P8" s="4" t="str" cm="1">
        <f t="array" ref="P8">_xlfn.IFS($A$7=1,0,$A$7=2,E46,$A$7=3,E47,$A$7=4,E47,$A$7=5,E48,$A$7=6,E48,$A$7=7,E50,$A$7=8,E50,$A$7=9,E52,$A$7=10,E52,$A$7=11,E54,$A$7=12,E54,$A$7=13,E56,$A$7=14,E56,$A$7=15,E58,$A$7=16,E58,$A$7=17,E60,$A$7=18,E60,$A$7=19,E62,$A$7=20,E62,$A$7=21,E64,$A$7=22,E64,$A$7=23,E66,$A$7=24,E66,$A$7=25,E68,$A$7=26,E68,$A$7=27,E70,$A$7=28,E70,$A$7=29,E72,$A$7=30,E72,$A$7=31,E74,$A$7=32,E74,$A$7=33,E76,$A$7=34,E76,$A$7=35,E78,$A$7=36,E78,$A$7=37,E80,$A$7=38,E80,$A$7=39,E82,$A$7=40,E82)</f>
        <v>11a</v>
      </c>
      <c r="Q8" s="4" t="str" cm="1">
        <f t="array" ref="Q8">_xlfn.IFS($A$7=1,0,$A$7=2,L7,$A$7=3,L8,$A$7=4,L8,$A$7=5,L9,$A$7=6,L9,$A$7=7,L10,$A$7=8,L10,$A$7=9,L11,$A$7=10,L11,$A$7=11,L12,$A$7=12,L12,$A$7=13,L13,$A$7=14,L13,$A$7=15,L14,$A$7=16,L14,$A$7=17,L15,$A$7=18,L15,$A$7=19,L16,$A$7=20,L16,$A$7=21,L17,$A$7=22,L17,$A$7=23,L18,$A$7=24,L18,$A$7=25,L19,$A$7=26,L19,$A$7=27,L20,$A$7=28,L20,$A$7=29,L21,$A$7=30,L21,$A$7=31,L22,$A$7=32,L22,$A$7=33,L23,$A$7=34,L23,$A$7=35,L24,$A$7=36,L24,$A$7=37,L25,$A$7=38,L25,$A$7=39,L26,$A$7=40,L26)</f>
        <v>7d</v>
      </c>
      <c r="R8" s="4" t="str" cm="1">
        <f t="array" ref="R8">_xlfn.IFS($A$7=1,0,$A$7=2,E45,$A$7=3,E46,$A$7=4,E46,$A$7=5,E47,$A$7=6,E47,$A$7=7,E49,$A$7=8,E49,$A$7=9,E51,$A$7=10,E51,$A$7=11,E53,$A$7=12,E53,$A$7=13,E55,$A$7=14,E55,$A$7=15,E57,$A$7=16,E57,$A$7=17,E59,$A$7=18,E59,$A$7=19,E61,$A$7=20,E61,$A$7=21,E63,$A$7=22,E63,$A$7=23,E65,$A$7=24,E65,$A$7=25,E67,$A$7=26,E67,$A$7=27,E69,$A$7=28,E69,$A$7=29,E71,$A$7=30,E71,$A$7=31,E73,$A$7=32,E73,$A$7=33,E75,$A$7=34,E75,$A$7=35,E77,$A$7=36,E77,$A$7=37,E79,$A$7=38,E79,$A$7=39,E81,$A$7=40,E81)</f>
        <v>10d</v>
      </c>
      <c r="S8" s="4" t="str" cm="1">
        <f t="array" ref="S8">_xlfn.IFS($A$7=1,0,$A$7=2,N7,$A$7=3,N8,$A$7=4,N8,$A$7=5,N9,$A$7=6,N9,$A$7=7,N10,$A$7=8,N10,$A$7=9,N11,$A$7=10,N11,$A$7=11,N12,$A$7=12,N12,$A$7=13,N13,$A$7=14,N13,$A$7=15,N14,$A$7=16,N14,$A$7=17,N15,$A$7=18,N15,$A$7=19,N16,$A$7=20,N16,$A$7=21,N17,$A$7=22,N17,$A$7=23,N18,$A$7=24,N18,$A$7=25,N19,$A$7=26,N19,$A$7=27,N20,$A$7=28,N20,$A$7=29,N21,$A$7=30,N21,$A$7=31,N22,$A$7=32,N22,$A$7=33,N23,$A$7=34,N23,$A$7=35,N24,$A$7=36,N24,$A$7=37,N25,$A$7=38,N25,$A$7=39,N26,$A$7=40,N26)</f>
        <v>7c</v>
      </c>
      <c r="T8" s="4" t="str" cm="1">
        <f t="array" ref="T8">_xlfn.IFS($A$7=1,0,$A$7=2,E44,$A$7=3,E45,$A$7=4,E45,$A$7=5,E46,$A$7=6,E46,$A$7=7,E48,$A$7=8,E48,$A$7=9,E50,$A$7=10,E50,$A$7=11,E52,$A$7=12,E52,$A$7=13,E54,$A$7=14,E54,$A$7=15,E56,$A$7=16,E56,$A$7=17,E58,$A$7=18,E58,$A$7=19,E60,$A$7=20,E60,$A$7=21,E62,$A$7=22,E62,$A$7=23,E64,$A$7=24,E64,$A$7=25,E66,$A$7=26,E66,$A$7=27,E68,$A$7=28,E68,$A$7=29,E70,$A$7=30,E70,$A$7=31,E72,$A$7=32,E72,$A$7=33,E74,$A$7=34,E74,$A$7=35,E76,$A$7=36,E76,$A$7=37,E78,$A$7=38,E78,$A$7=39,E80,$A$7=40,E80)</f>
        <v>10c</v>
      </c>
      <c r="U8" s="4" t="str" cm="1">
        <f t="array" ref="U8">_xlfn.IFS($A$7=1,0,$A$7=2,N6,$A$7=3,N7,$A$7=4,N7,$A$7=5,N8,$A$7=6,N8,$A$7=7,N9,$A$7=8,N9,$A$7=9,N10,$A$7=10,N10,$A$7=11,N11,$A$7=12,N11,$A$7=13,N12,$A$7=14,N12,$A$7=15,N13,$A$7=16,N13,$A$7=17,N14,$A$7=18,N14,$A$7=19,N15,$A$7=20,N15,$A$7=21,N16,$A$7=22,N16,$A$7=23,N17,$A$7=24,N17,$A$7=25,N18,$A$7=26,N18,$A$7=27,N19,$A$7=28,N19,$A$7=29,N20,$A$7=30,N20,$A$7=31,N21,$A$7=32,N21,$A$7=33,N22,$A$7=34,N22,$A$7=35,N23,$A$7=36,N23,$A$7=37,N24,$A$7=38,N24,$A$7=39,N25,$A$7=40,N25)</f>
        <v>7b</v>
      </c>
      <c r="V8" s="4" t="str" cm="1">
        <f t="array" ref="V8">_xlfn.IFS($A$7=1,0,$A$7=2,E43,$A$7=3,E44,$A$7=4,E44,$A$7=5,E45,$A$7=6,E45,$A$7=7,E47,$A$7=8,E47,$A$7=9,E49,$A$7=10,E49,$A$7=11,E51,$A$7=12,E51,$A$7=13,E53,$A$7=14,E53,$A$7=15,E55,$A$7=16,E55,$A$7=17,E57,$A$7=18,E57,$A$7=19,E59,$A$7=20,E59,$A$7=21,E61,$A$7=22,E61,$A$7=23,E63,$A$7=24,E63,$A$7=25,E65,$A$7=26,E65,$A$7=27,E67,$A$7=28,E67,$A$7=29,E69,$A$7=30,E69,$A$7=31,E71,$A$7=32,E71,$A$7=33,E73,$A$7=34,E73,$A$7=35,E75,$A$7=36,E75,$A$7=37,E77,$A$7=38,E77,$A$7=39,E79,$A$7=40,E79)</f>
        <v>10b</v>
      </c>
      <c r="W8" s="4" t="str" cm="1">
        <f t="array" ref="W8">_xlfn.IFS($A$7=1,0,$A$7=2,N5,$A$7=3,N6,$A$7=4,N6,$A$7=5,N7,$A$7=6,N7,$A$7=7,N8,$A$7=8,N8,$A$7=9,N9,$A$7=10,N9,$A$7=11,N10,$A$7=12,N10,$A$7=13,N11,$A$7=14,N11,$A$7=15,N12,$A$7=16,N12,$A$7=17,N13,$A$7=18,N13,$A$7=19,N14,$A$7=20,N14,$A$7=21,N15,$A$7=22,N15,$A$7=23,N16,$A$7=24,N16,$A$7=25,N17,$A$7=26,N17,$A$7=27,N18,$A$7=28,N18,$A$7=29,N19,$A$7=30,N19,$A$7=31,N20,$A$7=32,N20,$A$7=33,N21,$A$7=34,N21,$A$7=35,N22,$A$7=36,N22,$A$7=37,N23,$A$7=38,N23,$A$7=39,N24,$A$7=40,N24)</f>
        <v>7a</v>
      </c>
      <c r="X8" s="4" t="str" cm="1">
        <f t="array" ref="X8">_xlfn.IFS($A$7=1,0,$A$7=2,E42,$A$7=3,E43,$A$7=4,E43,$A$7=5,E44,$A$7=6,E44,$A$7=7,E46,$A$7=8,E46,$A$7=9,E48,$A$7=10,E48,$A$7=11,E50,$A$7=12,E50,$A$7=13,E52,$A$7=14,E52,$A$7=15,E54,$A$7=16,E54,$A$7=17,E56,$A$7=18,E56,$A$7=19,E58,$A$7=20,E58,$A$7=21,E60,$A$7=22,E60,$A$7=23,E62,$A$7=24,E62,$A$7=25,E64,$A$7=26,E64,$A$7=27,E66,$A$7=28,E66,$A$7=29,E68,$A$7=30,E68,$A$7=31,E70,$A$7=32,E70,$A$7=33,E72,$A$7=34,E72,$A$7=35,E74,$A$7=36,E74,$A$7=37,E76,$A$7=38,E76,$A$7=39,E78,$A$7=40,E78)</f>
        <v>10a</v>
      </c>
      <c r="Y8" s="4" t="str" cm="1">
        <f t="array" ref="Y8">_xlfn.IFS($A$7=1,0,$A$7=2,N4,$A$7=3,N5,$A$7=4,N5,$A$7=5,N6,$A$7=6,N6,$A$7=7,N7,$A$7=8,N7,$A$7=9,N8,$A$7=10,N8,$A$7=11,N9,$A$7=12,N9,$A$7=13,N10,$A$7=14,N10,$A$7=15,N11,$A$7=16,N11,$A$7=17,N12,$A$7=18,N12,$A$7=19,N13,$A$7=20,N13,$A$7=21,N14,$A$7=22,N14,$A$7=23,N15,$A$7=24,N15,$A$7=25,N16,$A$7=26,N16,$A$7=27,N17,$A$7=28,N17,$A$7=29,N18,$A$7=30,N18,$A$7=31,N19,$A$7=32,N19,$A$7=33,N20,$A$7=34,N20,$A$7=35,N21,$A$7=36,N21,$A$7=37,N22,$A$7=38,N22,$A$7=39,N23,$A$7=40,N23)</f>
        <v>6d</v>
      </c>
      <c r="Z8" s="4" t="str" cm="1">
        <f t="array" ref="Z8">_xlfn.IFS($A$7=1,0,$A$7=2,E41,$A$7=3,E42,$A$7=4,E42,$A$7=5,E43,$A$7=6,E43,$A$7=7,E45,$A$7=8,E45,$A$7=9,E47,$A$7=10,E47,$A$7=11,E49,$A$7=12,E49,$A$7=13,E51,$A$7=14,E51,$A$7=15,E53,$A$7=16,E53,$A$7=17,E55,$A$7=18,E55,$A$7=19,E57,$A$7=20,E57,$A$7=21,E59,$A$7=22,E59,$A$7=23,E61,$A$7=24,E61,$A$7=25,E63,$A$7=26,E63,$A$7=27,E65,$A$7=28,E65,$A$7=29,E67,$A$7=30,E67,$A$7=31,E69,$A$7=32,E69,$A$7=33,E71,$A$7=34,E71,$A$7=35,E73,$A$7=36,E73,$A$7=37,E75,$A$7=38,E75,$A$7=39,E77,$A$7=40,E77)</f>
        <v>9d</v>
      </c>
      <c r="AA8" s="4" t="str" cm="1">
        <f t="array" ref="AA8">_xlfn.IFS($A$7=1,0,$A$7=2,N3,$A$7=3,N4,$A$7=4,N4,$A$7=5,N5,$A$7=6,N5,$A$7=7,N6,$A$7=8,N6,$A$7=9,N7,$A$7=10,N7,$A$7=11,N8,$A$7=12,N8,$A$7=13,N9,$A$7=14,N9,$A$7=15,N10,$A$7=16,N10,$A$7=17,N11,$A$7=18,N11,$A$7=19,N12,$A$7=20,N12,$A$7=21,N13,$A$7=22,N13,$A$7=23,N14,$A$7=24,N14,$A$7=25,N15,$A$7=26,N15,$A$7=27,N16,$A$7=28,N16,$A$7=29,N17,$A$7=30,N17,$A$7=31,N18,$A$7=32,N18,$A$7=33,N19,$A$7=34,N19,$A$7=35,N20,$A$7=36,N20,$A$7=37,N21,$A$7=38,N21,$A$7=39,N22,$A$7=40,N22)</f>
        <v>6c</v>
      </c>
      <c r="AB8" s="4" t="str" cm="1">
        <f t="array" ref="AB8">_xlfn.IFS($A$7=1,0,$A$7=2,E40,$A$7=3,E41,$A$7=4,E41,$A$7=5,E42,$A$7=6,E42,$A$7=7,E44,$A$7=8,E44,$A$7=9,E46,$A$7=10,E46,$A$7=11,E48,$A$7=12,E48,$A$7=13,E50,$A$7=14,E50,$A$7=15,E52,$A$7=16,E52,$A$7=17,E54,$A$7=18,E54,$A$7=19,E56,$A$7=20,E56,$A$7=21,E58,$A$7=22,E58,$A$7=23,E60,$A$7=24,E60,$A$7=25,E62,$A$7=26,E62,$A$7=27,E64,$A$7=28,E64,$A$7=29,E66,$A$7=30,E66,$A$7=31,E68,$A$7=32,E68,$A$7=33,E70,$A$7=34,E70,$A$7=35,E72,$A$7=36,E72,$A$7=37,E74,$A$7=38,E74,$A$7=39,E76,$A$7=40,E76)</f>
        <v>9c</v>
      </c>
      <c r="AC8" s="4" t="str" cm="1">
        <f t="array" ref="AC8">_xlfn.IFS($A$7=1,0,$A$7=2,#REF!,$A$7=3,#REF!,$A$7=4,#REF!,$A$7=5,N4,$A$7=6,N4,$A$7=7,N5,$A$7=8,N5,$A$7=9,N6,$A$7=10,N6,$A$7=11,N7,$A$7=12,N7,$A$7=13,N8,$A$7=14,N8,$A$7=15,N9,$A$7=16,N9,$A$7=17,N10,$A$7=18,N10,$A$7=19,N11,$A$7=20,N11,$A$7=21,N12,$A$7=22,N12,$A$7=23,N13,$A$7=24,N13,$A$7=25,N14,$A$7=26,N14,$A$7=27,N15,$A$7=28,N15,$A$7=29,N16,$A$7=30,N16,$A$7=31,N17,$A$7=32,N17,$A$7=33,N18,$A$7=34,N18,$A$7=35,N19,$A$7=36,N19,$A$7=37,N20,$A$7=38,N20,$A$7=39,N21,$A$7=40,N21)</f>
        <v>6b</v>
      </c>
      <c r="AD8" s="4" t="str" cm="1">
        <f t="array" ref="AD8">_xlfn.IFS($A$7=1,0,$A$7=2,E39,$A$7=3,E40,$A$7=4,E40,$A$7=5,E41,$A$7=6,E41,$A$7=7,E43,$A$7=8,E43,$A$7=9,E45,$A$7=10,E45,$A$7=11,E47,$A$7=12,E47,$A$7=13,E49,$A$7=14,E49,$A$7=15,E51,$A$7=16,E51,$A$7=17,E53,$A$7=18,E53,$A$7=19,E55,$A$7=20,E55,$A$7=21,E57,$A$7=22,E57,$A$7=23,E59,$A$7=24,E59,$A$7=25,E61,$A$7=26,E61,$A$7=27,E63,$A$7=28,E63,$A$7=29,E65,$A$7=30,E65,$A$7=31,E67,$A$7=32,E67,$A$7=33,E69,$A$7=34,E69,$A$7=35,E71,$A$7=36,E71,$A$7=37,E73,$A$7=38,E73,$A$7=39,E75,$A$7=40,E75)</f>
        <v>9b</v>
      </c>
      <c r="AE8" s="4" t="str" cm="1">
        <f t="array" ref="AE8">_xlfn.IFS($A$7=1,0,$A$7=2,#REF!,$A$7=3,#REF!,$A$7=4,#REF!,$A$7=5,N3,$A$7=6,N3,$A$7=7,N4,$A$7=8,N4,$A$7=9,N5,$A$7=10,N5,$A$7=11,N6,$A$7=12,N6,$A$7=13,N7,$A$7=14,N7,$A$7=15,N8,$A$7=16,N8,$A$7=17,N9,$A$7=18,N9,$A$7=19,N10,$A$7=20,N10,$A$7=21,N11,$A$7=22,N11,$A$7=23,N12,$A$7=24,N12,$A$7=25,N13,$A$7=26,N13,$A$7=27,N14,$A$7=28,N14,$A$7=29,N15,$A$7=30,N15,$A$7=31,N16,$A$7=32,N16,$A$7=33,N17,$A$7=34,N17,$A$7=35,N18,$A$7=36,N18,$A$7=37,N19,$A$7=38,N19,$A$7=39,N20,$A$7=40,N20)</f>
        <v>6a</v>
      </c>
      <c r="AF8" s="4" t="str" cm="1">
        <f t="array" ref="AF8">_xlfn.IFS($A$7=1,0,$A$7=2,E38,$A$7=3,E39,$A$7=4,E39,$A$7=5,E40,$A$7=6,E40,$A$7=7,E42,$A$7=8,E42,$A$7=9,E44,$A$7=10,E44,$A$7=11,E46,$A$7=12,E46,$A$7=13,E48,$A$7=14,E48,$A$7=15,E50,$A$7=16,E50,$A$7=17,E52,$A$7=18,E52,$A$7=19,E54,$A$7=20,E54,$A$7=21,E56,$A$7=22,E56,$A$7=23,E58,$A$7=24,E58,$A$7=25,E60,$A$7=26,E60,$A$7=27,E62,$A$7=28,E62,$A$7=29,E64,$A$7=30,E64,$A$7=31,E66,$A$7=32,E66,$A$7=33,E68,$A$7=34,E68,$A$7=35,E70,$A$7=36,E70,$A$7=37,E72,$A$7=38,E72,$A$7=39,E74,$A$7=40,E74)</f>
        <v>9a</v>
      </c>
      <c r="AG8" s="4" t="str" cm="1">
        <f t="array" ref="AG8">_xlfn.IFS($A$7=1,0,$A$7=2,#REF!,$A$7=3,#REF!,$A$7=4,#REF!,$A$7=5,N2,$A$7=6,N2,$A$7=7,N3,$A$7=8,N3,$A$7=9,N4,$A$7=10,N4,$A$7=11,N5,$A$7=12,N5,$A$7=13,N6,$A$7=14,N6,$A$7=15,N7,$A$7=16,N7,$A$7=17,N8,$A$7=18,N8,$A$7=19,N9,$A$7=20,N9,$A$7=21,N10,$A$7=22,N10,$A$7=23,N11,$A$7=24,N11,$A$7=25,N12,$A$7=26,N12,$A$7=27,N13,$A$7=28,N13,$A$7=29,N14,$A$7=30,N14,$A$7=31,N15,$A$7=32,N15,$A$7=33,N16,$A$7=34,N16,$A$7=35,N17,$A$7=36,N17,$A$7=37,N18,$A$7=38,N18,$A$7=39,N19,$A$7=40,N19)</f>
        <v>5d</v>
      </c>
      <c r="AH8" s="4" t="str" cm="1">
        <f t="array" ref="AH8">_xlfn.IFS($A$7=1,0,$A$7=2,E37,$A$7=3,E38,$A$7=4,E38,$A$7=5,E39,$A$7=6,E39,$A$7=7,E41,$A$7=8,E41,$A$7=9,E43,$A$7=10,E43,$A$7=11,E45,$A$7=12,E45,$A$7=13,E47,$A$7=14,E47,$A$7=15,E49,$A$7=16,E49,$A$7=17,E51,$A$7=18,E51,$A$7=19,E53,$A$7=20,E53,$A$7=21,E55,$A$7=22,E55,$A$7=23,E57,$A$7=24,E57,$A$7=25,E59,$A$7=26,E59,$A$7=27,E61,$A$7=28,E61,$A$7=29,E63,$A$7=30,E63,$A$7=31,E65,$A$7=32,E65,$A$7=33,E67,$A$7=34,E67,$A$7=35,E69,$A$7=36,E69,$A$7=37,E71,$A$7=38,E71,$A$7=39,E73,$A$7=40,E73)</f>
        <v>8d</v>
      </c>
      <c r="AI8" s="4" t="str" cm="1">
        <f t="array" ref="AI8">_xlfn.IFS($A$7=1,0,$A$7=2,#REF!,$A$7=3,#REF!,$A$7=4,#REF!,$A$7=5,N1,$A$7=6,N1,$A$7=7,N2,$A$7=8,N2,$A$7=9,N3,$A$7=10,N3,$A$7=11,N4,$A$7=12,N4,$A$7=13,N5,$A$7=14,N5,$A$7=15,N6,$A$7=16,N6,$A$7=17,N7,$A$7=18,N7,$A$7=19,N8,$A$7=20,N8,$A$7=21,N9,$A$7=22,N9,$A$7=23,N10,$A$7=24,N10,$A$7=25,N11,$A$7=26,N11,$A$7=27,N12,$A$7=28,N12,$A$7=29,N13,$A$7=30,N13,$A$7=31,N14,$A$7=32,N14,$A$7=33,N15,$A$7=34,N15,$A$7=35,N16,$A$7=36,N16,$A$7=37,N17,$A$7=38,N17,$A$7=39,N18,$A$7=40,N18)</f>
        <v>5c</v>
      </c>
      <c r="AJ8" s="4" t="str" cm="1">
        <f t="array" ref="AJ8">_xlfn.IFS($A$7=1,0,$A$7=2,E36,$A$7=3,E37,$A$7=4,E37,$A$7=5,E38,$A$7=6,E38,$A$7=7,E40,$A$7=8,E40,$A$7=9,E42,$A$7=10,E42,$A$7=11,E44,$A$7=12,E44,$A$7=13,E46,$A$7=14,E46,$A$7=15,E48,$A$7=16,E48,$A$7=17,E50,$A$7=18,E50,$A$7=19,E52,$A$7=20,E52,$A$7=21,E54,$A$7=22,E54,$A$7=23,E56,$A$7=24,E56,$A$7=25,E58,$A$7=26,E58,$A$7=27,E60,$A$7=28,E60,$A$7=29,E62,$A$7=30,E62,$A$7=31,E64,$A$7=32,E64,$A$7=33,E66,$A$7=34,E66,$A$7=35,E68,$A$7=36,E68,$A$7=37,E70,$A$7=38,E70,$A$7=39,E72,$A$7=40,E72)</f>
        <v>8c</v>
      </c>
      <c r="AK8" s="4" t="str" cm="1">
        <f t="array" ref="AK8">_xlfn.IFS($A$7=1,0,$A$7=2,#REF!,$A$7=3,#REF!,$A$7=4,#REF!,$A$7=5,#REF!,$A$7=6,#REF!,$A$7=7,N1,$A$7=8,N1,$A$7=9,N2,$A$7=10,N2,$A$7=11,N3,$A$7=12,N3,$A$7=13,N4,$A$7=14,N4,$A$7=15,N5,$A$7=16,N5,$A$7=17,N6,$A$7=18,N6,$A$7=19,N7,$A$7=20,N7,$A$7=21,N8,$A$7=22,N8,$A$7=23,N9,$A$7=24,N9,$A$7=25,N10,$A$7=26,N10,$A$7=27,N11,$A$7=28,N11,$A$7=29,N12,$A$7=30,N12,$A$7=31,N13,$A$7=32,N13,$A$7=33,N14,$A$7=34,N14,$A$7=35,N15,$A$7=36,N15,$A$7=37,N16,$A$7=38,N16,$A$7=39,N17,$A$7=40,N17)</f>
        <v>5b</v>
      </c>
      <c r="AL8" s="4" t="str" cm="1">
        <f t="array" ref="AL8">_xlfn.IFS($A$7=1,0,$A$7=2,E35,$A$7=3,E36,$A$7=4,E36,$A$7=5,E37,$A$7=6,E37,$A$7=7,E39,$A$7=8,E39,$A$7=9,E41,$A$7=10,E41,$A$7=11,E43,$A$7=12,E43,$A$7=13,E45,$A$7=14,E45,$A$7=15,E47,$A$7=16,E47,$A$7=17,E49,$A$7=18,E49,$A$7=19,E51,$A$7=20,E51,$A$7=21,E53,$A$7=22,E53,$A$7=23,E55,$A$7=24,E55,$A$7=25,E57,$A$7=26,E57,$A$7=27,E59,$A$7=28,E59,$A$7=29,E61,$A$7=30,E61,$A$7=31,E63,$A$7=32,E63,$A$7=33,E65,$A$7=34,E65,$A$7=35,E67,$A$7=36,E67,$A$7=37,E69,$A$7=38,E69,$A$7=39,E71,$A$7=40,E71)</f>
        <v>8b</v>
      </c>
      <c r="AM8" s="4" t="str" cm="1">
        <f t="array" ref="AM8">_xlfn.IFS($A$7=1,0,$A$7=2,#REF!,$A$7=3,#REF!,$A$7=4,#REF!,$A$7=5,#REF!,$A$7=6,#REF!,$A$7=7,#REF!,$A$7=8,#REF!,$A$7=9,N1,$A$7=10,N1,$A$7=11,N2,$A$7=12,N2,$A$7=13,N3,$A$7=14,N3,$A$7=15,N4,$A$7=16,N4,$A$7=17,N5,$A$7=18,N5,$A$7=19,N6,$A$7=20,N6,$A$7=21,N7,$A$7=22,N7,$A$7=23,N8,$A$7=24,N8,$A$7=25,N9,$A$7=26,N9,$A$7=27,N10,$A$7=28,N10,$A$7=29,N11,$A$7=30,N11,$A$7=31,N12,$A$7=32,N12,$A$7=33,N13,$A$7=34,N13,$A$7=35,N14,$A$7=36,N14,$A$7=37,N15,$A$7=38,N15,$A$7=39,N16,$A$7=40,N16)</f>
        <v>5a</v>
      </c>
      <c r="AN8" s="4" t="str" cm="1">
        <f t="array" ref="AN8">_xlfn.IFS($A$7=1,0,$A$7=2,E34,$A$7=3,E35,$A$7=4,E35,$A$7=5,E36,$A$7=6,E36,$A$7=7,E38,$A$7=8,E38,$A$7=9,E40,$A$7=10,E40,$A$7=11,E42,$A$7=12,E42,$A$7=13,E44,$A$7=14,E44,$A$7=15,E46,$A$7=16,E46,$A$7=17,E48,$A$7=18,E48,$A$7=19,E50,$A$7=20,E50,$A$7=21,E52,$A$7=22,E52,$A$7=23,E54,$A$7=24,E54,$A$7=25,E56,$A$7=26,E56,$A$7=27,E58,$A$7=28,E58,$A$7=29,E60,$A$7=30,E60,$A$7=31,E62,$A$7=32,E62,$A$7=33,E64,$A$7=34,E64,$A$7=35,E66,$A$7=36,E66,$A$7=37,E68,$A$7=38,E68,$A$7=39,E70,$A$7=40,E70)</f>
        <v>8a</v>
      </c>
      <c r="AO8" s="4" t="str" cm="1">
        <f t="array" ref="AO8">_xlfn.IFS($A$7=1,0,$A$7=2,#REF!,$A$7=3,#REF!,$A$7=4,#REF!,$A$7=5,#REF!,$A$7=6,#REF!,$A$7=7,#REF!,$A$7=8,#REF!,$A$7=9,#REF!,$A$7=10,#REF!,$A$7=11,N1,$A$7=12,N1,$A$7=13,N2,$A$7=14,N2,$A$7=15,N3,$A$7=16,N3,$A$7=17,N4,$A$7=18,N4,$A$7=19,N5,$A$7=20,N5,$A$7=21,N6,$A$7=22,N6,$A$7=23,N7,$A$7=24,N7,$A$7=25,N8,$A$7=26,N8,$A$7=27,N9,$A$7=28,N9,$A$7=29,N10,$A$7=30,N10,$A$7=31,N11,$A$7=32,N11,$A$7=33,N12,$A$7=34,N12,$A$7=35,N13,$A$7=36,N13,$A$7=37,N14,$A$7=38,N14,$A$7=39,N15,$A$7=40,N15)</f>
        <v>11b</v>
      </c>
      <c r="AP8" s="4" t="str" cm="1">
        <f t="array" ref="AP8">_xlfn.IFS($A$7=1,0,$A$7=2,E33,$A$7=3,E34,$A$7=4,E34,$A$7=5,E35,$A$7=6,E35,$A$7=7,E37,$A$7=8,E37,$A$7=9,E39,$A$7=10,E39,$A$7=11,E41,$A$7=12,E41,$A$7=13,E43,$A$7=14,E43,$A$7=15,E45,$A$7=16,E45,$A$7=17,E47,$A$7=18,E47,$A$7=19,E49,$A$7=20,E49,$A$7=21,E51,$A$7=22,E51,$A$7=23,E53,$A$7=24,E53,$A$7=25,E55,$A$7=26,E55,$A$7=27,E57,$A$7=28,E57,$A$7=29,E59,$A$7=30,E59,$A$7=31,E61,$A$7=32,E61,$A$7=33,E63,$A$7=34,E63,$A$7=35,E65,$A$7=36,E65,$A$7=37,E67,$A$7=38,E67,$A$7=39,E69,$A$7=40,E69)</f>
        <v>7d</v>
      </c>
      <c r="AQ8" s="4" t="str" cm="1">
        <f t="array" ref="AQ8">_xlfn.IFS($A$7=1,0,$A$7=2,#REF!,$A$7=3,#REF!,$A$7=4,#REF!,$A$7=5,#REF!,$A$7=6,#REF!,$A$7=7,#REF!,$A$7=8,#REF!,$A$7=9,#REF!,$A$7=10,#REF!,$A$7=11,#REF!,$A$7=12,#REF!,$A$7=13,N1,$A$7=14,N1,$A$7=15,N2,$A$7=16,N2,$A$7=17,N3,$A$7=18,N3,$A$7=19,N4,$A$7=20,N4,$A$7=21,N5,$A$7=22,N5,$A$7=23,N6,$A$7=24,N6,$A$7=25,N7,$A$7=26,N7,$A$7=27,N8,$A$7=28,N8,$A$7=29,N9,$A$7=30,N9,$A$7=31,N10,$A$7=32,N10,$A$7=33,N11,$A$7=34,N11,$A$7=35,N12,$A$7=36,N12,$A$7=37,N13,$A$7=38,N13,$A$7=39,N14,$A$7=40,N14)</f>
        <v>11a</v>
      </c>
    </row>
    <row r="9" spans="1:63" x14ac:dyDescent="0.2">
      <c r="A9" s="1">
        <v>-41</v>
      </c>
      <c r="B9">
        <v>6</v>
      </c>
      <c r="C9" s="3">
        <f t="shared" si="0"/>
        <v>0.49305555555555558</v>
      </c>
      <c r="D9" s="4" t="str">
        <f>'Zeitpläne Stationen'!B8</f>
        <v>6b</v>
      </c>
      <c r="E9" s="4" t="str" cm="1">
        <f t="array" ref="E9">_xlfn.IFS($A$7=1,0,$A$7=2,D10,$A$7=3,D11,$A$7=4,D11,$A$7=5,D12,$A$7=6,D12,$A$7=7,D13,$A$7=8,D13,$A$7=9,D14,$A$7=10,D14,$A$7=11,D15,$A$7=12,D15,$A$7=13,D16,$A$7=14,D16,$A$7=15,D17,$A$7=16,D17,$A$7=17,D18,$A$7=18,D18,$A$7=19,D19,$A$7=20,D19,$A$7=21,D20,$A$7=22,D20,$A$7=23,D21,$A$7=24,D21,$A$7=25,D22,$A$7=26,D22,$A$7=27,D23,$A$7=28,D23,$A$7=29,D24,$A$7=30,D24,$A$7=31,D25,$A$7=32,D25,$A$7=33,D26,$A$7=34,D26,$A$7=35,D27,$A$7=36,D27,$A$7=37,D28,$A$7=38,D28,$A$7=39,D29,$A$7=40,D29)</f>
        <v>9c</v>
      </c>
      <c r="F9" s="4" t="str">
        <f t="shared" si="1"/>
        <v>6a</v>
      </c>
      <c r="G9" s="4" t="str" cm="1">
        <f t="array" ref="G9">_xlfn.IFS($A$7=1,0,$A$7=2,D9,$A$7=3,D10,$A$7=4,D10,$A$7=5,D11,$A$7=6,D11,$A$7=7,D12,$A$7=8,D12,$A$7=9,D13,$A$7=10,D13,$A$7=11,D14,$A$7=12,D14,$A$7=13,D15,$A$7=14,D15,$A$7=15,D16,$A$7=16,D16,$A$7=17,D17,$A$7=18,D17,$A$7=19,D18,$A$7=20,D18,$A$7=21,D19,$A$7=22,D19,$A$7=23,D20,$A$7=24,D20,$A$7=25,D21,$A$7=26,D21,$A$7=27,D22,$A$7=28,D22,$A$7=29,D23,$A$7=30,D23,$A$7=31,D24,$A$7=32,D24,$A$7=33,D25,$A$7=34,D25,$A$7=35,D26,$A$7=36,D26,$A$7=37,D27,$A$7=38,D27,$A$7=39,D28,$A$7=40,D28)</f>
        <v>9b</v>
      </c>
      <c r="H9" s="4" t="str">
        <f t="shared" si="2"/>
        <v>5d</v>
      </c>
      <c r="I9" s="4" t="str" cm="1">
        <f t="array" ref="I9">_xlfn.IFS($A$7=1,0,$A$7=2,D8,$A$7=3,D9,$A$7=4,D9,$A$7=5,D10,$A$7=6,D10,$A$7=7,D11,$A$7=8,D11,$A$7=9,D12,$A$7=10,D12,$A$7=11,D13,$A$7=12,D13,$A$7=13,D14,$A$7=14,D14,$A$7=15,D15,$A$7=16,D15,$A$7=17,D16,$A$7=18,D16,$A$7=19,D17,$A$7=20,D17,$A$7=21,D18,$A$7=22,D18,$A$7=23,D19,$A$7=24,D19,$A$7=25,D20,$A$7=26,D20,$A$7=27,D21,$A$7=28,D21,$A$7=29,D22,$A$7=30,D22,$A$7=31,D23,$A$7=32,D23,$A$7=33,D24,$A$7=34,D24,$A$7=35,D25,$A$7=36,D25,$A$7=37,D26,$A$7=38,D26,$A$7=39,D27,$A$7=40,D27)</f>
        <v>9a</v>
      </c>
      <c r="J9" s="4" t="str">
        <f t="shared" si="3"/>
        <v>5c</v>
      </c>
      <c r="K9" s="4" t="str" cm="1">
        <f t="array" ref="K9">_xlfn.IFS($A$7=1,0,$A$7=2,D7,$A$7=3,D8,$A$7=4,D8,$A$7=5,D9,$A$7=6,D9,$A$7=7,D10,$A$7=8,D10,$A$7=9,D11,$A$7=10,D11,$A$7=11,D12,$A$7=12,D12,$A$7=13,D13,$A$7=14,D13,$A$7=15,D14,$A$7=16,D14,$A$7=17,D15,$A$7=18,D15,$A$7=19,D16,$A$7=20,D16,$A$7=21,D17,$A$7=22,D17,$A$7=23,D18,$A$7=24,D18,$A$7=25,D19,$A$7=26,D19,$A$7=27,D20,$A$7=28,D20,$A$7=29,D21,$A$7=30,D21,$A$7=31,D22,$A$7=32,D22,$A$7=33,D23,$A$7=34,D23,$A$7=35,D24,$A$7=36,D24,$A$7=37,D25,$A$7=38,D25,$A$7=39,D26,$A$7=40,D26)</f>
        <v>8d</v>
      </c>
      <c r="L9" s="4" t="str">
        <f t="shared" ref="L9:L43" si="4">D5</f>
        <v>5b</v>
      </c>
      <c r="M9" s="4" t="str" cm="1">
        <f t="array" ref="M9">_xlfn.IFS($A$7=1,0,$A$7=2,H8,$A$7=3,H9,$A$7=4,H9,$A$7=5,H10,$A$7=6,H10,$A$7=7,H11,$A$7=8,H11,$A$7=9,H12,$A$7=10,H12,$A$7=11,H13,$A$7=12,H13,$A$7=13,H14,$A$7=14,H14,$A$7=15,H15,$A$7=16,H15,$A$7=17,H16,$A$7=18,H16,$A$7=19,H17,$A$7=20,H17,$A$7=21,H18,$A$7=22,H18,$A$7=23,H19,$A$7=24,H19,$A$7=25,H20,$A$7=26,H20,$A$7=27,H21,$A$7=28,H21,$A$7=29,H22,$A$7=30,H22,$A$7=31,H23,$A$7=32,H23,$A$7=33,H24,$A$7=34,H24,$A$7=35,H25,$A$7=36,H25,$A$7=37,H26,$A$7=38,H26,$A$7=39,H27,$A$7=40,H27)</f>
        <v>8c</v>
      </c>
      <c r="N9" s="4" t="str">
        <f>D4</f>
        <v>5a</v>
      </c>
      <c r="O9" s="4" t="str" cm="1">
        <f t="array" ref="O9">_xlfn.IFS($A$7=1,0,$A$7=2,D5,$A$7=3,D6,$A$7=4,D6,$A$7=5,D7,$A$7=6,D7,$A$7=7,D8,$A$7=8,D8,$A$7=9,D9,$A$7=10,D9,$A$7=11,D10,$A$7=12,D10,$A$7=13,D11,$A$7=14,D11,$A$7=15,D12,$A$7=16,D12,$A$7=17,D13,$A$7=18,D13,$A$7=19,D14,$A$7=20,D14,$A$7=21,D15,$A$7=22,D15,$A$7=23,D16,$A$7=24,D16,$A$7=25,D17,$A$7=26,D17,$A$7=27,D18,$A$7=28,D18,$A$7=29,D19,$A$7=30,D19,$A$7=31,D20,$A$7=32,D20,$A$7=33,D21,$A$7=34,D21,$A$7=35,D22,$A$7=36,D22,$A$7=37,D23,$A$7=38,D23,$A$7=39,D24,$A$7=40,D24)</f>
        <v>8b</v>
      </c>
      <c r="P9" s="4" t="str">
        <f>IF(ISODD($A$7),0,VLOOKUP($A$7-C124,$D$44:$E$83,2))</f>
        <v>11b</v>
      </c>
      <c r="Q9" s="4" t="str" cm="1">
        <f t="array" ref="Q9">_xlfn.IFS($A$7=1,0,$A$7=2,L8,$A$7=3,L9,$A$7=4,L9,$A$7=5,L10,$A$7=6,L10,$A$7=7,L11,$A$7=8,L11,$A$7=9,L12,$A$7=10,L12,$A$7=11,L13,$A$7=12,L13,$A$7=13,L14,$A$7=14,L14,$A$7=15,L15,$A$7=16,L15,$A$7=17,L16,$A$7=18,L16,$A$7=19,L17,$A$7=20,L17,$A$7=21,L18,$A$7=22,L18,$A$7=23,L19,$A$7=24,L19,$A$7=25,L20,$A$7=26,L20,$A$7=27,L21,$A$7=28,L21,$A$7=29,L22,$A$7=30,L22,$A$7=31,L23,$A$7=32,L23,$A$7=33,L24,$A$7=34,L24,$A$7=35,L25,$A$7=36,L25,$A$7=37,L26,$A$7=38,L26,$A$7=39,L27,$A$7=40,L27)</f>
        <v>8a</v>
      </c>
      <c r="R9" s="4" t="str" cm="1">
        <f t="array" ref="R9">_xlfn.IFS($A$7=1,0,$A$7=2,E46,$A$7=3,E47,$A$7=4,E47,$A$7=5,E48,$A$7=6,E48,$A$7=7,E50,$A$7=8,E50,$A$7=9,E52,$A$7=10,E52,$A$7=11,E54,$A$7=12,E54,$A$7=13,E56,$A$7=14,E56,$A$7=15,E58,$A$7=16,E58,$A$7=17,E60,$A$7=18,E60,$A$7=19,E62,$A$7=20,E62,$A$7=21,E64,$A$7=22,E64,$A$7=23,E66,$A$7=24,E66,$A$7=25,E68,$A$7=26,E68,$A$7=27,E70,$A$7=28,E70,$A$7=29,E72,$A$7=30,E72,$A$7=31,E74,$A$7=32,E74,$A$7=33,E76,$A$7=34,E76,$A$7=35,E78,$A$7=36,E78,$A$7=37,E80,$A$7=38,E80,$A$7=39,E82,$A$7=40,E82)</f>
        <v>11a</v>
      </c>
      <c r="S9" s="4" t="str" cm="1">
        <f t="array" ref="S9">_xlfn.IFS($A$7=1,0,$A$7=2,N8,$A$7=3,N9,$A$7=4,N9,$A$7=5,N10,$A$7=6,N10,$A$7=7,N11,$A$7=8,N11,$A$7=9,N12,$A$7=10,N12,$A$7=11,N13,$A$7=12,N13,$A$7=13,N14,$A$7=14,N14,$A$7=15,N15,$A$7=16,N15,$A$7=17,N16,$A$7=18,N16,$A$7=19,N17,$A$7=20,N17,$A$7=21,N18,$A$7=22,N18,$A$7=23,N19,$A$7=24,N19,$A$7=25,N20,$A$7=26,N20,$A$7=27,N21,$A$7=28,N21,$A$7=29,N22,$A$7=30,N22,$A$7=31,N23,$A$7=32,N23,$A$7=33,N24,$A$7=34,N24,$A$7=35,N25,$A$7=36,N25,$A$7=37,N26,$A$7=38,N26,$A$7=39,N27,$A$7=40,N27)</f>
        <v>7d</v>
      </c>
      <c r="T9" s="4" t="str" cm="1">
        <f t="array" ref="T9">_xlfn.IFS($A$7=1,0,$A$7=2,E45,$A$7=3,E46,$A$7=4,E46,$A$7=5,E47,$A$7=6,E47,$A$7=7,E49,$A$7=8,E49,$A$7=9,E51,$A$7=10,E51,$A$7=11,E53,$A$7=12,E53,$A$7=13,E55,$A$7=14,E55,$A$7=15,E57,$A$7=16,E57,$A$7=17,E59,$A$7=18,E59,$A$7=19,E61,$A$7=20,E61,$A$7=21,E63,$A$7=22,E63,$A$7=23,E65,$A$7=24,E65,$A$7=25,E67,$A$7=26,E67,$A$7=27,E69,$A$7=28,E69,$A$7=29,E71,$A$7=30,E71,$A$7=31,E73,$A$7=32,E73,$A$7=33,E75,$A$7=34,E75,$A$7=35,E77,$A$7=36,E77,$A$7=37,E79,$A$7=38,E79,$A$7=39,E81,$A$7=40,E81)</f>
        <v>10d</v>
      </c>
      <c r="U9" s="4" t="str" cm="1">
        <f t="array" ref="U9">_xlfn.IFS($A$7=1,0,$A$7=2,N7,$A$7=3,N8,$A$7=4,N8,$A$7=5,N9,$A$7=6,N9,$A$7=7,N10,$A$7=8,N10,$A$7=9,N11,$A$7=10,N11,$A$7=11,N12,$A$7=12,N12,$A$7=13,N13,$A$7=14,N13,$A$7=15,N14,$A$7=16,N14,$A$7=17,N15,$A$7=18,N15,$A$7=19,N16,$A$7=20,N16,$A$7=21,N17,$A$7=22,N17,$A$7=23,N18,$A$7=24,N18,$A$7=25,N19,$A$7=26,N19,$A$7=27,N20,$A$7=28,N20,$A$7=29,N21,$A$7=30,N21,$A$7=31,N22,$A$7=32,N22,$A$7=33,N23,$A$7=34,N23,$A$7=35,N24,$A$7=36,N24,$A$7=37,N25,$A$7=38,N25,$A$7=39,N26,$A$7=40,N26)</f>
        <v>7c</v>
      </c>
      <c r="V9" s="4" t="str" cm="1">
        <f t="array" ref="V9">_xlfn.IFS($A$7=1,0,$A$7=2,E44,$A$7=3,E45,$A$7=4,E45,$A$7=5,E46,$A$7=6,E46,$A$7=7,E48,$A$7=8,E48,$A$7=9,E50,$A$7=10,E50,$A$7=11,E52,$A$7=12,E52,$A$7=13,E54,$A$7=14,E54,$A$7=15,E56,$A$7=16,E56,$A$7=17,E58,$A$7=18,E58,$A$7=19,E60,$A$7=20,E60,$A$7=21,E62,$A$7=22,E62,$A$7=23,E64,$A$7=24,E64,$A$7=25,E66,$A$7=26,E66,$A$7=27,E68,$A$7=28,E68,$A$7=29,E70,$A$7=30,E70,$A$7=31,E72,$A$7=32,E72,$A$7=33,E74,$A$7=34,E74,$A$7=35,E76,$A$7=36,E76,$A$7=37,E78,$A$7=38,E78,$A$7=39,E80,$A$7=40,E80)</f>
        <v>10c</v>
      </c>
      <c r="W9" s="4" t="str" cm="1">
        <f t="array" ref="W9">_xlfn.IFS($A$7=1,0,$A$7=2,N6,$A$7=3,N7,$A$7=4,N7,$A$7=5,N8,$A$7=6,N8,$A$7=7,N9,$A$7=8,N9,$A$7=9,N10,$A$7=10,N10,$A$7=11,N11,$A$7=12,N11,$A$7=13,N12,$A$7=14,N12,$A$7=15,N13,$A$7=16,N13,$A$7=17,N14,$A$7=18,N14,$A$7=19,N15,$A$7=20,N15,$A$7=21,N16,$A$7=22,N16,$A$7=23,N17,$A$7=24,N17,$A$7=25,N18,$A$7=26,N18,$A$7=27,N19,$A$7=28,N19,$A$7=29,N20,$A$7=30,N20,$A$7=31,N21,$A$7=32,N21,$A$7=33,N22,$A$7=34,N22,$A$7=35,N23,$A$7=36,N23,$A$7=37,N24,$A$7=38,N24,$A$7=39,N25,$A$7=40,N25)</f>
        <v>7b</v>
      </c>
      <c r="X9" s="4" t="str" cm="1">
        <f t="array" ref="X9">_xlfn.IFS($A$7=1,0,$A$7=2,E43,$A$7=3,E44,$A$7=4,E44,$A$7=5,E45,$A$7=6,E45,$A$7=7,E47,$A$7=8,E47,$A$7=9,E49,$A$7=10,E49,$A$7=11,E51,$A$7=12,E51,$A$7=13,E53,$A$7=14,E53,$A$7=15,E55,$A$7=16,E55,$A$7=17,E57,$A$7=18,E57,$A$7=19,E59,$A$7=20,E59,$A$7=21,E61,$A$7=22,E61,$A$7=23,E63,$A$7=24,E63,$A$7=25,E65,$A$7=26,E65,$A$7=27,E67,$A$7=28,E67,$A$7=29,E69,$A$7=30,E69,$A$7=31,E71,$A$7=32,E71,$A$7=33,E73,$A$7=34,E73,$A$7=35,E75,$A$7=36,E75,$A$7=37,E77,$A$7=38,E77,$A$7=39,E79,$A$7=40,E79)</f>
        <v>10b</v>
      </c>
      <c r="Y9" s="4" t="str" cm="1">
        <f t="array" ref="Y9">_xlfn.IFS($A$7=1,0,$A$7=2,N5,$A$7=3,N6,$A$7=4,N6,$A$7=5,N7,$A$7=6,N7,$A$7=7,N8,$A$7=8,N8,$A$7=9,N9,$A$7=10,N9,$A$7=11,N10,$A$7=12,N10,$A$7=13,N11,$A$7=14,N11,$A$7=15,N12,$A$7=16,N12,$A$7=17,N13,$A$7=18,N13,$A$7=19,N14,$A$7=20,N14,$A$7=21,N15,$A$7=22,N15,$A$7=23,N16,$A$7=24,N16,$A$7=25,N17,$A$7=26,N17,$A$7=27,N18,$A$7=28,N18,$A$7=29,N19,$A$7=30,N19,$A$7=31,N20,$A$7=32,N20,$A$7=33,N21,$A$7=34,N21,$A$7=35,N22,$A$7=36,N22,$A$7=37,N23,$A$7=38,N23,$A$7=39,N24,$A$7=40,N24)</f>
        <v>7a</v>
      </c>
      <c r="Z9" s="4" t="str" cm="1">
        <f t="array" ref="Z9">_xlfn.IFS($A$7=1,0,$A$7=2,E42,$A$7=3,E43,$A$7=4,E43,$A$7=5,E44,$A$7=6,E44,$A$7=7,E46,$A$7=8,E46,$A$7=9,E48,$A$7=10,E48,$A$7=11,E50,$A$7=12,E50,$A$7=13,E52,$A$7=14,E52,$A$7=15,E54,$A$7=16,E54,$A$7=17,E56,$A$7=18,E56,$A$7=19,E58,$A$7=20,E58,$A$7=21,E60,$A$7=22,E60,$A$7=23,E62,$A$7=24,E62,$A$7=25,E64,$A$7=26,E64,$A$7=27,E66,$A$7=28,E66,$A$7=29,E68,$A$7=30,E68,$A$7=31,E70,$A$7=32,E70,$A$7=33,E72,$A$7=34,E72,$A$7=35,E74,$A$7=36,E74,$A$7=37,E76,$A$7=38,E76,$A$7=39,E78,$A$7=40,E78)</f>
        <v>10a</v>
      </c>
      <c r="AA9" s="4" t="str" cm="1">
        <f t="array" ref="AA9">_xlfn.IFS($A$7=1,0,$A$7=2,N4,$A$7=3,N5,$A$7=4,N5,$A$7=5,N6,$A$7=6,N6,$A$7=7,N7,$A$7=8,N7,$A$7=9,N8,$A$7=10,N8,$A$7=11,N9,$A$7=12,N9,$A$7=13,N10,$A$7=14,N10,$A$7=15,N11,$A$7=16,N11,$A$7=17,N12,$A$7=18,N12,$A$7=19,N13,$A$7=20,N13,$A$7=21,N14,$A$7=22,N14,$A$7=23,N15,$A$7=24,N15,$A$7=25,N16,$A$7=26,N16,$A$7=27,N17,$A$7=28,N17,$A$7=29,N18,$A$7=30,N18,$A$7=31,N19,$A$7=32,N19,$A$7=33,N20,$A$7=34,N20,$A$7=35,N21,$A$7=36,N21,$A$7=37,N22,$A$7=38,N22,$A$7=39,N23,$A$7=40,N23)</f>
        <v>6d</v>
      </c>
      <c r="AB9" s="4" t="str" cm="1">
        <f t="array" ref="AB9">_xlfn.IFS($A$7=1,0,$A$7=2,E41,$A$7=3,E42,$A$7=4,E42,$A$7=5,E43,$A$7=6,E43,$A$7=7,E45,$A$7=8,E45,$A$7=9,E47,$A$7=10,E47,$A$7=11,E49,$A$7=12,E49,$A$7=13,E51,$A$7=14,E51,$A$7=15,E53,$A$7=16,E53,$A$7=17,E55,$A$7=18,E55,$A$7=19,E57,$A$7=20,E57,$A$7=21,E59,$A$7=22,E59,$A$7=23,E61,$A$7=24,E61,$A$7=25,E63,$A$7=26,E63,$A$7=27,E65,$A$7=28,E65,$A$7=29,E67,$A$7=30,E67,$A$7=31,E69,$A$7=32,E69,$A$7=33,E71,$A$7=34,E71,$A$7=35,E73,$A$7=36,E73,$A$7=37,E75,$A$7=38,E75,$A$7=39,E77,$A$7=40,E77)</f>
        <v>9d</v>
      </c>
      <c r="AC9" s="4" t="str" cm="1">
        <f t="array" ref="AC9">_xlfn.IFS($A$7=1,0,$A$7=2,#REF!,$A$7=3,#REF!,$A$7=4,#REF!,$A$7=5,N5,$A$7=6,N5,$A$7=7,N6,$A$7=8,N6,$A$7=9,N7,$A$7=10,N7,$A$7=11,N8,$A$7=12,N8,$A$7=13,N9,$A$7=14,N9,$A$7=15,N10,$A$7=16,N10,$A$7=17,N11,$A$7=18,N11,$A$7=19,N12,$A$7=20,N12,$A$7=21,N13,$A$7=22,N13,$A$7=23,N14,$A$7=24,N14,$A$7=25,N15,$A$7=26,N15,$A$7=27,N16,$A$7=28,N16,$A$7=29,N17,$A$7=30,N17,$A$7=31,N18,$A$7=32,N18,$A$7=33,N19,$A$7=34,N19,$A$7=35,N20,$A$7=36,N20,$A$7=37,N21,$A$7=38,N21,$A$7=39,N22,$A$7=40,N22)</f>
        <v>6c</v>
      </c>
      <c r="AD9" s="4" t="str" cm="1">
        <f t="array" ref="AD9">_xlfn.IFS($A$7=1,0,$A$7=2,E40,$A$7=3,E41,$A$7=4,E41,$A$7=5,E42,$A$7=6,E42,$A$7=7,E44,$A$7=8,E44,$A$7=9,E46,$A$7=10,E46,$A$7=11,E48,$A$7=12,E48,$A$7=13,E50,$A$7=14,E50,$A$7=15,E52,$A$7=16,E52,$A$7=17,E54,$A$7=18,E54,$A$7=19,E56,$A$7=20,E56,$A$7=21,E58,$A$7=22,E58,$A$7=23,E60,$A$7=24,E60,$A$7=25,E62,$A$7=26,E62,$A$7=27,E64,$A$7=28,E64,$A$7=29,E66,$A$7=30,E66,$A$7=31,E68,$A$7=32,E68,$A$7=33,E70,$A$7=34,E70,$A$7=35,E72,$A$7=36,E72,$A$7=37,E74,$A$7=38,E74,$A$7=39,E76,$A$7=40,E76)</f>
        <v>9c</v>
      </c>
      <c r="AE9" s="4" t="str" cm="1">
        <f t="array" ref="AE9">_xlfn.IFS($A$7=1,0,$A$7=2,#REF!,$A$7=3,#REF!,$A$7=4,#REF!,$A$7=5,N4,$A$7=6,N4,$A$7=7,N5,$A$7=8,N5,$A$7=9,N6,$A$7=10,N6,$A$7=11,N7,$A$7=12,N7,$A$7=13,N8,$A$7=14,N8,$A$7=15,N9,$A$7=16,N9,$A$7=17,N10,$A$7=18,N10,$A$7=19,N11,$A$7=20,N11,$A$7=21,N12,$A$7=22,N12,$A$7=23,N13,$A$7=24,N13,$A$7=25,N14,$A$7=26,N14,$A$7=27,N15,$A$7=28,N15,$A$7=29,N16,$A$7=30,N16,$A$7=31,N17,$A$7=32,N17,$A$7=33,N18,$A$7=34,N18,$A$7=35,N19,$A$7=36,N19,$A$7=37,N20,$A$7=38,N20,$A$7=39,N21,$A$7=40,N21)</f>
        <v>6b</v>
      </c>
      <c r="AF9" s="4" t="str" cm="1">
        <f t="array" ref="AF9">_xlfn.IFS($A$7=1,0,$A$7=2,E39,$A$7=3,E40,$A$7=4,E40,$A$7=5,E41,$A$7=6,E41,$A$7=7,E43,$A$7=8,E43,$A$7=9,E45,$A$7=10,E45,$A$7=11,E47,$A$7=12,E47,$A$7=13,E49,$A$7=14,E49,$A$7=15,E51,$A$7=16,E51,$A$7=17,E53,$A$7=18,E53,$A$7=19,E55,$A$7=20,E55,$A$7=21,E57,$A$7=22,E57,$A$7=23,E59,$A$7=24,E59,$A$7=25,E61,$A$7=26,E61,$A$7=27,E63,$A$7=28,E63,$A$7=29,E65,$A$7=30,E65,$A$7=31,E67,$A$7=32,E67,$A$7=33,E69,$A$7=34,E69,$A$7=35,E71,$A$7=36,E71,$A$7=37,E73,$A$7=38,E73,$A$7=39,E75,$A$7=40,E75)</f>
        <v>9b</v>
      </c>
      <c r="AG9" s="4" t="str" cm="1">
        <f t="array" ref="AG9">_xlfn.IFS($A$7=1,0,$A$7=2,#REF!,$A$7=3,#REF!,$A$7=4,#REF!,$A$7=5,N3,$A$7=6,N3,$A$7=7,N4,$A$7=8,N4,$A$7=9,N5,$A$7=10,N5,$A$7=11,N6,$A$7=12,N6,$A$7=13,N7,$A$7=14,N7,$A$7=15,N8,$A$7=16,N8,$A$7=17,N9,$A$7=18,N9,$A$7=19,N10,$A$7=20,N10,$A$7=21,N11,$A$7=22,N11,$A$7=23,N12,$A$7=24,N12,$A$7=25,N13,$A$7=26,N13,$A$7=27,N14,$A$7=28,N14,$A$7=29,N15,$A$7=30,N15,$A$7=31,N16,$A$7=32,N16,$A$7=33,N17,$A$7=34,N17,$A$7=35,N18,$A$7=36,N18,$A$7=37,N19,$A$7=38,N19,$A$7=39,N20,$A$7=40,N20)</f>
        <v>6a</v>
      </c>
      <c r="AH9" s="4" t="str" cm="1">
        <f t="array" ref="AH9">_xlfn.IFS($A$7=1,0,$A$7=2,E38,$A$7=3,E39,$A$7=4,E39,$A$7=5,E40,$A$7=6,E40,$A$7=7,E42,$A$7=8,E42,$A$7=9,E44,$A$7=10,E44,$A$7=11,E46,$A$7=12,E46,$A$7=13,E48,$A$7=14,E48,$A$7=15,E50,$A$7=16,E50,$A$7=17,E52,$A$7=18,E52,$A$7=19,E54,$A$7=20,E54,$A$7=21,E56,$A$7=22,E56,$A$7=23,E58,$A$7=24,E58,$A$7=25,E60,$A$7=26,E60,$A$7=27,E62,$A$7=28,E62,$A$7=29,E64,$A$7=30,E64,$A$7=31,E66,$A$7=32,E66,$A$7=33,E68,$A$7=34,E68,$A$7=35,E70,$A$7=36,E70,$A$7=37,E72,$A$7=38,E72,$A$7=39,E74,$A$7=40,E74)</f>
        <v>9a</v>
      </c>
      <c r="AI9" s="4" t="str" cm="1">
        <f t="array" ref="AI9">_xlfn.IFS($A$7=1,0,$A$7=2,#REF!,$A$7=3,#REF!,$A$7=4,#REF!,$A$7=5,N2,$A$7=6,N2,$A$7=7,N3,$A$7=8,N3,$A$7=9,N4,$A$7=10,N4,$A$7=11,N5,$A$7=12,N5,$A$7=13,N6,$A$7=14,N6,$A$7=15,N7,$A$7=16,N7,$A$7=17,N8,$A$7=18,N8,$A$7=19,N9,$A$7=20,N9,$A$7=21,N10,$A$7=22,N10,$A$7=23,N11,$A$7=24,N11,$A$7=25,N12,$A$7=26,N12,$A$7=27,N13,$A$7=28,N13,$A$7=29,N14,$A$7=30,N14,$A$7=31,N15,$A$7=32,N15,$A$7=33,N16,$A$7=34,N16,$A$7=35,N17,$A$7=36,N17,$A$7=37,N18,$A$7=38,N18,$A$7=39,N19,$A$7=40,N19)</f>
        <v>5d</v>
      </c>
      <c r="AJ9" s="4" t="str" cm="1">
        <f t="array" ref="AJ9">_xlfn.IFS($A$7=1,0,$A$7=2,E37,$A$7=3,E38,$A$7=4,E38,$A$7=5,E39,$A$7=6,E39,$A$7=7,E41,$A$7=8,E41,$A$7=9,E43,$A$7=10,E43,$A$7=11,E45,$A$7=12,E45,$A$7=13,E47,$A$7=14,E47,$A$7=15,E49,$A$7=16,E49,$A$7=17,E51,$A$7=18,E51,$A$7=19,E53,$A$7=20,E53,$A$7=21,E55,$A$7=22,E55,$A$7=23,E57,$A$7=24,E57,$A$7=25,E59,$A$7=26,E59,$A$7=27,E61,$A$7=28,E61,$A$7=29,E63,$A$7=30,E63,$A$7=31,E65,$A$7=32,E65,$A$7=33,E67,$A$7=34,E67,$A$7=35,E69,$A$7=36,E69,$A$7=37,E71,$A$7=38,E71,$A$7=39,E73,$A$7=40,E73)</f>
        <v>8d</v>
      </c>
      <c r="AK9" s="4" t="str" cm="1">
        <f t="array" ref="AK9">_xlfn.IFS($A$7=1,0,$A$7=2,#REF!,$A$7=3,#REF!,$A$7=4,#REF!,$A$7=5,N1,$A$7=6,N1,$A$7=7,N2,$A$7=8,N2,$A$7=9,N3,$A$7=10,N3,$A$7=11,N4,$A$7=12,N4,$A$7=13,N5,$A$7=14,N5,$A$7=15,N6,$A$7=16,N6,$A$7=17,N7,$A$7=18,N7,$A$7=19,N8,$A$7=20,N8,$A$7=21,N9,$A$7=22,N9,$A$7=23,N10,$A$7=24,N10,$A$7=25,N11,$A$7=26,N11,$A$7=27,N12,$A$7=28,N12,$A$7=29,N13,$A$7=30,N13,$A$7=31,N14,$A$7=32,N14,$A$7=33,N15,$A$7=34,N15,$A$7=35,N16,$A$7=36,N16,$A$7=37,N17,$A$7=38,N17,$A$7=39,N18,$A$7=40,N18)</f>
        <v>5c</v>
      </c>
      <c r="AL9" s="4" t="str" cm="1">
        <f t="array" ref="AL9">_xlfn.IFS($A$7=1,0,$A$7=2,E36,$A$7=3,E37,$A$7=4,E37,$A$7=5,E38,$A$7=6,E38,$A$7=7,E40,$A$7=8,E40,$A$7=9,E42,$A$7=10,E42,$A$7=11,E44,$A$7=12,E44,$A$7=13,E46,$A$7=14,E46,$A$7=15,E48,$A$7=16,E48,$A$7=17,E50,$A$7=18,E50,$A$7=19,E52,$A$7=20,E52,$A$7=21,E54,$A$7=22,E54,$A$7=23,E56,$A$7=24,E56,$A$7=25,E58,$A$7=26,E58,$A$7=27,E60,$A$7=28,E60,$A$7=29,E62,$A$7=30,E62,$A$7=31,E64,$A$7=32,E64,$A$7=33,E66,$A$7=34,E66,$A$7=35,E68,$A$7=36,E68,$A$7=37,E70,$A$7=38,E70,$A$7=39,E72,$A$7=40,E72)</f>
        <v>8c</v>
      </c>
      <c r="AM9" s="4" t="str" cm="1">
        <f t="array" ref="AM9">_xlfn.IFS($A$7=1,0,$A$7=2,#REF!,$A$7=3,#REF!,$A$7=4,#REF!,$A$7=5,#REF!,$A$7=6,#REF!,$A$7=7,N1,$A$7=8,N1,$A$7=9,N2,$A$7=10,N2,$A$7=11,N3,$A$7=12,N3,$A$7=13,N4,$A$7=14,N4,$A$7=15,N5,$A$7=16,N5,$A$7=17,N6,$A$7=18,N6,$A$7=19,N7,$A$7=20,N7,$A$7=21,N8,$A$7=22,N8,$A$7=23,N9,$A$7=24,N9,$A$7=25,N10,$A$7=26,N10,$A$7=27,N11,$A$7=28,N11,$A$7=29,N12,$A$7=30,N12,$A$7=31,N13,$A$7=32,N13,$A$7=33,N14,$A$7=34,N14,$A$7=35,N15,$A$7=36,N15,$A$7=37,N16,$A$7=38,N16,$A$7=39,N17,$A$7=40,N17)</f>
        <v>5b</v>
      </c>
      <c r="AN9" s="4" t="str" cm="1">
        <f t="array" ref="AN9">_xlfn.IFS($A$7=1,0,$A$7=2,E35,$A$7=3,E36,$A$7=4,E36,$A$7=5,E37,$A$7=6,E37,$A$7=7,E39,$A$7=8,E39,$A$7=9,E41,$A$7=10,E41,$A$7=11,E43,$A$7=12,E43,$A$7=13,E45,$A$7=14,E45,$A$7=15,E47,$A$7=16,E47,$A$7=17,E49,$A$7=18,E49,$A$7=19,E51,$A$7=20,E51,$A$7=21,E53,$A$7=22,E53,$A$7=23,E55,$A$7=24,E55,$A$7=25,E57,$A$7=26,E57,$A$7=27,E59,$A$7=28,E59,$A$7=29,E61,$A$7=30,E61,$A$7=31,E63,$A$7=32,E63,$A$7=33,E65,$A$7=34,E65,$A$7=35,E67,$A$7=36,E67,$A$7=37,E69,$A$7=38,E69,$A$7=39,E71,$A$7=40,E71)</f>
        <v>8b</v>
      </c>
      <c r="AO9" s="4" t="str" cm="1">
        <f t="array" ref="AO9">_xlfn.IFS($A$7=1,0,$A$7=2,#REF!,$A$7=3,#REF!,$A$7=4,#REF!,$A$7=5,#REF!,$A$7=6,#REF!,$A$7=7,#REF!,$A$7=8,#REF!,$A$7=9,N1,$A$7=10,N1,$A$7=11,N2,$A$7=12,N2,$A$7=13,N3,$A$7=14,N3,$A$7=15,N4,$A$7=16,N4,$A$7=17,N5,$A$7=18,N5,$A$7=19,N6,$A$7=20,N6,$A$7=21,N7,$A$7=22,N7,$A$7=23,N8,$A$7=24,N8,$A$7=25,N9,$A$7=26,N9,$A$7=27,N10,$A$7=28,N10,$A$7=29,N11,$A$7=30,N11,$A$7=31,N12,$A$7=32,N12,$A$7=33,N13,$A$7=34,N13,$A$7=35,N14,$A$7=36,N14,$A$7=37,N15,$A$7=38,N15,$A$7=39,N16,$A$7=40,N16)</f>
        <v>5a</v>
      </c>
      <c r="AP9" s="4" t="str" cm="1">
        <f t="array" ref="AP9">_xlfn.IFS($A$7=1,0,$A$7=2,E34,$A$7=3,E35,$A$7=4,E35,$A$7=5,E36,$A$7=6,E36,$A$7=7,E38,$A$7=8,E38,$A$7=9,E40,$A$7=10,E40,$A$7=11,E42,$A$7=12,E42,$A$7=13,E44,$A$7=14,E44,$A$7=15,E46,$A$7=16,E46,$A$7=17,E48,$A$7=18,E48,$A$7=19,E50,$A$7=20,E50,$A$7=21,E52,$A$7=22,E52,$A$7=23,E54,$A$7=24,E54,$A$7=25,E56,$A$7=26,E56,$A$7=27,E58,$A$7=28,E58,$A$7=29,E60,$A$7=30,E60,$A$7=31,E62,$A$7=32,E62,$A$7=33,E64,$A$7=34,E64,$A$7=35,E66,$A$7=36,E66,$A$7=37,E68,$A$7=38,E68,$A$7=39,E70,$A$7=40,E70)</f>
        <v>8a</v>
      </c>
      <c r="AQ9" s="4" t="str" cm="1">
        <f t="array" ref="AQ9">_xlfn.IFS($A$7=1,0,$A$7=2,#REF!,$A$7=3,#REF!,$A$7=4,#REF!,$A$7=5,#REF!,$A$7=6,#REF!,$A$7=7,#REF!,$A$7=8,#REF!,$A$7=9,#REF!,$A$7=10,#REF!,$A$7=11,N1,$A$7=12,N1,$A$7=13,N2,$A$7=14,N2,$A$7=15,N3,$A$7=16,N3,$A$7=17,N4,$A$7=18,N4,$A$7=19,N5,$A$7=20,N5,$A$7=21,N6,$A$7=22,N6,$A$7=23,N7,$A$7=24,N7,$A$7=25,N8,$A$7=26,N8,$A$7=27,N9,$A$7=28,N9,$A$7=29,N10,$A$7=30,N10,$A$7=31,N11,$A$7=32,N11,$A$7=33,N12,$A$7=34,N12,$A$7=35,N13,$A$7=36,N13,$A$7=37,N14,$A$7=38,N14,$A$7=39,N15,$A$7=40,N15)</f>
        <v>11b</v>
      </c>
    </row>
    <row r="10" spans="1:63" x14ac:dyDescent="0.2">
      <c r="A10" s="1">
        <v>-40</v>
      </c>
      <c r="B10">
        <v>7</v>
      </c>
      <c r="C10" s="3">
        <f t="shared" si="0"/>
        <v>0.52083333333333337</v>
      </c>
      <c r="D10" s="4" t="str">
        <f>'Zeitpläne Stationen'!B9</f>
        <v>6c</v>
      </c>
      <c r="E10" s="4" t="str" cm="1">
        <f t="array" ref="E10">_xlfn.IFS($A$7=1,0,$A$7=2,D11,$A$7=3,D12,$A$7=4,D12,$A$7=5,D13,$A$7=6,D13,$A$7=7,D14,$A$7=8,D14,$A$7=9,D15,$A$7=10,D15,$A$7=11,D16,$A$7=12,D16,$A$7=13,D17,$A$7=14,D17,$A$7=15,D18,$A$7=16,D18,$A$7=17,D19,$A$7=18,D19,$A$7=19,D20,$A$7=20,D20,$A$7=21,D21,$A$7=22,D21,$A$7=23,D22,$A$7=24,D22,$A$7=25,D23,$A$7=26,D23,$A$7=27,D24,$A$7=28,D24,$A$7=29,D25,$A$7=30,D25,$A$7=31,D26,$A$7=32,D26,$A$7=33,D27,$A$7=34,D27,$A$7=35,D28,$A$7=36,D28,$A$7=37,D29,$A$7=38,D29,$A$7=39,D30,$A$7=40,D30)</f>
        <v>9d</v>
      </c>
      <c r="F10" s="4" t="str">
        <f t="shared" si="1"/>
        <v>6b</v>
      </c>
      <c r="G10" s="4" t="str" cm="1">
        <f t="array" ref="G10">_xlfn.IFS($A$7=1,0,$A$7=2,D10,$A$7=3,D11,$A$7=4,D11,$A$7=5,D12,$A$7=6,D12,$A$7=7,D13,$A$7=8,D13,$A$7=9,D14,$A$7=10,D14,$A$7=11,D15,$A$7=12,D15,$A$7=13,D16,$A$7=14,D16,$A$7=15,D17,$A$7=16,D17,$A$7=17,D18,$A$7=18,D18,$A$7=19,D19,$A$7=20,D19,$A$7=21,D20,$A$7=22,D20,$A$7=23,D21,$A$7=24,D21,$A$7=25,D22,$A$7=26,D22,$A$7=27,D23,$A$7=28,D23,$A$7=29,D24,$A$7=30,D24,$A$7=31,D25,$A$7=32,D25,$A$7=33,D26,$A$7=34,D26,$A$7=35,D27,$A$7=36,D27,$A$7=37,D28,$A$7=38,D28,$A$7=39,D29,$A$7=40,D29)</f>
        <v>9c</v>
      </c>
      <c r="H10" s="4" t="str">
        <f t="shared" si="2"/>
        <v>6a</v>
      </c>
      <c r="I10" s="4" t="str" cm="1">
        <f t="array" ref="I10">_xlfn.IFS($A$7=1,0,$A$7=2,D9,$A$7=3,D10,$A$7=4,D10,$A$7=5,D11,$A$7=6,D11,$A$7=7,D12,$A$7=8,D12,$A$7=9,D13,$A$7=10,D13,$A$7=11,D14,$A$7=12,D14,$A$7=13,D15,$A$7=14,D15,$A$7=15,D16,$A$7=16,D16,$A$7=17,D17,$A$7=18,D17,$A$7=19,D18,$A$7=20,D18,$A$7=21,D19,$A$7=22,D19,$A$7=23,D20,$A$7=24,D20,$A$7=25,D21,$A$7=26,D21,$A$7=27,D22,$A$7=28,D22,$A$7=29,D23,$A$7=30,D23,$A$7=31,D24,$A$7=32,D24,$A$7=33,D25,$A$7=34,D25,$A$7=35,D26,$A$7=36,D26,$A$7=37,D27,$A$7=38,D27,$A$7=39,D28,$A$7=40,D28)</f>
        <v>9b</v>
      </c>
      <c r="J10" s="4" t="str">
        <f t="shared" si="3"/>
        <v>5d</v>
      </c>
      <c r="K10" s="4" t="str" cm="1">
        <f t="array" ref="K10">_xlfn.IFS($A$7=1,0,$A$7=2,D8,$A$7=3,D9,$A$7=4,D9,$A$7=5,D10,$A$7=6,D10,$A$7=7,D11,$A$7=8,D11,$A$7=9,D12,$A$7=10,D12,$A$7=11,D13,$A$7=12,D13,$A$7=13,D14,$A$7=14,D14,$A$7=15,D15,$A$7=16,D15,$A$7=17,D16,$A$7=18,D16,$A$7=19,D17,$A$7=20,D17,$A$7=21,D18,$A$7=22,D18,$A$7=23,D19,$A$7=24,D19,$A$7=25,D20,$A$7=26,D20,$A$7=27,D21,$A$7=28,D21,$A$7=29,D22,$A$7=30,D22,$A$7=31,D23,$A$7=32,D23,$A$7=33,D24,$A$7=34,D24,$A$7=35,D25,$A$7=36,D25,$A$7=37,D26,$A$7=38,D26,$A$7=39,D27,$A$7=40,D27)</f>
        <v>9a</v>
      </c>
      <c r="L10" s="4" t="str">
        <f t="shared" si="4"/>
        <v>5c</v>
      </c>
      <c r="M10" s="4" t="str" cm="1">
        <f t="array" ref="M10">_xlfn.IFS($A$7=1,0,$A$7=2,H9,$A$7=3,H10,$A$7=4,H10,$A$7=5,H11,$A$7=6,H11,$A$7=7,H12,$A$7=8,H12,$A$7=9,H13,$A$7=10,H13,$A$7=11,H14,$A$7=12,H14,$A$7=13,H15,$A$7=14,H15,$A$7=15,H16,$A$7=16,H16,$A$7=17,H17,$A$7=18,H17,$A$7=19,H18,$A$7=20,H18,$A$7=21,H19,$A$7=22,H19,$A$7=23,H20,$A$7=24,H20,$A$7=25,H21,$A$7=26,H21,$A$7=27,H22,$A$7=28,H22,$A$7=29,H23,$A$7=30,H23,$A$7=31,H24,$A$7=32,H24,$A$7=33,H25,$A$7=34,H25,$A$7=35,H26,$A$7=36,H26,$A$7=37,H27,$A$7=38,H27,$A$7=39,H28,$A$7=40,H28)</f>
        <v>8d</v>
      </c>
      <c r="N10" s="4" t="str">
        <f t="shared" ref="N10:N43" si="5">D5</f>
        <v>5b</v>
      </c>
      <c r="O10" s="4" t="str" cm="1">
        <f t="array" ref="O10">_xlfn.IFS($A$7=1,0,$A$7=2,D6,$A$7=3,D7,$A$7=4,D7,$A$7=5,D8,$A$7=6,D8,$A$7=7,D9,$A$7=8,D9,$A$7=9,D10,$A$7=10,D10,$A$7=11,D11,$A$7=12,D11,$A$7=13,D12,$A$7=14,D12,$A$7=15,D13,$A$7=16,D13,$A$7=17,D14,$A$7=18,D14,$A$7=19,D15,$A$7=20,D15,$A$7=21,D16,$A$7=22,D16,$A$7=23,D17,$A$7=24,D17,$A$7=25,D18,$A$7=26,D18,$A$7=27,D19,$A$7=28,D19,$A$7=29,D20,$A$7=30,D20,$A$7=31,D21,$A$7=32,D21,$A$7=33,D22,$A$7=34,D22,$A$7=35,D23,$A$7=36,D23,$A$7=37,D24,$A$7=38,D24,$A$7=39,D25,$A$7=40,D25)</f>
        <v>8c</v>
      </c>
      <c r="P10" s="4" t="str">
        <f>D4</f>
        <v>5a</v>
      </c>
      <c r="Q10" s="4" t="str" cm="1">
        <f t="array" ref="Q10">_xlfn.IFS($A$7=1,0,$A$7=2,L9,$A$7=3,L10,$A$7=4,L10,$A$7=5,L11,$A$7=6,L11,$A$7=7,L12,$A$7=8,L12,$A$7=9,L13,$A$7=10,L13,$A$7=11,L14,$A$7=12,L14,$A$7=13,L15,$A$7=14,L15,$A$7=15,L16,$A$7=16,L16,$A$7=17,L17,$A$7=18,L17,$A$7=19,L18,$A$7=20,L18,$A$7=21,L19,$A$7=22,L19,$A$7=23,L20,$A$7=24,L20,$A$7=25,L21,$A$7=26,L21,$A$7=27,L22,$A$7=28,L22,$A$7=29,L23,$A$7=30,L23,$A$7=31,L24,$A$7=32,L24,$A$7=33,L25,$A$7=34,L25,$A$7=35,L26,$A$7=36,L26,$A$7=37,L27,$A$7=38,L27,$A$7=39,L28,$A$7=40,L28)</f>
        <v>8b</v>
      </c>
      <c r="R10" s="4" t="str">
        <f>IF(ISODD($A$7),0,VLOOKUP($A$7-C124,$D$44:$E$83,2))</f>
        <v>11b</v>
      </c>
      <c r="S10" s="4" t="str" cm="1">
        <f t="array" ref="S10">_xlfn.IFS($A$7=1,0,$A$7=2,N9,$A$7=3,N10,$A$7=4,N10,$A$7=5,N11,$A$7=6,N11,$A$7=7,N12,$A$7=8,N12,$A$7=9,N13,$A$7=10,N13,$A$7=11,N14,$A$7=12,N14,$A$7=13,N15,$A$7=14,N15,$A$7=15,N16,$A$7=16,N16,$A$7=17,N17,$A$7=18,N17,$A$7=19,N18,$A$7=20,N18,$A$7=21,N19,$A$7=22,N19,$A$7=23,N20,$A$7=24,N20,$A$7=25,N21,$A$7=26,N21,$A$7=27,N22,$A$7=28,N22,$A$7=29,N23,$A$7=30,N23,$A$7=31,N24,$A$7=32,N24,$A$7=33,N25,$A$7=34,N25,$A$7=35,N26,$A$7=36,N26,$A$7=37,N27,$A$7=38,N27,$A$7=39,N28,$A$7=40,N28)</f>
        <v>8a</v>
      </c>
      <c r="T10" s="4" t="str" cm="1">
        <f t="array" ref="T10">_xlfn.IFS($A$7=1,0,$A$7=2,E46,$A$7=3,E47,$A$7=4,E47,$A$7=5,E48,$A$7=6,E48,$A$7=7,E50,$A$7=8,E50,$A$7=9,E52,$A$7=10,E52,$A$7=11,E54,$A$7=12,E54,$A$7=13,E56,$A$7=14,E56,$A$7=15,E58,$A$7=16,E58,$A$7=17,E60,$A$7=18,E60,$A$7=19,E62,$A$7=20,E62,$A$7=21,E64,$A$7=22,E64,$A$7=23,E66,$A$7=24,E66,$A$7=25,E68,$A$7=26,E68,$A$7=27,E70,$A$7=28,E70,$A$7=29,E72,$A$7=30,E72,$A$7=31,E74,$A$7=32,E74,$A$7=33,E76,$A$7=34,E76,$A$7=35,E78,$A$7=36,E78,$A$7=37,E80,$A$7=38,E80,$A$7=39,E82,$A$7=40,E82)</f>
        <v>11a</v>
      </c>
      <c r="U10" s="4" t="str" cm="1">
        <f t="array" ref="U10">_xlfn.IFS($A$7=1,0,$A$7=2,N8,$A$7=3,N9,$A$7=4,N9,$A$7=5,N10,$A$7=6,N10,$A$7=7,N11,$A$7=8,N11,$A$7=9,N12,$A$7=10,N12,$A$7=11,N13,$A$7=12,N13,$A$7=13,N14,$A$7=14,N14,$A$7=15,N15,$A$7=16,N15,$A$7=17,N16,$A$7=18,N16,$A$7=19,N17,$A$7=20,N17,$A$7=21,N18,$A$7=22,N18,$A$7=23,N19,$A$7=24,N19,$A$7=25,N20,$A$7=26,N20,$A$7=27,N21,$A$7=28,N21,$A$7=29,N22,$A$7=30,N22,$A$7=31,N23,$A$7=32,N23,$A$7=33,N24,$A$7=34,N24,$A$7=35,N25,$A$7=36,N25,$A$7=37,N26,$A$7=38,N26,$A$7=39,N27,$A$7=40,N27)</f>
        <v>7d</v>
      </c>
      <c r="V10" s="4" t="str" cm="1">
        <f t="array" ref="V10">_xlfn.IFS($A$7=1,0,$A$7=2,E45,$A$7=3,E46,$A$7=4,E46,$A$7=5,E47,$A$7=6,E47,$A$7=7,E49,$A$7=8,E49,$A$7=9,E51,$A$7=10,E51,$A$7=11,E53,$A$7=12,E53,$A$7=13,E55,$A$7=14,E55,$A$7=15,E57,$A$7=16,E57,$A$7=17,E59,$A$7=18,E59,$A$7=19,E61,$A$7=20,E61,$A$7=21,E63,$A$7=22,E63,$A$7=23,E65,$A$7=24,E65,$A$7=25,E67,$A$7=26,E67,$A$7=27,E69,$A$7=28,E69,$A$7=29,E71,$A$7=30,E71,$A$7=31,E73,$A$7=32,E73,$A$7=33,E75,$A$7=34,E75,$A$7=35,E77,$A$7=36,E77,$A$7=37,E79,$A$7=38,E79,$A$7=39,E81,$A$7=40,E81)</f>
        <v>10d</v>
      </c>
      <c r="W10" s="4" t="str" cm="1">
        <f t="array" ref="W10">_xlfn.IFS($A$7=1,0,$A$7=2,N7,$A$7=3,N8,$A$7=4,N8,$A$7=5,N9,$A$7=6,N9,$A$7=7,N10,$A$7=8,N10,$A$7=9,N11,$A$7=10,N11,$A$7=11,N12,$A$7=12,N12,$A$7=13,N13,$A$7=14,N13,$A$7=15,N14,$A$7=16,N14,$A$7=17,N15,$A$7=18,N15,$A$7=19,N16,$A$7=20,N16,$A$7=21,N17,$A$7=22,N17,$A$7=23,N18,$A$7=24,N18,$A$7=25,N19,$A$7=26,N19,$A$7=27,N20,$A$7=28,N20,$A$7=29,N21,$A$7=30,N21,$A$7=31,N22,$A$7=32,N22,$A$7=33,N23,$A$7=34,N23,$A$7=35,N24,$A$7=36,N24,$A$7=37,N25,$A$7=38,N25,$A$7=39,N26,$A$7=40,N26)</f>
        <v>7c</v>
      </c>
      <c r="X10" s="4" t="str" cm="1">
        <f t="array" ref="X10">_xlfn.IFS($A$7=1,0,$A$7=2,E44,$A$7=3,E45,$A$7=4,E45,$A$7=5,E46,$A$7=6,E46,$A$7=7,E48,$A$7=8,E48,$A$7=9,E50,$A$7=10,E50,$A$7=11,E52,$A$7=12,E52,$A$7=13,E54,$A$7=14,E54,$A$7=15,E56,$A$7=16,E56,$A$7=17,E58,$A$7=18,E58,$A$7=19,E60,$A$7=20,E60,$A$7=21,E62,$A$7=22,E62,$A$7=23,E64,$A$7=24,E64,$A$7=25,E66,$A$7=26,E66,$A$7=27,E68,$A$7=28,E68,$A$7=29,E70,$A$7=30,E70,$A$7=31,E72,$A$7=32,E72,$A$7=33,E74,$A$7=34,E74,$A$7=35,E76,$A$7=36,E76,$A$7=37,E78,$A$7=38,E78,$A$7=39,E80,$A$7=40,E80)</f>
        <v>10c</v>
      </c>
      <c r="Y10" s="4" t="str" cm="1">
        <f t="array" ref="Y10">_xlfn.IFS($A$7=1,0,$A$7=2,N6,$A$7=3,N7,$A$7=4,N7,$A$7=5,N8,$A$7=6,N8,$A$7=7,N9,$A$7=8,N9,$A$7=9,N10,$A$7=10,N10,$A$7=11,N11,$A$7=12,N11,$A$7=13,N12,$A$7=14,N12,$A$7=15,N13,$A$7=16,N13,$A$7=17,N14,$A$7=18,N14,$A$7=19,N15,$A$7=20,N15,$A$7=21,N16,$A$7=22,N16,$A$7=23,N17,$A$7=24,N17,$A$7=25,N18,$A$7=26,N18,$A$7=27,N19,$A$7=28,N19,$A$7=29,N20,$A$7=30,N20,$A$7=31,N21,$A$7=32,N21,$A$7=33,N22,$A$7=34,N22,$A$7=35,N23,$A$7=36,N23,$A$7=37,N24,$A$7=38,N24,$A$7=39,N25,$A$7=40,N25)</f>
        <v>7b</v>
      </c>
      <c r="Z10" s="4" t="str" cm="1">
        <f t="array" ref="Z10">_xlfn.IFS($A$7=1,0,$A$7=2,E43,$A$7=3,E44,$A$7=4,E44,$A$7=5,E45,$A$7=6,E45,$A$7=7,E47,$A$7=8,E47,$A$7=9,E49,$A$7=10,E49,$A$7=11,E51,$A$7=12,E51,$A$7=13,E53,$A$7=14,E53,$A$7=15,E55,$A$7=16,E55,$A$7=17,E57,$A$7=18,E57,$A$7=19,E59,$A$7=20,E59,$A$7=21,E61,$A$7=22,E61,$A$7=23,E63,$A$7=24,E63,$A$7=25,E65,$A$7=26,E65,$A$7=27,E67,$A$7=28,E67,$A$7=29,E69,$A$7=30,E69,$A$7=31,E71,$A$7=32,E71,$A$7=33,E73,$A$7=34,E73,$A$7=35,E75,$A$7=36,E75,$A$7=37,E77,$A$7=38,E77,$A$7=39,E79,$A$7=40,E79)</f>
        <v>10b</v>
      </c>
      <c r="AA10" s="4" t="str" cm="1">
        <f t="array" ref="AA10">_xlfn.IFS($A$7=1,0,$A$7=2,N5,$A$7=3,N6,$A$7=4,N6,$A$7=5,N7,$A$7=6,N7,$A$7=7,N8,$A$7=8,N8,$A$7=9,N9,$A$7=10,N9,$A$7=11,N10,$A$7=12,N10,$A$7=13,N11,$A$7=14,N11,$A$7=15,N12,$A$7=16,N12,$A$7=17,N13,$A$7=18,N13,$A$7=19,N14,$A$7=20,N14,$A$7=21,N15,$A$7=22,N15,$A$7=23,N16,$A$7=24,N16,$A$7=25,N17,$A$7=26,N17,$A$7=27,N18,$A$7=28,N18,$A$7=29,N19,$A$7=30,N19,$A$7=31,N20,$A$7=32,N20,$A$7=33,N21,$A$7=34,N21,$A$7=35,N22,$A$7=36,N22,$A$7=37,N23,$A$7=38,N23,$A$7=39,N24,$A$7=40,N24)</f>
        <v>7a</v>
      </c>
      <c r="AB10" s="4" t="str" cm="1">
        <f t="array" ref="AB10">_xlfn.IFS($A$7=1,0,$A$7=2,E42,$A$7=3,E43,$A$7=4,E43,$A$7=5,E44,$A$7=6,E44,$A$7=7,E46,$A$7=8,E46,$A$7=9,E48,$A$7=10,E48,$A$7=11,E50,$A$7=12,E50,$A$7=13,E52,$A$7=14,E52,$A$7=15,E54,$A$7=16,E54,$A$7=17,E56,$A$7=18,E56,$A$7=19,E58,$A$7=20,E58,$A$7=21,E60,$A$7=22,E60,$A$7=23,E62,$A$7=24,E62,$A$7=25,E64,$A$7=26,E64,$A$7=27,E66,$A$7=28,E66,$A$7=29,E68,$A$7=30,E68,$A$7=31,E70,$A$7=32,E70,$A$7=33,E72,$A$7=34,E72,$A$7=35,E74,$A$7=36,E74,$A$7=37,E76,$A$7=38,E76,$A$7=39,E78,$A$7=40,E78)</f>
        <v>10a</v>
      </c>
      <c r="AC10" s="4" t="str" cm="1">
        <f t="array" ref="AC10">_xlfn.IFS($A$7=1,0,$A$7=2,#REF!,$A$7=3,#REF!,$A$7=4,#REF!,$A$7=5,N6,$A$7=6,N6,$A$7=7,N7,$A$7=8,N7,$A$7=9,N8,$A$7=10,N8,$A$7=11,N9,$A$7=12,N9,$A$7=13,N10,$A$7=14,N10,$A$7=15,N11,$A$7=16,N11,$A$7=17,N12,$A$7=18,N12,$A$7=19,N13,$A$7=20,N13,$A$7=21,N14,$A$7=22,N14,$A$7=23,N15,$A$7=24,N15,$A$7=25,N16,$A$7=26,N16,$A$7=27,N17,$A$7=28,N17,$A$7=29,N18,$A$7=30,N18,$A$7=31,N19,$A$7=32,N19,$A$7=33,N20,$A$7=34,N20,$A$7=35,N21,$A$7=36,N21,$A$7=37,N22,$A$7=38,N22,$A$7=39,N23,$A$7=40,N23)</f>
        <v>6d</v>
      </c>
      <c r="AD10" s="4" t="str" cm="1">
        <f t="array" ref="AD10">_xlfn.IFS($A$7=1,0,$A$7=2,E41,$A$7=3,E42,$A$7=4,E42,$A$7=5,E43,$A$7=6,E43,$A$7=7,E45,$A$7=8,E45,$A$7=9,E47,$A$7=10,E47,$A$7=11,E49,$A$7=12,E49,$A$7=13,E51,$A$7=14,E51,$A$7=15,E53,$A$7=16,E53,$A$7=17,E55,$A$7=18,E55,$A$7=19,E57,$A$7=20,E57,$A$7=21,E59,$A$7=22,E59,$A$7=23,E61,$A$7=24,E61,$A$7=25,E63,$A$7=26,E63,$A$7=27,E65,$A$7=28,E65,$A$7=29,E67,$A$7=30,E67,$A$7=31,E69,$A$7=32,E69,$A$7=33,E71,$A$7=34,E71,$A$7=35,E73,$A$7=36,E73,$A$7=37,E75,$A$7=38,E75,$A$7=39,E77,$A$7=40,E77)</f>
        <v>9d</v>
      </c>
      <c r="AE10" s="4" t="str" cm="1">
        <f t="array" ref="AE10">_xlfn.IFS($A$7=1,0,$A$7=2,#REF!,$A$7=3,#REF!,$A$7=4,#REF!,$A$7=5,N5,$A$7=6,N5,$A$7=7,N6,$A$7=8,N6,$A$7=9,N7,$A$7=10,N7,$A$7=11,N8,$A$7=12,N8,$A$7=13,N9,$A$7=14,N9,$A$7=15,N10,$A$7=16,N10,$A$7=17,N11,$A$7=18,N11,$A$7=19,N12,$A$7=20,N12,$A$7=21,N13,$A$7=22,N13,$A$7=23,N14,$A$7=24,N14,$A$7=25,N15,$A$7=26,N15,$A$7=27,N16,$A$7=28,N16,$A$7=29,N17,$A$7=30,N17,$A$7=31,N18,$A$7=32,N18,$A$7=33,N19,$A$7=34,N19,$A$7=35,N20,$A$7=36,N20,$A$7=37,N21,$A$7=38,N21,$A$7=39,N22,$A$7=40,N22)</f>
        <v>6c</v>
      </c>
      <c r="AF10" s="4" t="str" cm="1">
        <f t="array" ref="AF10">_xlfn.IFS($A$7=1,0,$A$7=2,E40,$A$7=3,E41,$A$7=4,E41,$A$7=5,E42,$A$7=6,E42,$A$7=7,E44,$A$7=8,E44,$A$7=9,E46,$A$7=10,E46,$A$7=11,E48,$A$7=12,E48,$A$7=13,E50,$A$7=14,E50,$A$7=15,E52,$A$7=16,E52,$A$7=17,E54,$A$7=18,E54,$A$7=19,E56,$A$7=20,E56,$A$7=21,E58,$A$7=22,E58,$A$7=23,E60,$A$7=24,E60,$A$7=25,E62,$A$7=26,E62,$A$7=27,E64,$A$7=28,E64,$A$7=29,E66,$A$7=30,E66,$A$7=31,E68,$A$7=32,E68,$A$7=33,E70,$A$7=34,E70,$A$7=35,E72,$A$7=36,E72,$A$7=37,E74,$A$7=38,E74,$A$7=39,E76,$A$7=40,E76)</f>
        <v>9c</v>
      </c>
      <c r="AG10" s="4" t="str" cm="1">
        <f t="array" ref="AG10">_xlfn.IFS($A$7=1,0,$A$7=2,#REF!,$A$7=3,#REF!,$A$7=4,#REF!,$A$7=5,N4,$A$7=6,N4,$A$7=7,N5,$A$7=8,N5,$A$7=9,N6,$A$7=10,N6,$A$7=11,N7,$A$7=12,N7,$A$7=13,N8,$A$7=14,N8,$A$7=15,N9,$A$7=16,N9,$A$7=17,N10,$A$7=18,N10,$A$7=19,N11,$A$7=20,N11,$A$7=21,N12,$A$7=22,N12,$A$7=23,N13,$A$7=24,N13,$A$7=25,N14,$A$7=26,N14,$A$7=27,N15,$A$7=28,N15,$A$7=29,N16,$A$7=30,N16,$A$7=31,N17,$A$7=32,N17,$A$7=33,N18,$A$7=34,N18,$A$7=35,N19,$A$7=36,N19,$A$7=37,N20,$A$7=38,N20,$A$7=39,N21,$A$7=40,N21)</f>
        <v>6b</v>
      </c>
      <c r="AH10" s="4" t="str" cm="1">
        <f t="array" ref="AH10">_xlfn.IFS($A$7=1,0,$A$7=2,E39,$A$7=3,E40,$A$7=4,E40,$A$7=5,E41,$A$7=6,E41,$A$7=7,E43,$A$7=8,E43,$A$7=9,E45,$A$7=10,E45,$A$7=11,E47,$A$7=12,E47,$A$7=13,E49,$A$7=14,E49,$A$7=15,E51,$A$7=16,E51,$A$7=17,E53,$A$7=18,E53,$A$7=19,E55,$A$7=20,E55,$A$7=21,E57,$A$7=22,E57,$A$7=23,E59,$A$7=24,E59,$A$7=25,E61,$A$7=26,E61,$A$7=27,E63,$A$7=28,E63,$A$7=29,E65,$A$7=30,E65,$A$7=31,E67,$A$7=32,E67,$A$7=33,E69,$A$7=34,E69,$A$7=35,E71,$A$7=36,E71,$A$7=37,E73,$A$7=38,E73,$A$7=39,E75,$A$7=40,E75)</f>
        <v>9b</v>
      </c>
      <c r="AI10" s="4" t="str" cm="1">
        <f t="array" ref="AI10">_xlfn.IFS($A$7=1,0,$A$7=2,#REF!,$A$7=3,#REF!,$A$7=4,#REF!,$A$7=5,N3,$A$7=6,N3,$A$7=7,N4,$A$7=8,N4,$A$7=9,N5,$A$7=10,N5,$A$7=11,N6,$A$7=12,N6,$A$7=13,N7,$A$7=14,N7,$A$7=15,N8,$A$7=16,N8,$A$7=17,N9,$A$7=18,N9,$A$7=19,N10,$A$7=20,N10,$A$7=21,N11,$A$7=22,N11,$A$7=23,N12,$A$7=24,N12,$A$7=25,N13,$A$7=26,N13,$A$7=27,N14,$A$7=28,N14,$A$7=29,N15,$A$7=30,N15,$A$7=31,N16,$A$7=32,N16,$A$7=33,N17,$A$7=34,N17,$A$7=35,N18,$A$7=36,N18,$A$7=37,N19,$A$7=38,N19,$A$7=39,N20,$A$7=40,N20)</f>
        <v>6a</v>
      </c>
      <c r="AJ10" s="4" t="str" cm="1">
        <f t="array" ref="AJ10">_xlfn.IFS($A$7=1,0,$A$7=2,E38,$A$7=3,E39,$A$7=4,E39,$A$7=5,E40,$A$7=6,E40,$A$7=7,E42,$A$7=8,E42,$A$7=9,E44,$A$7=10,E44,$A$7=11,E46,$A$7=12,E46,$A$7=13,E48,$A$7=14,E48,$A$7=15,E50,$A$7=16,E50,$A$7=17,E52,$A$7=18,E52,$A$7=19,E54,$A$7=20,E54,$A$7=21,E56,$A$7=22,E56,$A$7=23,E58,$A$7=24,E58,$A$7=25,E60,$A$7=26,E60,$A$7=27,E62,$A$7=28,E62,$A$7=29,E64,$A$7=30,E64,$A$7=31,E66,$A$7=32,E66,$A$7=33,E68,$A$7=34,E68,$A$7=35,E70,$A$7=36,E70,$A$7=37,E72,$A$7=38,E72,$A$7=39,E74,$A$7=40,E74)</f>
        <v>9a</v>
      </c>
      <c r="AK10" s="4" t="str" cm="1">
        <f t="array" ref="AK10">_xlfn.IFS($A$7=1,0,$A$7=2,#REF!,$A$7=3,#REF!,$A$7=4,#REF!,$A$7=5,N2,$A$7=6,N2,$A$7=7,N3,$A$7=8,N3,$A$7=9,N4,$A$7=10,N4,$A$7=11,N5,$A$7=12,N5,$A$7=13,N6,$A$7=14,N6,$A$7=15,N7,$A$7=16,N7,$A$7=17,N8,$A$7=18,N8,$A$7=19,N9,$A$7=20,N9,$A$7=21,N10,$A$7=22,N10,$A$7=23,N11,$A$7=24,N11,$A$7=25,N12,$A$7=26,N12,$A$7=27,N13,$A$7=28,N13,$A$7=29,N14,$A$7=30,N14,$A$7=31,N15,$A$7=32,N15,$A$7=33,N16,$A$7=34,N16,$A$7=35,N17,$A$7=36,N17,$A$7=37,N18,$A$7=38,N18,$A$7=39,N19,$A$7=40,N19)</f>
        <v>5d</v>
      </c>
      <c r="AL10" s="4" t="str" cm="1">
        <f t="array" ref="AL10">_xlfn.IFS($A$7=1,0,$A$7=2,E37,$A$7=3,E38,$A$7=4,E38,$A$7=5,E39,$A$7=6,E39,$A$7=7,E41,$A$7=8,E41,$A$7=9,E43,$A$7=10,E43,$A$7=11,E45,$A$7=12,E45,$A$7=13,E47,$A$7=14,E47,$A$7=15,E49,$A$7=16,E49,$A$7=17,E51,$A$7=18,E51,$A$7=19,E53,$A$7=20,E53,$A$7=21,E55,$A$7=22,E55,$A$7=23,E57,$A$7=24,E57,$A$7=25,E59,$A$7=26,E59,$A$7=27,E61,$A$7=28,E61,$A$7=29,E63,$A$7=30,E63,$A$7=31,E65,$A$7=32,E65,$A$7=33,E67,$A$7=34,E67,$A$7=35,E69,$A$7=36,E69,$A$7=37,E71,$A$7=38,E71,$A$7=39,E73,$A$7=40,E73)</f>
        <v>8d</v>
      </c>
      <c r="AM10" s="4" t="str" cm="1">
        <f t="array" ref="AM10">_xlfn.IFS($A$7=1,0,$A$7=2,#REF!,$A$7=3,#REF!,$A$7=4,#REF!,$A$7=5,N1,$A$7=6,N1,$A$7=7,N2,$A$7=8,N2,$A$7=9,N3,$A$7=10,N3,$A$7=11,N4,$A$7=12,N4,$A$7=13,N5,$A$7=14,N5,$A$7=15,N6,$A$7=16,N6,$A$7=17,N7,$A$7=18,N7,$A$7=19,N8,$A$7=20,N8,$A$7=21,N9,$A$7=22,N9,$A$7=23,N10,$A$7=24,N10,$A$7=25,N11,$A$7=26,N11,$A$7=27,N12,$A$7=28,N12,$A$7=29,N13,$A$7=30,N13,$A$7=31,N14,$A$7=32,N14,$A$7=33,N15,$A$7=34,N15,$A$7=35,N16,$A$7=36,N16,$A$7=37,N17,$A$7=38,N17,$A$7=39,N18,$A$7=40,N18)</f>
        <v>5c</v>
      </c>
      <c r="AN10" s="4" t="str" cm="1">
        <f t="array" ref="AN10">_xlfn.IFS($A$7=1,0,$A$7=2,E36,$A$7=3,E37,$A$7=4,E37,$A$7=5,E38,$A$7=6,E38,$A$7=7,E40,$A$7=8,E40,$A$7=9,E42,$A$7=10,E42,$A$7=11,E44,$A$7=12,E44,$A$7=13,E46,$A$7=14,E46,$A$7=15,E48,$A$7=16,E48,$A$7=17,E50,$A$7=18,E50,$A$7=19,E52,$A$7=20,E52,$A$7=21,E54,$A$7=22,E54,$A$7=23,E56,$A$7=24,E56,$A$7=25,E58,$A$7=26,E58,$A$7=27,E60,$A$7=28,E60,$A$7=29,E62,$A$7=30,E62,$A$7=31,E64,$A$7=32,E64,$A$7=33,E66,$A$7=34,E66,$A$7=35,E68,$A$7=36,E68,$A$7=37,E70,$A$7=38,E70,$A$7=39,E72,$A$7=40,E72)</f>
        <v>8c</v>
      </c>
      <c r="AO10" s="4" t="str" cm="1">
        <f t="array" ref="AO10">_xlfn.IFS($A$7=1,0,$A$7=2,#REF!,$A$7=3,#REF!,$A$7=4,#REF!,$A$7=5,#REF!,$A$7=6,#REF!,$A$7=7,N1,$A$7=8,N1,$A$7=9,N2,$A$7=10,N2,$A$7=11,N3,$A$7=12,N3,$A$7=13,N4,$A$7=14,N4,$A$7=15,N5,$A$7=16,N5,$A$7=17,N6,$A$7=18,N6,$A$7=19,N7,$A$7=20,N7,$A$7=21,N8,$A$7=22,N8,$A$7=23,N9,$A$7=24,N9,$A$7=25,N10,$A$7=26,N10,$A$7=27,N11,$A$7=28,N11,$A$7=29,N12,$A$7=30,N12,$A$7=31,N13,$A$7=32,N13,$A$7=33,N14,$A$7=34,N14,$A$7=35,N15,$A$7=36,N15,$A$7=37,N16,$A$7=38,N16,$A$7=39,N17,$A$7=40,N17)</f>
        <v>5b</v>
      </c>
      <c r="AP10" s="4" t="str" cm="1">
        <f t="array" ref="AP10">_xlfn.IFS($A$7=1,0,$A$7=2,E35,$A$7=3,E36,$A$7=4,E36,$A$7=5,E37,$A$7=6,E37,$A$7=7,E39,$A$7=8,E39,$A$7=9,E41,$A$7=10,E41,$A$7=11,E43,$A$7=12,E43,$A$7=13,E45,$A$7=14,E45,$A$7=15,E47,$A$7=16,E47,$A$7=17,E49,$A$7=18,E49,$A$7=19,E51,$A$7=20,E51,$A$7=21,E53,$A$7=22,E53,$A$7=23,E55,$A$7=24,E55,$A$7=25,E57,$A$7=26,E57,$A$7=27,E59,$A$7=28,E59,$A$7=29,E61,$A$7=30,E61,$A$7=31,E63,$A$7=32,E63,$A$7=33,E65,$A$7=34,E65,$A$7=35,E67,$A$7=36,E67,$A$7=37,E69,$A$7=38,E69,$A$7=39,E71,$A$7=40,E71)</f>
        <v>8b</v>
      </c>
      <c r="AQ10" s="4" t="str" cm="1">
        <f t="array" ref="AQ10">_xlfn.IFS($A$7=1,0,$A$7=2,#REF!,$A$7=3,#REF!,$A$7=4,#REF!,$A$7=5,#REF!,$A$7=6,#REF!,$A$7=7,#REF!,$A$7=8,#REF!,$A$7=9,N1,$A$7=10,N1,$A$7=11,N2,$A$7=12,N2,$A$7=13,N3,$A$7=14,N3,$A$7=15,N4,$A$7=16,N4,$A$7=17,N5,$A$7=18,N5,$A$7=19,N6,$A$7=20,N6,$A$7=21,N7,$A$7=22,N7,$A$7=23,N8,$A$7=24,N8,$A$7=25,N9,$A$7=26,N9,$A$7=27,N10,$A$7=28,N10,$A$7=29,N11,$A$7=30,N11,$A$7=31,N12,$A$7=32,N12,$A$7=33,N13,$A$7=34,N13,$A$7=35,N14,$A$7=36,N14,$A$7=37,N15,$A$7=38,N15,$A$7=39,N16,$A$7=40,N16)</f>
        <v>5a</v>
      </c>
    </row>
    <row r="11" spans="1:63" x14ac:dyDescent="0.2">
      <c r="A11" s="1">
        <v>-39</v>
      </c>
      <c r="B11">
        <v>8</v>
      </c>
      <c r="C11" s="3">
        <f t="shared" si="0"/>
        <v>0.54861111111111116</v>
      </c>
      <c r="D11" s="4" t="str">
        <f>'Zeitpläne Stationen'!B10</f>
        <v>6d</v>
      </c>
      <c r="E11" s="4" t="str" cm="1">
        <f t="array" ref="E11">_xlfn.IFS($A$7=1,0,$A$7=2,D12,$A$7=3,D13,$A$7=4,D13,$A$7=5,D14,$A$7=6,D14,$A$7=7,D15,$A$7=8,D15,$A$7=9,D16,$A$7=10,D16,$A$7=11,D17,$A$7=12,D17,$A$7=13,D18,$A$7=14,D18,$A$7=15,D19,$A$7=16,D19,$A$7=17,D20,$A$7=18,D20,$A$7=19,D21,$A$7=20,D21,$A$7=21,D22,$A$7=22,D22,$A$7=23,D23,$A$7=24,D23,$A$7=25,D24,$A$7=26,D24,$A$7=27,D25,$A$7=28,D25,$A$7=29,D26,$A$7=30,D26,$A$7=31,D27,$A$7=32,D27,$A$7=33,D28,$A$7=34,D28,$A$7=35,D29,$A$7=36,D29,$A$7=37,D30,$A$7=38,D30,$A$7=39,D31,$A$7=40,D31)</f>
        <v>10a</v>
      </c>
      <c r="F11" s="4" t="str">
        <f t="shared" si="1"/>
        <v>6c</v>
      </c>
      <c r="G11" s="4" t="str" cm="1">
        <f t="array" ref="G11">_xlfn.IFS($A$7=1,0,$A$7=2,D11,$A$7=3,D12,$A$7=4,D12,$A$7=5,D13,$A$7=6,D13,$A$7=7,D14,$A$7=8,D14,$A$7=9,D15,$A$7=10,D15,$A$7=11,D16,$A$7=12,D16,$A$7=13,D17,$A$7=14,D17,$A$7=15,D18,$A$7=16,D18,$A$7=17,D19,$A$7=18,D19,$A$7=19,D20,$A$7=20,D20,$A$7=21,D21,$A$7=22,D21,$A$7=23,D22,$A$7=24,D22,$A$7=25,D23,$A$7=26,D23,$A$7=27,D24,$A$7=28,D24,$A$7=29,D25,$A$7=30,D25,$A$7=31,D26,$A$7=32,D26,$A$7=33,D27,$A$7=34,D27,$A$7=35,D28,$A$7=36,D28,$A$7=37,D29,$A$7=38,D29,$A$7=39,D30,$A$7=40,D30)</f>
        <v>9d</v>
      </c>
      <c r="H11" s="4" t="str">
        <f t="shared" si="2"/>
        <v>6b</v>
      </c>
      <c r="I11" s="4" t="str" cm="1">
        <f t="array" ref="I11">_xlfn.IFS($A$7=1,0,$A$7=2,D10,$A$7=3,D11,$A$7=4,D11,$A$7=5,D12,$A$7=6,D12,$A$7=7,D13,$A$7=8,D13,$A$7=9,D14,$A$7=10,D14,$A$7=11,D15,$A$7=12,D15,$A$7=13,D16,$A$7=14,D16,$A$7=15,D17,$A$7=16,D17,$A$7=17,D18,$A$7=18,D18,$A$7=19,D19,$A$7=20,D19,$A$7=21,D20,$A$7=22,D20,$A$7=23,D21,$A$7=24,D21,$A$7=25,D22,$A$7=26,D22,$A$7=27,D23,$A$7=28,D23,$A$7=29,D24,$A$7=30,D24,$A$7=31,D25,$A$7=32,D25,$A$7=33,D26,$A$7=34,D26,$A$7=35,D27,$A$7=36,D27,$A$7=37,D28,$A$7=38,D28,$A$7=39,D29,$A$7=40,D29)</f>
        <v>9c</v>
      </c>
      <c r="J11" s="4" t="str">
        <f t="shared" si="3"/>
        <v>6a</v>
      </c>
      <c r="K11" s="4" t="str" cm="1">
        <f t="array" ref="K11">_xlfn.IFS($A$7=1,0,$A$7=2,D9,$A$7=3,D10,$A$7=4,D10,$A$7=5,D11,$A$7=6,D11,$A$7=7,D12,$A$7=8,D12,$A$7=9,D13,$A$7=10,D13,$A$7=11,D14,$A$7=12,D14,$A$7=13,D15,$A$7=14,D15,$A$7=15,D16,$A$7=16,D16,$A$7=17,D17,$A$7=18,D17,$A$7=19,D18,$A$7=20,D18,$A$7=21,D19,$A$7=22,D19,$A$7=23,D20,$A$7=24,D20,$A$7=25,D21,$A$7=26,D21,$A$7=27,D22,$A$7=28,D22,$A$7=29,D23,$A$7=30,D23,$A$7=31,D24,$A$7=32,D24,$A$7=33,D25,$A$7=34,D25,$A$7=35,D26,$A$7=36,D26,$A$7=37,D27,$A$7=38,D27,$A$7=39,D28,$A$7=40,D28)</f>
        <v>9b</v>
      </c>
      <c r="L11" s="4" t="str">
        <f t="shared" si="4"/>
        <v>5d</v>
      </c>
      <c r="M11" s="4" t="str" cm="1">
        <f t="array" ref="M11">_xlfn.IFS($A$7=1,0,$A$7=2,H10,$A$7=3,H11,$A$7=4,H11,$A$7=5,H12,$A$7=6,H12,$A$7=7,H13,$A$7=8,H13,$A$7=9,H14,$A$7=10,H14,$A$7=11,H15,$A$7=12,H15,$A$7=13,H16,$A$7=14,H16,$A$7=15,H17,$A$7=16,H17,$A$7=17,H18,$A$7=18,H18,$A$7=19,H19,$A$7=20,H19,$A$7=21,H20,$A$7=22,H20,$A$7=23,H21,$A$7=24,H21,$A$7=25,H22,$A$7=26,H22,$A$7=27,H23,$A$7=28,H23,$A$7=29,H24,$A$7=30,H24,$A$7=31,H25,$A$7=32,H25,$A$7=33,H26,$A$7=34,H26,$A$7=35,H27,$A$7=36,H27,$A$7=37,H28,$A$7=38,H28,$A$7=39,H29,$A$7=40,H29)</f>
        <v>9a</v>
      </c>
      <c r="N11" s="4" t="str">
        <f t="shared" si="5"/>
        <v>5c</v>
      </c>
      <c r="O11" s="4" t="str" cm="1">
        <f t="array" ref="O11">_xlfn.IFS($A$7=1,0,$A$7=2,D7,$A$7=3,D8,$A$7=4,D8,$A$7=5,D9,$A$7=6,D9,$A$7=7,D10,$A$7=8,D10,$A$7=9,D11,$A$7=10,D11,$A$7=11,D12,$A$7=12,D12,$A$7=13,D13,$A$7=14,D13,$A$7=15,D14,$A$7=16,D14,$A$7=17,D15,$A$7=18,D15,$A$7=19,D16,$A$7=20,D16,$A$7=21,D17,$A$7=22,D17,$A$7=23,D18,$A$7=24,D18,$A$7=25,D19,$A$7=26,D19,$A$7=27,D20,$A$7=28,D20,$A$7=29,D21,$A$7=30,D21,$A$7=31,D22,$A$7=32,D22,$A$7=33,D23,$A$7=34,D23,$A$7=35,D24,$A$7=36,D24,$A$7=37,D25,$A$7=38,D25,$A$7=39,D26,$A$7=40,D26)</f>
        <v>8d</v>
      </c>
      <c r="P11" s="4" t="str">
        <f t="shared" ref="P11:P43" si="6">D5</f>
        <v>5b</v>
      </c>
      <c r="Q11" s="4" t="str" cm="1">
        <f t="array" ref="Q11">_xlfn.IFS($A$7=1,0,$A$7=2,L10,$A$7=3,L11,$A$7=4,L11,$A$7=5,L12,$A$7=6,L12,$A$7=7,L13,$A$7=8,L13,$A$7=9,L14,$A$7=10,L14,$A$7=11,L15,$A$7=12,L15,$A$7=13,L16,$A$7=14,L16,$A$7=15,L17,$A$7=16,L17,$A$7=17,L18,$A$7=18,L18,$A$7=19,L19,$A$7=20,L19,$A$7=21,L20,$A$7=22,L20,$A$7=23,L21,$A$7=24,L21,$A$7=25,L22,$A$7=26,L22,$A$7=27,L23,$A$7=28,L23,$A$7=29,L24,$A$7=30,L24,$A$7=31,L25,$A$7=32,L25,$A$7=33,L26,$A$7=34,L26,$A$7=35,L27,$A$7=36,L27,$A$7=37,L28,$A$7=38,L28,$A$7=39,L29,$A$7=40,L29)</f>
        <v>8c</v>
      </c>
      <c r="R11" s="4" t="str">
        <f>D4</f>
        <v>5a</v>
      </c>
      <c r="S11" s="4" t="str" cm="1">
        <f t="array" ref="S11">_xlfn.IFS($A$7=1,0,$A$7=2,N10,$A$7=3,N11,$A$7=4,N11,$A$7=5,N12,$A$7=6,N12,$A$7=7,N13,$A$7=8,N13,$A$7=9,N14,$A$7=10,N14,$A$7=11,N15,$A$7=12,N15,$A$7=13,N16,$A$7=14,N16,$A$7=15,N17,$A$7=16,N17,$A$7=17,N18,$A$7=18,N18,$A$7=19,N19,$A$7=20,N19,$A$7=21,N20,$A$7=22,N20,$A$7=23,N21,$A$7=24,N21,$A$7=25,N22,$A$7=26,N22,$A$7=27,N23,$A$7=28,N23,$A$7=29,N24,$A$7=30,N24,$A$7=31,N25,$A$7=32,N25,$A$7=33,N26,$A$7=34,N26,$A$7=35,N27,$A$7=36,N27,$A$7=37,N28,$A$7=38,N28,$A$7=39,N29,$A$7=40,N29)</f>
        <v>8b</v>
      </c>
      <c r="T11" s="4" t="str">
        <f>IF(ISODD($A$7),0,VLOOKUP($A$7-C124,$D$44:$E$83,2))</f>
        <v>11b</v>
      </c>
      <c r="U11" s="4" t="str" cm="1">
        <f t="array" ref="U11">_xlfn.IFS($A$7=1,0,$A$7=2,N9,$A$7=3,N10,$A$7=4,N10,$A$7=5,N11,$A$7=6,N11,$A$7=7,N12,$A$7=8,N12,$A$7=9,N13,$A$7=10,N13,$A$7=11,N14,$A$7=12,N14,$A$7=13,N15,$A$7=14,N15,$A$7=15,N16,$A$7=16,N16,$A$7=17,N17,$A$7=18,N17,$A$7=19,N18,$A$7=20,N18,$A$7=21,N19,$A$7=22,N19,$A$7=23,N20,$A$7=24,N20,$A$7=25,N21,$A$7=26,N21,$A$7=27,N22,$A$7=28,N22,$A$7=29,N23,$A$7=30,N23,$A$7=31,N24,$A$7=32,N24,$A$7=33,N25,$A$7=34,N25,$A$7=35,N26,$A$7=36,N26,$A$7=37,N27,$A$7=38,N27,$A$7=39,N28,$A$7=40,N28)</f>
        <v>8a</v>
      </c>
      <c r="V11" s="4" t="str" cm="1">
        <f t="array" ref="V11">_xlfn.IFS($A$7=1,0,$A$7=2,E46,$A$7=3,E47,$A$7=4,E47,$A$7=5,E48,$A$7=6,E48,$A$7=7,E50,$A$7=8,E50,$A$7=9,E52,$A$7=10,E52,$A$7=11,E54,$A$7=12,E54,$A$7=13,E56,$A$7=14,E56,$A$7=15,E58,$A$7=16,E58,$A$7=17,E60,$A$7=18,E60,$A$7=19,E62,$A$7=20,E62,$A$7=21,E64,$A$7=22,E64,$A$7=23,E66,$A$7=24,E66,$A$7=25,E68,$A$7=26,E68,$A$7=27,E70,$A$7=28,E70,$A$7=29,E72,$A$7=30,E72,$A$7=31,E74,$A$7=32,E74,$A$7=33,E76,$A$7=34,E76,$A$7=35,E78,$A$7=36,E78,$A$7=37,E80,$A$7=38,E80,$A$7=39,E82,$A$7=40,E82)</f>
        <v>11a</v>
      </c>
      <c r="W11" s="4" t="str" cm="1">
        <f t="array" ref="W11">_xlfn.IFS($A$7=1,0,$A$7=2,N8,$A$7=3,N9,$A$7=4,N9,$A$7=5,N10,$A$7=6,N10,$A$7=7,N11,$A$7=8,N11,$A$7=9,N12,$A$7=10,N12,$A$7=11,N13,$A$7=12,N13,$A$7=13,N14,$A$7=14,N14,$A$7=15,N15,$A$7=16,N15,$A$7=17,N16,$A$7=18,N16,$A$7=19,N17,$A$7=20,N17,$A$7=21,N18,$A$7=22,N18,$A$7=23,N19,$A$7=24,N19,$A$7=25,N20,$A$7=26,N20,$A$7=27,N21,$A$7=28,N21,$A$7=29,N22,$A$7=30,N22,$A$7=31,N23,$A$7=32,N23,$A$7=33,N24,$A$7=34,N24,$A$7=35,N25,$A$7=36,N25,$A$7=37,N26,$A$7=38,N26,$A$7=39,N27,$A$7=40,N27)</f>
        <v>7d</v>
      </c>
      <c r="X11" s="4" t="str" cm="1">
        <f t="array" ref="X11">_xlfn.IFS($A$7=1,0,$A$7=2,E45,$A$7=3,E46,$A$7=4,E46,$A$7=5,E47,$A$7=6,E47,$A$7=7,E49,$A$7=8,E49,$A$7=9,E51,$A$7=10,E51,$A$7=11,E53,$A$7=12,E53,$A$7=13,E55,$A$7=14,E55,$A$7=15,E57,$A$7=16,E57,$A$7=17,E59,$A$7=18,E59,$A$7=19,E61,$A$7=20,E61,$A$7=21,E63,$A$7=22,E63,$A$7=23,E65,$A$7=24,E65,$A$7=25,E67,$A$7=26,E67,$A$7=27,E69,$A$7=28,E69,$A$7=29,E71,$A$7=30,E71,$A$7=31,E73,$A$7=32,E73,$A$7=33,E75,$A$7=34,E75,$A$7=35,E77,$A$7=36,E77,$A$7=37,E79,$A$7=38,E79,$A$7=39,E81,$A$7=40,E81)</f>
        <v>10d</v>
      </c>
      <c r="Y11" s="4" t="str" cm="1">
        <f t="array" ref="Y11">_xlfn.IFS($A$7=1,0,$A$7=2,N7,$A$7=3,N8,$A$7=4,N8,$A$7=5,N9,$A$7=6,N9,$A$7=7,N10,$A$7=8,N10,$A$7=9,N11,$A$7=10,N11,$A$7=11,N12,$A$7=12,N12,$A$7=13,N13,$A$7=14,N13,$A$7=15,N14,$A$7=16,N14,$A$7=17,N15,$A$7=18,N15,$A$7=19,N16,$A$7=20,N16,$A$7=21,N17,$A$7=22,N17,$A$7=23,N18,$A$7=24,N18,$A$7=25,N19,$A$7=26,N19,$A$7=27,N20,$A$7=28,N20,$A$7=29,N21,$A$7=30,N21,$A$7=31,N22,$A$7=32,N22,$A$7=33,N23,$A$7=34,N23,$A$7=35,N24,$A$7=36,N24,$A$7=37,N25,$A$7=38,N25,$A$7=39,N26,$A$7=40,N26)</f>
        <v>7c</v>
      </c>
      <c r="Z11" s="4" t="str" cm="1">
        <f t="array" ref="Z11">_xlfn.IFS($A$7=1,0,$A$7=2,E44,$A$7=3,E45,$A$7=4,E45,$A$7=5,E46,$A$7=6,E46,$A$7=7,E48,$A$7=8,E48,$A$7=9,E50,$A$7=10,E50,$A$7=11,E52,$A$7=12,E52,$A$7=13,E54,$A$7=14,E54,$A$7=15,E56,$A$7=16,E56,$A$7=17,E58,$A$7=18,E58,$A$7=19,E60,$A$7=20,E60,$A$7=21,E62,$A$7=22,E62,$A$7=23,E64,$A$7=24,E64,$A$7=25,E66,$A$7=26,E66,$A$7=27,E68,$A$7=28,E68,$A$7=29,E70,$A$7=30,E70,$A$7=31,E72,$A$7=32,E72,$A$7=33,E74,$A$7=34,E74,$A$7=35,E76,$A$7=36,E76,$A$7=37,E78,$A$7=38,E78,$A$7=39,E80,$A$7=40,E80)</f>
        <v>10c</v>
      </c>
      <c r="AA11" s="4" t="str" cm="1">
        <f t="array" ref="AA11">_xlfn.IFS($A$7=1,0,$A$7=2,N6,$A$7=3,N7,$A$7=4,N7,$A$7=5,N8,$A$7=6,N8,$A$7=7,N9,$A$7=8,N9,$A$7=9,N10,$A$7=10,N10,$A$7=11,N11,$A$7=12,N11,$A$7=13,N12,$A$7=14,N12,$A$7=15,N13,$A$7=16,N13,$A$7=17,N14,$A$7=18,N14,$A$7=19,N15,$A$7=20,N15,$A$7=21,N16,$A$7=22,N16,$A$7=23,N17,$A$7=24,N17,$A$7=25,N18,$A$7=26,N18,$A$7=27,N19,$A$7=28,N19,$A$7=29,N20,$A$7=30,N20,$A$7=31,N21,$A$7=32,N21,$A$7=33,N22,$A$7=34,N22,$A$7=35,N23,$A$7=36,N23,$A$7=37,N24,$A$7=38,N24,$A$7=39,N25,$A$7=40,N25)</f>
        <v>7b</v>
      </c>
      <c r="AB11" s="4" t="str" cm="1">
        <f t="array" ref="AB11">_xlfn.IFS($A$7=1,0,$A$7=2,E43,$A$7=3,E44,$A$7=4,E44,$A$7=5,E45,$A$7=6,E45,$A$7=7,E47,$A$7=8,E47,$A$7=9,E49,$A$7=10,E49,$A$7=11,E51,$A$7=12,E51,$A$7=13,E53,$A$7=14,E53,$A$7=15,E55,$A$7=16,E55,$A$7=17,E57,$A$7=18,E57,$A$7=19,E59,$A$7=20,E59,$A$7=21,E61,$A$7=22,E61,$A$7=23,E63,$A$7=24,E63,$A$7=25,E65,$A$7=26,E65,$A$7=27,E67,$A$7=28,E67,$A$7=29,E69,$A$7=30,E69,$A$7=31,E71,$A$7=32,E71,$A$7=33,E73,$A$7=34,E73,$A$7=35,E75,$A$7=36,E75,$A$7=37,E77,$A$7=38,E77,$A$7=39,E79,$A$7=40,E79)</f>
        <v>10b</v>
      </c>
      <c r="AC11" s="4" t="str" cm="1">
        <f t="array" ref="AC11">_xlfn.IFS($A$7=1,0,$A$7=2,#REF!,$A$7=3,#REF!,$A$7=4,#REF!,$A$7=5,N7,$A$7=6,N7,$A$7=7,N8,$A$7=8,N8,$A$7=9,N9,$A$7=10,N9,$A$7=11,N10,$A$7=12,N10,$A$7=13,N11,$A$7=14,N11,$A$7=15,N12,$A$7=16,N12,$A$7=17,N13,$A$7=18,N13,$A$7=19,N14,$A$7=20,N14,$A$7=21,N15,$A$7=22,N15,$A$7=23,N16,$A$7=24,N16,$A$7=25,N17,$A$7=26,N17,$A$7=27,N18,$A$7=28,N18,$A$7=29,N19,$A$7=30,N19,$A$7=31,N20,$A$7=32,N20,$A$7=33,N21,$A$7=34,N21,$A$7=35,N22,$A$7=36,N22,$A$7=37,N23,$A$7=38,N23,$A$7=39,N24,$A$7=40,N24)</f>
        <v>7a</v>
      </c>
      <c r="AD11" s="4" t="str" cm="1">
        <f t="array" ref="AD11">_xlfn.IFS($A$7=1,0,$A$7=2,E42,$A$7=3,E43,$A$7=4,E43,$A$7=5,E44,$A$7=6,E44,$A$7=7,E46,$A$7=8,E46,$A$7=9,E48,$A$7=10,E48,$A$7=11,E50,$A$7=12,E50,$A$7=13,E52,$A$7=14,E52,$A$7=15,E54,$A$7=16,E54,$A$7=17,E56,$A$7=18,E56,$A$7=19,E58,$A$7=20,E58,$A$7=21,E60,$A$7=22,E60,$A$7=23,E62,$A$7=24,E62,$A$7=25,E64,$A$7=26,E64,$A$7=27,E66,$A$7=28,E66,$A$7=29,E68,$A$7=30,E68,$A$7=31,E70,$A$7=32,E70,$A$7=33,E72,$A$7=34,E72,$A$7=35,E74,$A$7=36,E74,$A$7=37,E76,$A$7=38,E76,$A$7=39,E78,$A$7=40,E78)</f>
        <v>10a</v>
      </c>
      <c r="AE11" s="4" t="str" cm="1">
        <f t="array" ref="AE11">_xlfn.IFS($A$7=1,0,$A$7=2,#REF!,$A$7=3,#REF!,$A$7=4,#REF!,$A$7=5,N6,$A$7=6,N6,$A$7=7,N7,$A$7=8,N7,$A$7=9,N8,$A$7=10,N8,$A$7=11,N9,$A$7=12,N9,$A$7=13,N10,$A$7=14,N10,$A$7=15,N11,$A$7=16,N11,$A$7=17,N12,$A$7=18,N12,$A$7=19,N13,$A$7=20,N13,$A$7=21,N14,$A$7=22,N14,$A$7=23,N15,$A$7=24,N15,$A$7=25,N16,$A$7=26,N16,$A$7=27,N17,$A$7=28,N17,$A$7=29,N18,$A$7=30,N18,$A$7=31,N19,$A$7=32,N19,$A$7=33,N20,$A$7=34,N20,$A$7=35,N21,$A$7=36,N21,$A$7=37,N22,$A$7=38,N22,$A$7=39,N23,$A$7=40,N23)</f>
        <v>6d</v>
      </c>
      <c r="AF11" s="4" t="str" cm="1">
        <f t="array" ref="AF11">_xlfn.IFS($A$7=1,0,$A$7=2,E41,$A$7=3,E42,$A$7=4,E42,$A$7=5,E43,$A$7=6,E43,$A$7=7,E45,$A$7=8,E45,$A$7=9,E47,$A$7=10,E47,$A$7=11,E49,$A$7=12,E49,$A$7=13,E51,$A$7=14,E51,$A$7=15,E53,$A$7=16,E53,$A$7=17,E55,$A$7=18,E55,$A$7=19,E57,$A$7=20,E57,$A$7=21,E59,$A$7=22,E59,$A$7=23,E61,$A$7=24,E61,$A$7=25,E63,$A$7=26,E63,$A$7=27,E65,$A$7=28,E65,$A$7=29,E67,$A$7=30,E67,$A$7=31,E69,$A$7=32,E69,$A$7=33,E71,$A$7=34,E71,$A$7=35,E73,$A$7=36,E73,$A$7=37,E75,$A$7=38,E75,$A$7=39,E77,$A$7=40,E77)</f>
        <v>9d</v>
      </c>
      <c r="AG11" s="4" t="str" cm="1">
        <f t="array" ref="AG11">_xlfn.IFS($A$7=1,0,$A$7=2,#REF!,$A$7=3,#REF!,$A$7=4,#REF!,$A$7=5,N5,$A$7=6,N5,$A$7=7,N6,$A$7=8,N6,$A$7=9,N7,$A$7=10,N7,$A$7=11,N8,$A$7=12,N8,$A$7=13,N9,$A$7=14,N9,$A$7=15,N10,$A$7=16,N10,$A$7=17,N11,$A$7=18,N11,$A$7=19,N12,$A$7=20,N12,$A$7=21,N13,$A$7=22,N13,$A$7=23,N14,$A$7=24,N14,$A$7=25,N15,$A$7=26,N15,$A$7=27,N16,$A$7=28,N16,$A$7=29,N17,$A$7=30,N17,$A$7=31,N18,$A$7=32,N18,$A$7=33,N19,$A$7=34,N19,$A$7=35,N20,$A$7=36,N20,$A$7=37,N21,$A$7=38,N21,$A$7=39,N22,$A$7=40,N22)</f>
        <v>6c</v>
      </c>
      <c r="AH11" s="4" t="str" cm="1">
        <f t="array" ref="AH11">_xlfn.IFS($A$7=1,0,$A$7=2,E40,$A$7=3,E41,$A$7=4,E41,$A$7=5,E42,$A$7=6,E42,$A$7=7,E44,$A$7=8,E44,$A$7=9,E46,$A$7=10,E46,$A$7=11,E48,$A$7=12,E48,$A$7=13,E50,$A$7=14,E50,$A$7=15,E52,$A$7=16,E52,$A$7=17,E54,$A$7=18,E54,$A$7=19,E56,$A$7=20,E56,$A$7=21,E58,$A$7=22,E58,$A$7=23,E60,$A$7=24,E60,$A$7=25,E62,$A$7=26,E62,$A$7=27,E64,$A$7=28,E64,$A$7=29,E66,$A$7=30,E66,$A$7=31,E68,$A$7=32,E68,$A$7=33,E70,$A$7=34,E70,$A$7=35,E72,$A$7=36,E72,$A$7=37,E74,$A$7=38,E74,$A$7=39,E76,$A$7=40,E76)</f>
        <v>9c</v>
      </c>
      <c r="AI11" s="4" t="str" cm="1">
        <f t="array" ref="AI11">_xlfn.IFS($A$7=1,0,$A$7=2,#REF!,$A$7=3,#REF!,$A$7=4,#REF!,$A$7=5,N4,$A$7=6,N4,$A$7=7,N5,$A$7=8,N5,$A$7=9,N6,$A$7=10,N6,$A$7=11,N7,$A$7=12,N7,$A$7=13,N8,$A$7=14,N8,$A$7=15,N9,$A$7=16,N9,$A$7=17,N10,$A$7=18,N10,$A$7=19,N11,$A$7=20,N11,$A$7=21,N12,$A$7=22,N12,$A$7=23,N13,$A$7=24,N13,$A$7=25,N14,$A$7=26,N14,$A$7=27,N15,$A$7=28,N15,$A$7=29,N16,$A$7=30,N16,$A$7=31,N17,$A$7=32,N17,$A$7=33,N18,$A$7=34,N18,$A$7=35,N19,$A$7=36,N19,$A$7=37,N20,$A$7=38,N20,$A$7=39,N21,$A$7=40,N21)</f>
        <v>6b</v>
      </c>
      <c r="AJ11" s="4" t="str" cm="1">
        <f t="array" ref="AJ11">_xlfn.IFS($A$7=1,0,$A$7=2,E39,$A$7=3,E40,$A$7=4,E40,$A$7=5,E41,$A$7=6,E41,$A$7=7,E43,$A$7=8,E43,$A$7=9,E45,$A$7=10,E45,$A$7=11,E47,$A$7=12,E47,$A$7=13,E49,$A$7=14,E49,$A$7=15,E51,$A$7=16,E51,$A$7=17,E53,$A$7=18,E53,$A$7=19,E55,$A$7=20,E55,$A$7=21,E57,$A$7=22,E57,$A$7=23,E59,$A$7=24,E59,$A$7=25,E61,$A$7=26,E61,$A$7=27,E63,$A$7=28,E63,$A$7=29,E65,$A$7=30,E65,$A$7=31,E67,$A$7=32,E67,$A$7=33,E69,$A$7=34,E69,$A$7=35,E71,$A$7=36,E71,$A$7=37,E73,$A$7=38,E73,$A$7=39,E75,$A$7=40,E75)</f>
        <v>9b</v>
      </c>
      <c r="AK11" s="4" t="str" cm="1">
        <f t="array" ref="AK11">_xlfn.IFS($A$7=1,0,$A$7=2,#REF!,$A$7=3,#REF!,$A$7=4,#REF!,$A$7=5,N3,$A$7=6,N3,$A$7=7,N4,$A$7=8,N4,$A$7=9,N5,$A$7=10,N5,$A$7=11,N6,$A$7=12,N6,$A$7=13,N7,$A$7=14,N7,$A$7=15,N8,$A$7=16,N8,$A$7=17,N9,$A$7=18,N9,$A$7=19,N10,$A$7=20,N10,$A$7=21,N11,$A$7=22,N11,$A$7=23,N12,$A$7=24,N12,$A$7=25,N13,$A$7=26,N13,$A$7=27,N14,$A$7=28,N14,$A$7=29,N15,$A$7=30,N15,$A$7=31,N16,$A$7=32,N16,$A$7=33,N17,$A$7=34,N17,$A$7=35,N18,$A$7=36,N18,$A$7=37,N19,$A$7=38,N19,$A$7=39,N20,$A$7=40,N20)</f>
        <v>6a</v>
      </c>
      <c r="AL11" s="4" t="str" cm="1">
        <f t="array" ref="AL11">_xlfn.IFS($A$7=1,0,$A$7=2,E38,$A$7=3,E39,$A$7=4,E39,$A$7=5,E40,$A$7=6,E40,$A$7=7,E42,$A$7=8,E42,$A$7=9,E44,$A$7=10,E44,$A$7=11,E46,$A$7=12,E46,$A$7=13,E48,$A$7=14,E48,$A$7=15,E50,$A$7=16,E50,$A$7=17,E52,$A$7=18,E52,$A$7=19,E54,$A$7=20,E54,$A$7=21,E56,$A$7=22,E56,$A$7=23,E58,$A$7=24,E58,$A$7=25,E60,$A$7=26,E60,$A$7=27,E62,$A$7=28,E62,$A$7=29,E64,$A$7=30,E64,$A$7=31,E66,$A$7=32,E66,$A$7=33,E68,$A$7=34,E68,$A$7=35,E70,$A$7=36,E70,$A$7=37,E72,$A$7=38,E72,$A$7=39,E74,$A$7=40,E74)</f>
        <v>9a</v>
      </c>
      <c r="AM11" s="4" t="str" cm="1">
        <f t="array" ref="AM11">_xlfn.IFS($A$7=1,0,$A$7=2,#REF!,$A$7=3,#REF!,$A$7=4,#REF!,$A$7=5,#REF!,$A$7=6,#REF!,$A$7=7,#REF!,$A$7=8,#REF!,$A$7=9,#REF!,$A$7=10,#REF!,$A$7=11,#REF!,$A$7=12,#REF!,$A$7=13,#REF!,$A$7=14,#REF!,$A$7=15,#REF!,$A$7=16,#REF!,$A$7=17,N8,$A$7=18,N8,$A$7=19,N9,$A$7=20,N9,$A$7=21,N10,$A$7=22,N10,$A$7=23,N11,$A$7=24,N11,$A$7=25,N12,$A$7=26,N12,$A$7=27,N13,$A$7=28,N13,$A$7=29,N14,$A$7=30,N14,$A$7=31,N15,$A$7=32,N15,$A$7=33,N16,$A$7=34,N16,$A$7=35,N17,$A$7=36,N17,$A$7=37,N18,$A$7=38,N18,$A$7=39,N19,$A$7=40,N19)</f>
        <v>5d</v>
      </c>
      <c r="AN11" s="4" t="str" cm="1">
        <f t="array" ref="AN11">_xlfn.IFS($A$7=1,0,$A$7=2,E37,$A$7=3,E38,$A$7=4,E38,$A$7=5,E39,$A$7=6,E39,$A$7=7,E41,$A$7=8,E41,$A$7=9,E43,$A$7=10,E43,$A$7=11,E45,$A$7=12,E45,$A$7=13,E47,$A$7=14,E47,$A$7=15,E49,$A$7=16,E49,$A$7=17,E51,$A$7=18,E51,$A$7=19,E53,$A$7=20,E53,$A$7=21,E55,$A$7=22,E55,$A$7=23,E57,$A$7=24,E57,$A$7=25,E59,$A$7=26,E59,$A$7=27,E61,$A$7=28,E61,$A$7=29,E63,$A$7=30,E63,$A$7=31,E65,$A$7=32,E65,$A$7=33,E67,$A$7=34,E67,$A$7=35,E69,$A$7=36,E69,$A$7=37,E71,$A$7=38,E71,$A$7=39,E73,$A$7=40,E73)</f>
        <v>8d</v>
      </c>
      <c r="AO11" s="4" t="str" cm="1">
        <f t="array" ref="AO11">_xlfn.IFS($A$7=1,0,$A$7=2,#REF!,$A$7=3,#REF!,$A$7=4,#REF!,$A$7=5,N1,$A$7=6,N1,$A$7=7,N2,$A$7=8,N2,$A$7=9,N3,$A$7=10,N3,$A$7=11,N4,$A$7=12,N4,$A$7=13,N5,$A$7=14,N5,$A$7=15,N6,$A$7=16,N6,$A$7=17,N7,$A$7=18,N7,$A$7=19,N8,$A$7=20,N8,$A$7=21,N9,$A$7=22,N9,$A$7=23,N10,$A$7=24,N10,$A$7=25,N11,$A$7=26,N11,$A$7=27,N12,$A$7=28,N12,$A$7=29,N13,$A$7=30,N13,$A$7=31,N14,$A$7=32,N14,$A$7=33,N15,$A$7=34,N15,$A$7=35,N16,$A$7=36,N16,$A$7=37,N17,$A$7=38,N17,$A$7=39,N18,$A$7=40,N18)</f>
        <v>5c</v>
      </c>
      <c r="AP11" s="4" t="str" cm="1">
        <f t="array" ref="AP11">_xlfn.IFS($A$7=1,0,$A$7=2,E36,$A$7=3,E37,$A$7=4,E37,$A$7=5,E38,$A$7=6,E38,$A$7=7,E40,$A$7=8,E40,$A$7=9,E42,$A$7=10,E42,$A$7=11,E44,$A$7=12,E44,$A$7=13,E46,$A$7=14,E46,$A$7=15,E48,$A$7=16,E48,$A$7=17,E50,$A$7=18,E50,$A$7=19,E52,$A$7=20,E52,$A$7=21,E54,$A$7=22,E54,$A$7=23,E56,$A$7=24,E56,$A$7=25,E58,$A$7=26,E58,$A$7=27,E60,$A$7=28,E60,$A$7=29,E62,$A$7=30,E62,$A$7=31,E64,$A$7=32,E64,$A$7=33,E66,$A$7=34,E66,$A$7=35,E68,$A$7=36,E68,$A$7=37,E70,$A$7=38,E70,$A$7=39,E72,$A$7=40,E72)</f>
        <v>8c</v>
      </c>
      <c r="AQ11" s="4" t="str" cm="1">
        <f t="array" ref="AQ11">_xlfn.IFS($A$7=1,0,$A$7=2,#REF!,$A$7=3,#REF!,$A$7=4,#REF!,$A$7=5,#REF!,$A$7=6,#REF!,$A$7=7,N1,$A$7=8,N1,$A$7=9,N2,$A$7=10,N2,$A$7=11,N3,$A$7=12,N3,$A$7=13,N4,$A$7=14,N4,$A$7=15,N5,$A$7=16,N5,$A$7=17,N6,$A$7=18,N6,$A$7=19,N7,$A$7=20,N7,$A$7=21,N8,$A$7=22,N8,$A$7=23,N9,$A$7=24,N9,$A$7=25,N10,$A$7=26,N10,$A$7=27,N11,$A$7=28,N11,$A$7=29,N12,$A$7=30,N12,$A$7=31,N13,$A$7=32,N13,$A$7=33,N14,$A$7=34,N14,$A$7=35,N15,$A$7=36,N15,$A$7=37,N16,$A$7=38,N16,$A$7=39,N17,$A$7=40,N17)</f>
        <v>5b</v>
      </c>
    </row>
    <row r="12" spans="1:63" x14ac:dyDescent="0.2">
      <c r="A12" s="1">
        <v>-38</v>
      </c>
      <c r="B12">
        <v>9</v>
      </c>
      <c r="C12" s="3">
        <f t="shared" si="0"/>
        <v>0.57638888888888884</v>
      </c>
      <c r="D12" s="4" t="str">
        <f>'Zeitpläne Stationen'!B11</f>
        <v>7a</v>
      </c>
      <c r="E12" s="4" t="str" cm="1">
        <f t="array" ref="E12">_xlfn.IFS($A$7=1,0,$A$7=2,D13,$A$7=3,D14,$A$7=4,D14,$A$7=5,D15,$A$7=6,D15,$A$7=7,D16,$A$7=8,D16,$A$7=9,D17,$A$7=10,D17,$A$7=11,D18,$A$7=12,D18,$A$7=13,D19,$A$7=14,D19,$A$7=15,D20,$A$7=16,D20,$A$7=17,D21,$A$7=18,D21,$A$7=19,D22,$A$7=20,D22,$A$7=21,D23,$A$7=22,D23,$A$7=23,D24,$A$7=24,D24,$A$7=25,D25,$A$7=26,D25,$A$7=27,D26,$A$7=28,D26,$A$7=29,D27,$A$7=30,D27,$A$7=31,D28,$A$7=32,D28,$A$7=33,D29,$A$7=34,D29,$A$7=35,D30,$A$7=36,D30,$A$7=37,D31,$A$7=38,D31,$A$7=39,D32,$A$7=40,D32)</f>
        <v>10b</v>
      </c>
      <c r="F12" s="4" t="str">
        <f t="shared" si="1"/>
        <v>6d</v>
      </c>
      <c r="G12" s="4" t="str" cm="1">
        <f t="array" ref="G12">_xlfn.IFS($A$7=1,0,$A$7=2,D12,$A$7=3,D13,$A$7=4,D13,$A$7=5,D14,$A$7=6,D14,$A$7=7,D15,$A$7=8,D15,$A$7=9,D16,$A$7=10,D16,$A$7=11,D17,$A$7=12,D17,$A$7=13,D18,$A$7=14,D18,$A$7=15,D19,$A$7=16,D19,$A$7=17,D20,$A$7=18,D20,$A$7=19,D21,$A$7=20,D21,$A$7=21,D22,$A$7=22,D22,$A$7=23,D23,$A$7=24,D23,$A$7=25,D24,$A$7=26,D24,$A$7=27,D25,$A$7=28,D25,$A$7=29,D26,$A$7=30,D26,$A$7=31,D27,$A$7=32,D27,$A$7=33,D28,$A$7=34,D28,$A$7=35,D29,$A$7=36,D29,$A$7=37,D30,$A$7=38,D30,$A$7=39,D31,$A$7=40,D31)</f>
        <v>10a</v>
      </c>
      <c r="H12" s="4" t="str">
        <f t="shared" si="2"/>
        <v>6c</v>
      </c>
      <c r="I12" s="4" t="str" cm="1">
        <f t="array" ref="I12">_xlfn.IFS($A$7=1,0,$A$7=2,D11,$A$7=3,D12,$A$7=4,D12,$A$7=5,D13,$A$7=6,D13,$A$7=7,D14,$A$7=8,D14,$A$7=9,D15,$A$7=10,D15,$A$7=11,D16,$A$7=12,D16,$A$7=13,D17,$A$7=14,D17,$A$7=15,D18,$A$7=16,D18,$A$7=17,D19,$A$7=18,D19,$A$7=19,D20,$A$7=20,D20,$A$7=21,D21,$A$7=22,D21,$A$7=23,D22,$A$7=24,D22,$A$7=25,D23,$A$7=26,D23,$A$7=27,D24,$A$7=28,D24,$A$7=29,D25,$A$7=30,D25,$A$7=31,D26,$A$7=32,D26,$A$7=33,D27,$A$7=34,D27,$A$7=35,D28,$A$7=36,D28,$A$7=37,D29,$A$7=38,D29,$A$7=39,D30,$A$7=40,D30)</f>
        <v>9d</v>
      </c>
      <c r="J12" s="4" t="str">
        <f t="shared" si="3"/>
        <v>6b</v>
      </c>
      <c r="K12" s="4" t="str" cm="1">
        <f t="array" ref="K12">_xlfn.IFS($A$7=1,0,$A$7=2,D10,$A$7=3,D11,$A$7=4,D11,$A$7=5,D12,$A$7=6,D12,$A$7=7,D13,$A$7=8,D13,$A$7=9,D14,$A$7=10,D14,$A$7=11,D15,$A$7=12,D15,$A$7=13,D16,$A$7=14,D16,$A$7=15,D17,$A$7=16,D17,$A$7=17,D18,$A$7=18,D18,$A$7=19,D19,$A$7=20,D19,$A$7=21,D20,$A$7=22,D20,$A$7=23,D21,$A$7=24,D21,$A$7=25,D22,$A$7=26,D22,$A$7=27,D23,$A$7=28,D23,$A$7=29,D24,$A$7=30,D24,$A$7=31,D25,$A$7=32,D25,$A$7=33,D26,$A$7=34,D26,$A$7=35,D27,$A$7=36,D27,$A$7=37,D28,$A$7=38,D28,$A$7=39,D29,$A$7=40,D29)</f>
        <v>9c</v>
      </c>
      <c r="L12" s="4" t="str">
        <f t="shared" si="4"/>
        <v>6a</v>
      </c>
      <c r="M12" s="4" t="str" cm="1">
        <f t="array" ref="M12">_xlfn.IFS($A$7=1,0,$A$7=2,H11,$A$7=3,H12,$A$7=4,H12,$A$7=5,H13,$A$7=6,H13,$A$7=7,H14,$A$7=8,H14,$A$7=9,H15,$A$7=10,H15,$A$7=11,H16,$A$7=12,H16,$A$7=13,H17,$A$7=14,H17,$A$7=15,H18,$A$7=16,H18,$A$7=17,H19,$A$7=18,H19,$A$7=19,H20,$A$7=20,H20,$A$7=21,H21,$A$7=22,H21,$A$7=23,H22,$A$7=24,H22,$A$7=25,H23,$A$7=26,H23,$A$7=27,H24,$A$7=28,H24,$A$7=29,H25,$A$7=30,H25,$A$7=31,H26,$A$7=32,H26,$A$7=33,H27,$A$7=34,H27,$A$7=35,H28,$A$7=36,H28,$A$7=37,H29,$A$7=38,H29,$A$7=39,H30,$A$7=40,H30)</f>
        <v>9b</v>
      </c>
      <c r="N12" s="4" t="str">
        <f t="shared" si="5"/>
        <v>5d</v>
      </c>
      <c r="O12" s="4" t="str" cm="1">
        <f t="array" ref="O12">_xlfn.IFS($A$7=1,0,$A$7=2,D8,$A$7=3,D9,$A$7=4,D9,$A$7=5,D10,$A$7=6,D10,$A$7=7,D11,$A$7=8,D11,$A$7=9,D12,$A$7=10,D12,$A$7=11,D13,$A$7=12,D13,$A$7=13,D14,$A$7=14,D14,$A$7=15,D15,$A$7=16,D15,$A$7=17,D16,$A$7=18,D16,$A$7=19,D17,$A$7=20,D17,$A$7=21,D18,$A$7=22,D18,$A$7=23,D19,$A$7=24,D19,$A$7=25,D20,$A$7=26,D20,$A$7=27,D21,$A$7=28,D21,$A$7=29,D22,$A$7=30,D22,$A$7=31,D23,$A$7=32,D23,$A$7=33,D24,$A$7=34,D24,$A$7=35,D25,$A$7=36,D25,$A$7=37,D26,$A$7=38,D26,$A$7=39,D27,$A$7=40,D27)</f>
        <v>9a</v>
      </c>
      <c r="P12" s="4" t="str">
        <f t="shared" si="6"/>
        <v>5c</v>
      </c>
      <c r="Q12" s="4" t="str" cm="1">
        <f t="array" ref="Q12">_xlfn.IFS($A$7=1,0,$A$7=2,L11,$A$7=3,L12,$A$7=4,L12,$A$7=5,L13,$A$7=6,L13,$A$7=7,L14,$A$7=8,L14,$A$7=9,L15,$A$7=10,L15,$A$7=11,L16,$A$7=12,L16,$A$7=13,L17,$A$7=14,L17,$A$7=15,L18,$A$7=16,L18,$A$7=17,L19,$A$7=18,L19,$A$7=19,L20,$A$7=20,L20,$A$7=21,L21,$A$7=22,L21,$A$7=23,L22,$A$7=24,L22,$A$7=25,L23,$A$7=26,L23,$A$7=27,L24,$A$7=28,L24,$A$7=29,L25,$A$7=30,L25,$A$7=31,L26,$A$7=32,L26,$A$7=33,L27,$A$7=34,L27,$A$7=35,L28,$A$7=36,L28,$A$7=37,L29,$A$7=38,L29,$A$7=39,L30,$A$7=40,L30)</f>
        <v>8d</v>
      </c>
      <c r="R12" s="4" t="str">
        <f t="shared" ref="R12:R43" si="7">D5</f>
        <v>5b</v>
      </c>
      <c r="S12" s="4" t="str" cm="1">
        <f t="array" ref="S12">_xlfn.IFS($A$7=1,0,$A$7=2,N11,$A$7=3,N12,$A$7=4,N12,$A$7=5,N13,$A$7=6,N13,$A$7=7,N14,$A$7=8,N14,$A$7=9,N15,$A$7=10,N15,$A$7=11,N16,$A$7=12,N16,$A$7=13,N17,$A$7=14,N17,$A$7=15,N18,$A$7=16,N18,$A$7=17,N19,$A$7=18,N19,$A$7=19,N20,$A$7=20,N20,$A$7=21,N21,$A$7=22,N21,$A$7=23,N22,$A$7=24,N22,$A$7=25,N23,$A$7=26,N23,$A$7=27,N24,$A$7=28,N24,$A$7=29,N25,$A$7=30,N25,$A$7=31,N26,$A$7=32,N26,$A$7=33,N27,$A$7=34,N27,$A$7=35,N28,$A$7=36,N28,$A$7=37,N29,$A$7=38,N29,$A$7=39,N30,$A$7=40,N30)</f>
        <v>8c</v>
      </c>
      <c r="T12" s="4" t="str">
        <f>D4</f>
        <v>5a</v>
      </c>
      <c r="U12" s="4" t="str" cm="1">
        <f t="array" ref="U12">_xlfn.IFS($A$7=1,0,$A$7=2,N10,$A$7=3,N11,$A$7=4,N11,$A$7=5,N12,$A$7=6,N12,$A$7=7,N13,$A$7=8,N13,$A$7=9,N14,$A$7=10,N14,$A$7=11,N15,$A$7=12,N15,$A$7=13,N16,$A$7=14,N16,$A$7=15,N17,$A$7=16,N17,$A$7=17,N18,$A$7=18,N18,$A$7=19,N19,$A$7=20,N19,$A$7=21,N20,$A$7=22,N20,$A$7=23,N21,$A$7=24,N21,$A$7=25,N22,$A$7=26,N22,$A$7=27,N23,$A$7=28,N23,$A$7=29,N24,$A$7=30,N24,$A$7=31,N25,$A$7=32,N25,$A$7=33,N26,$A$7=34,N26,$A$7=35,N27,$A$7=36,N27,$A$7=37,N28,$A$7=38,N28,$A$7=39,N29,$A$7=40,N29)</f>
        <v>8b</v>
      </c>
      <c r="V12" s="4" t="str">
        <f>IF(ISODD($A$7),0,VLOOKUP($A$7-C124,$D$44:$E$83,2))</f>
        <v>11b</v>
      </c>
      <c r="W12" s="4" t="str" cm="1">
        <f t="array" ref="W12">_xlfn.IFS($A$7=1,0,$A$7=2,N9,$A$7=3,N10,$A$7=4,N10,$A$7=5,N11,$A$7=6,N11,$A$7=7,N12,$A$7=8,N12,$A$7=9,N13,$A$7=10,N13,$A$7=11,N14,$A$7=12,N14,$A$7=13,N15,$A$7=14,N15,$A$7=15,N16,$A$7=16,N16,$A$7=17,N17,$A$7=18,N17,$A$7=19,N18,$A$7=20,N18,$A$7=21,N19,$A$7=22,N19,$A$7=23,N20,$A$7=24,N20,$A$7=25,N21,$A$7=26,N21,$A$7=27,N22,$A$7=28,N22,$A$7=29,N23,$A$7=30,N23,$A$7=31,N24,$A$7=32,N24,$A$7=33,N25,$A$7=34,N25,$A$7=35,N26,$A$7=36,N26,$A$7=37,N27,$A$7=38,N27,$A$7=39,N28,$A$7=40,N28)</f>
        <v>8a</v>
      </c>
      <c r="X12" s="4" t="str" cm="1">
        <f t="array" ref="X12">_xlfn.IFS($A$7=1,0,$A$7=2,E46,$A$7=3,E47,$A$7=4,E47,$A$7=5,E48,$A$7=6,E48,$A$7=7,E50,$A$7=8,E50,$A$7=9,E52,$A$7=10,E52,$A$7=11,E54,$A$7=12,E54,$A$7=13,E56,$A$7=14,E56,$A$7=15,E58,$A$7=16,E58,$A$7=17,E60,$A$7=18,E60,$A$7=19,E62,$A$7=20,E62,$A$7=21,E64,$A$7=22,E64,$A$7=23,E66,$A$7=24,E66,$A$7=25,E68,$A$7=26,E68,$A$7=27,E70,$A$7=28,E70,$A$7=29,E72,$A$7=30,E72,$A$7=31,E74,$A$7=32,E74,$A$7=33,E76,$A$7=34,E76,$A$7=35,E78,$A$7=36,E78,$A$7=37,E80,$A$7=38,E80,$A$7=39,E82,$A$7=40,E82)</f>
        <v>11a</v>
      </c>
      <c r="Y12" s="4" t="str" cm="1">
        <f t="array" ref="Y12">_xlfn.IFS($A$7=1,0,$A$7=2,N8,$A$7=3,N9,$A$7=4,N9,$A$7=5,N10,$A$7=6,N10,$A$7=7,N11,$A$7=8,N11,$A$7=9,N12,$A$7=10,N12,$A$7=11,N13,$A$7=12,N13,$A$7=13,N14,$A$7=14,N14,$A$7=15,N15,$A$7=16,N15,$A$7=17,N16,$A$7=18,N16,$A$7=19,N17,$A$7=20,N17,$A$7=21,N18,$A$7=22,N18,$A$7=23,N19,$A$7=24,N19,$A$7=25,N20,$A$7=26,N20,$A$7=27,N21,$A$7=28,N21,$A$7=29,N22,$A$7=30,N22,$A$7=31,N23,$A$7=32,N23,$A$7=33,N24,$A$7=34,N24,$A$7=35,N25,$A$7=36,N25,$A$7=37,N26,$A$7=38,N26,$A$7=39,N27,$A$7=40,N27)</f>
        <v>7d</v>
      </c>
      <c r="Z12" s="4" t="str" cm="1">
        <f t="array" ref="Z12">_xlfn.IFS($A$7=1,0,$A$7=2,E45,$A$7=3,E46,$A$7=4,E46,$A$7=5,E47,$A$7=6,E47,$A$7=7,E49,$A$7=8,E49,$A$7=9,E51,$A$7=10,E51,$A$7=11,E53,$A$7=12,E53,$A$7=13,E55,$A$7=14,E55,$A$7=15,E57,$A$7=16,E57,$A$7=17,E59,$A$7=18,E59,$A$7=19,E61,$A$7=20,E61,$A$7=21,E63,$A$7=22,E63,$A$7=23,E65,$A$7=24,E65,$A$7=25,E67,$A$7=26,E67,$A$7=27,E69,$A$7=28,E69,$A$7=29,E71,$A$7=30,E71,$A$7=31,E73,$A$7=32,E73,$A$7=33,E75,$A$7=34,E75,$A$7=35,E77,$A$7=36,E77,$A$7=37,E79,$A$7=38,E79,$A$7=39,E81,$A$7=40,E81)</f>
        <v>10d</v>
      </c>
      <c r="AA12" s="4" t="str" cm="1">
        <f t="array" ref="AA12">_xlfn.IFS($A$7=1,0,$A$7=2,N7,$A$7=3,N8,$A$7=4,N8,$A$7=5,N9,$A$7=6,N9,$A$7=7,N10,$A$7=8,N10,$A$7=9,N11,$A$7=10,N11,$A$7=11,N12,$A$7=12,N12,$A$7=13,N13,$A$7=14,N13,$A$7=15,N14,$A$7=16,N14,$A$7=17,N15,$A$7=18,N15,$A$7=19,N16,$A$7=20,N16,$A$7=21,N17,$A$7=22,N17,$A$7=23,N18,$A$7=24,N18,$A$7=25,N19,$A$7=26,N19,$A$7=27,N20,$A$7=28,N20,$A$7=29,N21,$A$7=30,N21,$A$7=31,N22,$A$7=32,N22,$A$7=33,N23,$A$7=34,N23,$A$7=35,N24,$A$7=36,N24,$A$7=37,N25,$A$7=38,N25,$A$7=39,N26,$A$7=40,N26)</f>
        <v>7c</v>
      </c>
      <c r="AB12" s="4" t="str" cm="1">
        <f t="array" ref="AB12">_xlfn.IFS($A$7=1,0,$A$7=2,E44,$A$7=3,E45,$A$7=4,E45,$A$7=5,E46,$A$7=6,E46,$A$7=7,E48,$A$7=8,E48,$A$7=9,E50,$A$7=10,E50,$A$7=11,E52,$A$7=12,E52,$A$7=13,E54,$A$7=14,E54,$A$7=15,E56,$A$7=16,E56,$A$7=17,E58,$A$7=18,E58,$A$7=19,E60,$A$7=20,E60,$A$7=21,E62,$A$7=22,E62,$A$7=23,E64,$A$7=24,E64,$A$7=25,E66,$A$7=26,E66,$A$7=27,E68,$A$7=28,E68,$A$7=29,E70,$A$7=30,E70,$A$7=31,E72,$A$7=32,E72,$A$7=33,E74,$A$7=34,E74,$A$7=35,E76,$A$7=36,E76,$A$7=37,E78,$A$7=38,E78,$A$7=39,E80,$A$7=40,E80)</f>
        <v>10c</v>
      </c>
      <c r="AC12" s="4" t="str" cm="1">
        <f t="array" ref="AC12">_xlfn.IFS($A$7=1,0,$A$7=2,#REF!,$A$7=3,#REF!,$A$7=4,#REF!,$A$7=5,N8,$A$7=6,N8,$A$7=7,N9,$A$7=8,N9,$A$7=9,N10,$A$7=10,N10,$A$7=11,N11,$A$7=12,N11,$A$7=13,N12,$A$7=14,N12,$A$7=15,N13,$A$7=16,N13,$A$7=17,N14,$A$7=18,N14,$A$7=19,N15,$A$7=20,N15,$A$7=21,N16,$A$7=22,N16,$A$7=23,N17,$A$7=24,N17,$A$7=25,N18,$A$7=26,N18,$A$7=27,N19,$A$7=28,N19,$A$7=29,N20,$A$7=30,N20,$A$7=31,N21,$A$7=32,N21,$A$7=33,N22,$A$7=34,N22,$A$7=35,N23,$A$7=36,N23,$A$7=37,N24,$A$7=38,N24,$A$7=39,N25,$A$7=40,N25)</f>
        <v>7b</v>
      </c>
      <c r="AD12" s="4" t="str" cm="1">
        <f t="array" ref="AD12">_xlfn.IFS($A$7=1,0,$A$7=2,E43,$A$7=3,E44,$A$7=4,E44,$A$7=5,E45,$A$7=6,E45,$A$7=7,E47,$A$7=8,E47,$A$7=9,E49,$A$7=10,E49,$A$7=11,E51,$A$7=12,E51,$A$7=13,E53,$A$7=14,E53,$A$7=15,E55,$A$7=16,E55,$A$7=17,E57,$A$7=18,E57,$A$7=19,E59,$A$7=20,E59,$A$7=21,E61,$A$7=22,E61,$A$7=23,E63,$A$7=24,E63,$A$7=25,E65,$A$7=26,E65,$A$7=27,E67,$A$7=28,E67,$A$7=29,E69,$A$7=30,E69,$A$7=31,E71,$A$7=32,E71,$A$7=33,E73,$A$7=34,E73,$A$7=35,E75,$A$7=36,E75,$A$7=37,E77,$A$7=38,E77,$A$7=39,E79,$A$7=40,E79)</f>
        <v>10b</v>
      </c>
      <c r="AE12" s="4" t="str" cm="1">
        <f t="array" ref="AE12">_xlfn.IFS($A$7=1,0,$A$7=2,#REF!,$A$7=3,#REF!,$A$7=4,#REF!,$A$7=5,N7,$A$7=6,N7,$A$7=7,N8,$A$7=8,N8,$A$7=9,N9,$A$7=10,N9,$A$7=11,N10,$A$7=12,N10,$A$7=13,N11,$A$7=14,N11,$A$7=15,N12,$A$7=16,N12,$A$7=17,N13,$A$7=18,N13,$A$7=19,N14,$A$7=20,N14,$A$7=21,N15,$A$7=22,N15,$A$7=23,N16,$A$7=24,N16,$A$7=25,N17,$A$7=26,N17,$A$7=27,N18,$A$7=28,N18,$A$7=29,N19,$A$7=30,N19,$A$7=31,N20,$A$7=32,N20,$A$7=33,N21,$A$7=34,N21,$A$7=35,N22,$A$7=36,N22,$A$7=37,N23,$A$7=38,N23,$A$7=39,N24,$A$7=40,N24)</f>
        <v>7a</v>
      </c>
      <c r="AF12" s="4" t="str" cm="1">
        <f t="array" ref="AF12">_xlfn.IFS($A$7=1,0,$A$7=2,E42,$A$7=3,E43,$A$7=4,E43,$A$7=5,E44,$A$7=6,E44,$A$7=7,E46,$A$7=8,E46,$A$7=9,E48,$A$7=10,E48,$A$7=11,E50,$A$7=12,E50,$A$7=13,E52,$A$7=14,E52,$A$7=15,E54,$A$7=16,E54,$A$7=17,E56,$A$7=18,E56,$A$7=19,E58,$A$7=20,E58,$A$7=21,E60,$A$7=22,E60,$A$7=23,E62,$A$7=24,E62,$A$7=25,E64,$A$7=26,E64,$A$7=27,E66,$A$7=28,E66,$A$7=29,E68,$A$7=30,E68,$A$7=31,E70,$A$7=32,E70,$A$7=33,E72,$A$7=34,E72,$A$7=35,E74,$A$7=36,E74,$A$7=37,E76,$A$7=38,E76,$A$7=39,E78,$A$7=40,E78)</f>
        <v>10a</v>
      </c>
      <c r="AG12" s="4" t="str" cm="1">
        <f t="array" ref="AG12">_xlfn.IFS($A$7=1,0,$A$7=2,#REF!,$A$7=3,#REF!,$A$7=4,#REF!,$A$7=5,N6,$A$7=6,N6,$A$7=7,N7,$A$7=8,N7,$A$7=9,N8,$A$7=10,N8,$A$7=11,N9,$A$7=12,N9,$A$7=13,N10,$A$7=14,N10,$A$7=15,N11,$A$7=16,N11,$A$7=17,N12,$A$7=18,N12,$A$7=19,N13,$A$7=20,N13,$A$7=21,N14,$A$7=22,N14,$A$7=23,N15,$A$7=24,N15,$A$7=25,N16,$A$7=26,N16,$A$7=27,N17,$A$7=28,N17,$A$7=29,N18,$A$7=30,N18,$A$7=31,N19,$A$7=32,N19,$A$7=33,N20,$A$7=34,N20,$A$7=35,N21,$A$7=36,N21,$A$7=37,N22,$A$7=38,N22,$A$7=39,N23,$A$7=40,N23)</f>
        <v>6d</v>
      </c>
      <c r="AH12" s="4" t="str" cm="1">
        <f t="array" ref="AH12">_xlfn.IFS($A$7=1,0,$A$7=2,E41,$A$7=3,E42,$A$7=4,E42,$A$7=5,E43,$A$7=6,E43,$A$7=7,E45,$A$7=8,E45,$A$7=9,E47,$A$7=10,E47,$A$7=11,E49,$A$7=12,E49,$A$7=13,E51,$A$7=14,E51,$A$7=15,E53,$A$7=16,E53,$A$7=17,E55,$A$7=18,E55,$A$7=19,E57,$A$7=20,E57,$A$7=21,E59,$A$7=22,E59,$A$7=23,E61,$A$7=24,E61,$A$7=25,E63,$A$7=26,E63,$A$7=27,E65,$A$7=28,E65,$A$7=29,E67,$A$7=30,E67,$A$7=31,E69,$A$7=32,E69,$A$7=33,E71,$A$7=34,E71,$A$7=35,E73,$A$7=36,E73,$A$7=37,E75,$A$7=38,E75,$A$7=39,E77,$A$7=40,E77)</f>
        <v>9d</v>
      </c>
      <c r="AI12" s="4" t="str" cm="1">
        <f t="array" ref="AI12">_xlfn.IFS($A$7=1,0,$A$7=2,#REF!,$A$7=3,#REF!,$A$7=4,#REF!,$A$7=5,N5,$A$7=6,N5,$A$7=7,N6,$A$7=8,N6,$A$7=9,N7,$A$7=10,N7,$A$7=11,N8,$A$7=12,N8,$A$7=13,N9,$A$7=14,N9,$A$7=15,N10,$A$7=16,N10,$A$7=17,N11,$A$7=18,N11,$A$7=19,N12,$A$7=20,N12,$A$7=21,N13,$A$7=22,N13,$A$7=23,N14,$A$7=24,N14,$A$7=25,N15,$A$7=26,N15,$A$7=27,N16,$A$7=28,N16,$A$7=29,N17,$A$7=30,N17,$A$7=31,N18,$A$7=32,N18,$A$7=33,N19,$A$7=34,N19,$A$7=35,N20,$A$7=36,N20,$A$7=37,N21,$A$7=38,N21,$A$7=39,N22,$A$7=40,N22)</f>
        <v>6c</v>
      </c>
      <c r="AJ12" s="4" t="str" cm="1">
        <f t="array" ref="AJ12">_xlfn.IFS($A$7=1,0,$A$7=2,E40,$A$7=3,E41,$A$7=4,E41,$A$7=5,E42,$A$7=6,E42,$A$7=7,E44,$A$7=8,E44,$A$7=9,E46,$A$7=10,E46,$A$7=11,E48,$A$7=12,E48,$A$7=13,E50,$A$7=14,E50,$A$7=15,E52,$A$7=16,E52,$A$7=17,E54,$A$7=18,E54,$A$7=19,E56,$A$7=20,E56,$A$7=21,E58,$A$7=22,E58,$A$7=23,E60,$A$7=24,E60,$A$7=25,E62,$A$7=26,E62,$A$7=27,E64,$A$7=28,E64,$A$7=29,E66,$A$7=30,E66,$A$7=31,E68,$A$7=32,E68,$A$7=33,E70,$A$7=34,E70,$A$7=35,E72,$A$7=36,E72,$A$7=37,E74,$A$7=38,E74,$A$7=39,E76,$A$7=40,E76)</f>
        <v>9c</v>
      </c>
      <c r="AK12" s="4" t="str" cm="1">
        <f t="array" ref="AK12">_xlfn.IFS($A$7=1,0,$A$7=2,#REF!,$A$7=3,#REF!,$A$7=4,#REF!,$A$7=5,N4,$A$7=6,N4,$A$7=7,N5,$A$7=8,N5,$A$7=9,N6,$A$7=10,N6,$A$7=11,N7,$A$7=12,N7,$A$7=13,N8,$A$7=14,N8,$A$7=15,N9,$A$7=16,N9,$A$7=17,N10,$A$7=18,N10,$A$7=19,N11,$A$7=20,N11,$A$7=21,N12,$A$7=22,N12,$A$7=23,N13,$A$7=24,N13,$A$7=25,N14,$A$7=26,N14,$A$7=27,N15,$A$7=28,N15,$A$7=29,N16,$A$7=30,N16,$A$7=31,N17,$A$7=32,N17,$A$7=33,N18,$A$7=34,N18,$A$7=35,N19,$A$7=36,N19,$A$7=37,N20,$A$7=38,N20,$A$7=39,N21,$A$7=40,N21)</f>
        <v>6b</v>
      </c>
      <c r="AL12" s="4" t="str" cm="1">
        <f t="array" ref="AL12">_xlfn.IFS($A$7=1,0,$A$7=2,E39,$A$7=3,E40,$A$7=4,E40,$A$7=5,E41,$A$7=6,E41,$A$7=7,E43,$A$7=8,E43,$A$7=9,E45,$A$7=10,E45,$A$7=11,E47,$A$7=12,E47,$A$7=13,E49,$A$7=14,E49,$A$7=15,E51,$A$7=16,E51,$A$7=17,E53,$A$7=18,E53,$A$7=19,E55,$A$7=20,E55,$A$7=21,E57,$A$7=22,E57,$A$7=23,E59,$A$7=24,E59,$A$7=25,E61,$A$7=26,E61,$A$7=27,E63,$A$7=28,E63,$A$7=29,E65,$A$7=30,E65,$A$7=31,E67,$A$7=32,E67,$A$7=33,E69,$A$7=34,E69,$A$7=35,E71,$A$7=36,E71,$A$7=37,E73,$A$7=38,E73,$A$7=39,E75,$A$7=40,E75)</f>
        <v>9b</v>
      </c>
      <c r="AM12" s="4" t="str" cm="1">
        <f t="array" ref="AM12">_xlfn.IFS($A$7=1,0,$A$7=2,#REF!,$A$7=3,#REF!,$A$7=4,#REF!,$A$7=5,#REF!,$A$7=6,#REF!,$A$7=7,#REF!,$A$7=8,#REF!,$A$7=9,#REF!,$A$7=10,#REF!,$A$7=11,#REF!,$A$7=12,#REF!,$A$7=13,#REF!,$A$7=14,#REF!,$A$7=15,N8,$A$7=16,N8,$A$7=17,N9,$A$7=18,N9,$A$7=19,N10,$A$7=20,N10,$A$7=21,N11,$A$7=22,N11,$A$7=23,N12,$A$7=24,N12,$A$7=25,N13,$A$7=26,N13,$A$7=27,N14,$A$7=28,N14,$A$7=29,N15,$A$7=30,N15,$A$7=31,N16,$A$7=32,N16,$A$7=33,N17,$A$7=34,N17,$A$7=35,N18,$A$7=36,N18,$A$7=37,N19,$A$7=38,N19,$A$7=39,N20,$A$7=40,N20)</f>
        <v>6a</v>
      </c>
      <c r="AN12" s="4" t="str" cm="1">
        <f t="array" ref="AN12">_xlfn.IFS($A$7=1,0,$A$7=2,E38,$A$7=3,E39,$A$7=4,E39,$A$7=5,E40,$A$7=6,E40,$A$7=7,E42,$A$7=8,E42,$A$7=9,E44,$A$7=10,E44,$A$7=11,E46,$A$7=12,E46,$A$7=13,E48,$A$7=14,E48,$A$7=15,E50,$A$7=16,E50,$A$7=17,E52,$A$7=18,E52,$A$7=19,E54,$A$7=20,E54,$A$7=21,E56,$A$7=22,E56,$A$7=23,E58,$A$7=24,E58,$A$7=25,E60,$A$7=26,E60,$A$7=27,E62,$A$7=28,E62,$A$7=29,E64,$A$7=30,E64,$A$7=31,E66,$A$7=32,E66,$A$7=33,E68,$A$7=34,E68,$A$7=35,E70,$A$7=36,E70,$A$7=37,E72,$A$7=38,E72,$A$7=39,E74,$A$7=40,E74)</f>
        <v>9a</v>
      </c>
      <c r="AO12" s="4" t="str" cm="1">
        <f t="array" ref="AO12">_xlfn.IFS($A$7=1,0,$A$7=2,#REF!,$A$7=3,#REF!,$A$7=4,#REF!,$A$7=5,N2,$A$7=6,N2,$A$7=7,N3,$A$7=8,N3,$A$7=9,N4,$A$7=10,N4,$A$7=11,N5,$A$7=12,N5,$A$7=13,N6,$A$7=14,N6,$A$7=15,N7,$A$7=16,N7,$A$7=17,N8,$A$7=18,N8,$A$7=19,N9,$A$7=20,N9,$A$7=21,N10,$A$7=22,N10,$A$7=23,N11,$A$7=24,N11,$A$7=25,N12,$A$7=26,N12,$A$7=27,N13,$A$7=28,N13,$A$7=29,N14,$A$7=30,N14,$A$7=31,N15,$A$7=32,N15,$A$7=33,N16,$A$7=34,N16,$A$7=35,N17,$A$7=36,N17,$A$7=37,N18,$A$7=38,N18,$A$7=39,N19,$A$7=40,N19)</f>
        <v>5d</v>
      </c>
      <c r="AP12" s="4" t="str" cm="1">
        <f t="array" ref="AP12">_xlfn.IFS($A$7=1,0,$A$7=2,E37,$A$7=3,E38,$A$7=4,E38,$A$7=5,E39,$A$7=6,E39,$A$7=7,E41,$A$7=8,E41,$A$7=9,E43,$A$7=10,E43,$A$7=11,E45,$A$7=12,E45,$A$7=13,E47,$A$7=14,E47,$A$7=15,E49,$A$7=16,E49,$A$7=17,E51,$A$7=18,E51,$A$7=19,E53,$A$7=20,E53,$A$7=21,E55,$A$7=22,E55,$A$7=23,E57,$A$7=24,E57,$A$7=25,E59,$A$7=26,E59,$A$7=27,E61,$A$7=28,E61,$A$7=29,E63,$A$7=30,E63,$A$7=31,E65,$A$7=32,E65,$A$7=33,E67,$A$7=34,E67,$A$7=35,E69,$A$7=36,E69,$A$7=37,E71,$A$7=38,E71,$A$7=39,E73,$A$7=40,E73)</f>
        <v>8d</v>
      </c>
      <c r="AQ12" s="4" t="str" cm="1">
        <f t="array" ref="AQ12">_xlfn.IFS($A$7=1,0,$A$7=2,#REF!,$A$7=3,#REF!,$A$7=4,#REF!,$A$7=5,N1,$A$7=6,N1,$A$7=7,N2,$A$7=8,N2,$A$7=9,N3,$A$7=10,N3,$A$7=11,N4,$A$7=12,N4,$A$7=13,N5,$A$7=14,N5,$A$7=15,N6,$A$7=16,N6,$A$7=17,N7,$A$7=18,N7,$A$7=19,N8,$A$7=20,N8,$A$7=21,N9,$A$7=22,N9,$A$7=23,N10,$A$7=24,N10,$A$7=25,N11,$A$7=26,N11,$A$7=27,N12,$A$7=28,N12,$A$7=29,N13,$A$7=30,N13,$A$7=31,N14,$A$7=32,N14,$A$7=33,N15,$A$7=34,N15,$A$7=35,N16,$A$7=36,N16,$A$7=37,N17,$A$7=38,N17,$A$7=39,N18,$A$7=40,N18)</f>
        <v>5c</v>
      </c>
    </row>
    <row r="13" spans="1:63" x14ac:dyDescent="0.2">
      <c r="A13" s="1">
        <v>-37</v>
      </c>
      <c r="B13">
        <v>10</v>
      </c>
      <c r="C13" s="3">
        <f t="shared" si="0"/>
        <v>0.60416666666666674</v>
      </c>
      <c r="D13" s="4" t="str">
        <f>'Zeitpläne Stationen'!B12</f>
        <v>7b</v>
      </c>
      <c r="E13" s="4" t="str" cm="1">
        <f t="array" ref="E13">_xlfn.IFS($A$7=1,0,$A$7=2,D14,$A$7=3,D15,$A$7=4,D15,$A$7=5,D16,$A$7=6,D16,$A$7=7,D17,$A$7=8,D17,$A$7=9,D18,$A$7=10,D18,$A$7=11,D19,$A$7=12,D19,$A$7=13,D20,$A$7=14,D20,$A$7=15,D21,$A$7=16,D21,$A$7=17,D22,$A$7=18,D22,$A$7=19,D23,$A$7=20,D23,$A$7=21,D24,$A$7=22,D24,$A$7=23,D25,$A$7=24,D25,$A$7=25,D26,$A$7=26,D26,$A$7=27,D27,$A$7=28,D27,$A$7=29,D28,$A$7=30,D28,$A$7=31,D29,$A$7=32,D29,$A$7=33,D30,$A$7=34,D30,$A$7=35,D31,$A$7=36,D31,$A$7=37,D32,$A$7=38,D32,$A$7=39,D33,$A$7=40,D33)</f>
        <v>10c</v>
      </c>
      <c r="F13" s="4" t="str">
        <f t="shared" si="1"/>
        <v>7a</v>
      </c>
      <c r="G13" s="4" t="str" cm="1">
        <f t="array" ref="G13">_xlfn.IFS($A$7=1,0,$A$7=2,D13,$A$7=3,D14,$A$7=4,D14,$A$7=5,D15,$A$7=6,D15,$A$7=7,D16,$A$7=8,D16,$A$7=9,D17,$A$7=10,D17,$A$7=11,D18,$A$7=12,D18,$A$7=13,D19,$A$7=14,D19,$A$7=15,D20,$A$7=16,D20,$A$7=17,D21,$A$7=18,D21,$A$7=19,D22,$A$7=20,D22,$A$7=21,D23,$A$7=22,D23,$A$7=23,D24,$A$7=24,D24,$A$7=25,D25,$A$7=26,D25,$A$7=27,D26,$A$7=28,D26,$A$7=29,D27,$A$7=30,D27,$A$7=31,D28,$A$7=32,D28,$A$7=33,D29,$A$7=34,D29,$A$7=35,D30,$A$7=36,D30,$A$7=37,D31,$A$7=38,D31,$A$7=39,D32,$A$7=40,D32)</f>
        <v>10b</v>
      </c>
      <c r="H13" s="4" t="str">
        <f t="shared" si="2"/>
        <v>6d</v>
      </c>
      <c r="I13" s="4" t="str" cm="1">
        <f t="array" ref="I13">_xlfn.IFS($A$7=1,0,$A$7=2,D12,$A$7=3,D13,$A$7=4,D13,$A$7=5,D14,$A$7=6,D14,$A$7=7,D15,$A$7=8,D15,$A$7=9,D16,$A$7=10,D16,$A$7=11,D17,$A$7=12,D17,$A$7=13,D18,$A$7=14,D18,$A$7=15,D19,$A$7=16,D19,$A$7=17,D20,$A$7=18,D20,$A$7=19,D21,$A$7=20,D21,$A$7=21,D22,$A$7=22,D22,$A$7=23,D23,$A$7=24,D23,$A$7=25,D24,$A$7=26,D24,$A$7=27,D25,$A$7=28,D25,$A$7=29,D26,$A$7=30,D26,$A$7=31,D27,$A$7=32,D27,$A$7=33,D28,$A$7=34,D28,$A$7=35,D29,$A$7=36,D29,$A$7=37,D30,$A$7=38,D30,$A$7=39,D31,$A$7=40,D31)</f>
        <v>10a</v>
      </c>
      <c r="J13" s="4" t="str">
        <f t="shared" si="3"/>
        <v>6c</v>
      </c>
      <c r="K13" s="4" t="str" cm="1">
        <f t="array" ref="K13">_xlfn.IFS($A$7=1,0,$A$7=2,D11,$A$7=3,D12,$A$7=4,D12,$A$7=5,D13,$A$7=6,D13,$A$7=7,D14,$A$7=8,D14,$A$7=9,D15,$A$7=10,D15,$A$7=11,D16,$A$7=12,D16,$A$7=13,D17,$A$7=14,D17,$A$7=15,D18,$A$7=16,D18,$A$7=17,D19,$A$7=18,D19,$A$7=19,D20,$A$7=20,D20,$A$7=21,D21,$A$7=22,D21,$A$7=23,D22,$A$7=24,D22,$A$7=25,D23,$A$7=26,D23,$A$7=27,D24,$A$7=28,D24,$A$7=29,D25,$A$7=30,D25,$A$7=31,D26,$A$7=32,D26,$A$7=33,D27,$A$7=34,D27,$A$7=35,D28,$A$7=36,D28,$A$7=37,D29,$A$7=38,D29,$A$7=39,D30,$A$7=40,D30)</f>
        <v>9d</v>
      </c>
      <c r="L13" s="4" t="str">
        <f t="shared" si="4"/>
        <v>6b</v>
      </c>
      <c r="M13" s="4" t="str" cm="1">
        <f t="array" ref="M13">_xlfn.IFS($A$7=1,0,$A$7=2,H12,$A$7=3,H13,$A$7=4,H13,$A$7=5,H14,$A$7=6,H14,$A$7=7,H15,$A$7=8,H15,$A$7=9,H16,$A$7=10,H16,$A$7=11,H17,$A$7=12,H17,$A$7=13,H18,$A$7=14,H18,$A$7=15,H19,$A$7=16,H19,$A$7=17,H20,$A$7=18,H20,$A$7=19,H21,$A$7=20,H21,$A$7=21,H22,$A$7=22,H22,$A$7=23,H23,$A$7=24,H23,$A$7=25,H24,$A$7=26,H24,$A$7=27,H25,$A$7=28,H25,$A$7=29,H26,$A$7=30,H26,$A$7=31,H27,$A$7=32,H27,$A$7=33,H28,$A$7=34,H28,$A$7=35,H29,$A$7=36,H29,$A$7=37,H30,$A$7=38,H30,$A$7=39,H31,$A$7=40,H31)</f>
        <v>9c</v>
      </c>
      <c r="N13" s="4" t="str">
        <f t="shared" si="5"/>
        <v>6a</v>
      </c>
      <c r="O13" s="4" t="str" cm="1">
        <f t="array" ref="O13">_xlfn.IFS($A$7=1,0,$A$7=2,D9,$A$7=3,D10,$A$7=4,D10,$A$7=5,D11,$A$7=6,D11,$A$7=7,D12,$A$7=8,D12,$A$7=9,D13,$A$7=10,D13,$A$7=11,D14,$A$7=12,D14,$A$7=13,D15,$A$7=14,D15,$A$7=15,D16,$A$7=16,D16,$A$7=17,D17,$A$7=18,D17,$A$7=19,D18,$A$7=20,D18,$A$7=21,D19,$A$7=22,D19,$A$7=23,D20,$A$7=24,D20,$A$7=25,D21,$A$7=26,D21,$A$7=27,D22,$A$7=28,D22,$A$7=29,D23,$A$7=30,D23,$A$7=31,D24,$A$7=32,D24,$A$7=33,D25,$A$7=34,D25,$A$7=35,D26,$A$7=36,D26,$A$7=37,D27,$A$7=38,D27,$A$7=39,D28,$A$7=40,D28)</f>
        <v>9b</v>
      </c>
      <c r="P13" s="4" t="str">
        <f t="shared" si="6"/>
        <v>5d</v>
      </c>
      <c r="Q13" s="4" t="str" cm="1">
        <f t="array" ref="Q13">_xlfn.IFS($A$7=1,0,$A$7=2,L12,$A$7=3,L13,$A$7=4,L13,$A$7=5,L14,$A$7=6,L14,$A$7=7,L15,$A$7=8,L15,$A$7=9,L16,$A$7=10,L16,$A$7=11,L17,$A$7=12,L17,$A$7=13,L18,$A$7=14,L18,$A$7=15,L19,$A$7=16,L19,$A$7=17,L20,$A$7=18,L20,$A$7=19,L21,$A$7=20,L21,$A$7=21,L22,$A$7=22,L22,$A$7=23,L23,$A$7=24,L23,$A$7=25,L24,$A$7=26,L24,$A$7=27,L25,$A$7=28,L25,$A$7=29,L26,$A$7=30,L26,$A$7=31,L27,$A$7=32,L27,$A$7=33,L28,$A$7=34,L28,$A$7=35,L29,$A$7=36,L29,$A$7=37,L30,$A$7=38,L30,$A$7=39,L31,$A$7=40,L31)</f>
        <v>9a</v>
      </c>
      <c r="R13" s="4" t="str">
        <f t="shared" si="7"/>
        <v>5c</v>
      </c>
      <c r="S13" s="4" t="str" cm="1">
        <f t="array" ref="S13">_xlfn.IFS($A$7=1,0,$A$7=2,N12,$A$7=3,N13,$A$7=4,N13,$A$7=5,N14,$A$7=6,N14,$A$7=7,N15,$A$7=8,N15,$A$7=9,N16,$A$7=10,N16,$A$7=11,N17,$A$7=12,N17,$A$7=13,N18,$A$7=14,N18,$A$7=15,N19,$A$7=16,N19,$A$7=17,N20,$A$7=18,N20,$A$7=19,N21,$A$7=20,N21,$A$7=21,N22,$A$7=22,N22,$A$7=23,N23,$A$7=24,N23,$A$7=25,N24,$A$7=26,N24,$A$7=27,N25,$A$7=28,N25,$A$7=29,N26,$A$7=30,N26,$A$7=31,N27,$A$7=32,N27,$A$7=33,N28,$A$7=34,N28,$A$7=35,N29,$A$7=36,N29,$A$7=37,N30,$A$7=38,N30,$A$7=39,N31,$A$7=40,N31)</f>
        <v>8d</v>
      </c>
      <c r="T13" s="4" t="str">
        <f t="shared" ref="T13:T43" si="8">D5</f>
        <v>5b</v>
      </c>
      <c r="U13" s="4" t="str" cm="1">
        <f t="array" ref="U13">_xlfn.IFS($A$7=1,0,$A$7=2,N11,$A$7=3,N12,$A$7=4,N12,$A$7=5,N13,$A$7=6,N13,$A$7=7,N14,$A$7=8,N14,$A$7=9,N15,$A$7=10,N15,$A$7=11,N16,$A$7=12,N16,$A$7=13,N17,$A$7=14,N17,$A$7=15,N18,$A$7=16,N18,$A$7=17,N19,$A$7=18,N19,$A$7=19,N20,$A$7=20,N20,$A$7=21,N21,$A$7=22,N21,$A$7=23,N22,$A$7=24,N22,$A$7=25,N23,$A$7=26,N23,$A$7=27,N24,$A$7=28,N24,$A$7=29,N25,$A$7=30,N25,$A$7=31,N26,$A$7=32,N26,$A$7=33,N27,$A$7=34,N27,$A$7=35,N28,$A$7=36,N28,$A$7=37,N29,$A$7=38,N29,$A$7=39,N30,$A$7=40,N30)</f>
        <v>8c</v>
      </c>
      <c r="V13" s="4" t="str">
        <f>D4</f>
        <v>5a</v>
      </c>
      <c r="W13" s="4" t="str" cm="1">
        <f t="array" ref="W13">_xlfn.IFS($A$7=1,0,$A$7=2,N10,$A$7=3,N11,$A$7=4,N11,$A$7=5,N12,$A$7=6,N12,$A$7=7,N13,$A$7=8,N13,$A$7=9,N14,$A$7=10,N14,$A$7=11,N15,$A$7=12,N15,$A$7=13,N16,$A$7=14,N16,$A$7=15,N17,$A$7=16,N17,$A$7=17,N18,$A$7=18,N18,$A$7=19,N19,$A$7=20,N19,$A$7=21,N20,$A$7=22,N20,$A$7=23,N21,$A$7=24,N21,$A$7=25,N22,$A$7=26,N22,$A$7=27,N23,$A$7=28,N23,$A$7=29,N24,$A$7=30,N24,$A$7=31,N25,$A$7=32,N25,$A$7=33,N26,$A$7=34,N26,$A$7=35,N27,$A$7=36,N27,$A$7=37,N28,$A$7=38,N28,$A$7=39,N29,$A$7=40,N29)</f>
        <v>8b</v>
      </c>
      <c r="X13" s="4" t="str">
        <f>IF(ISODD($A$7),0,VLOOKUP($A$7-C124,$D$44:$E$83,2))</f>
        <v>11b</v>
      </c>
      <c r="Y13" s="4" t="str" cm="1">
        <f t="array" ref="Y13">_xlfn.IFS($A$7=1,0,$A$7=2,N9,$A$7=3,N10,$A$7=4,N10,$A$7=5,N11,$A$7=6,N11,$A$7=7,N12,$A$7=8,N12,$A$7=9,N13,$A$7=10,N13,$A$7=11,N14,$A$7=12,N14,$A$7=13,N15,$A$7=14,N15,$A$7=15,N16,$A$7=16,N16,$A$7=17,N17,$A$7=18,N17,$A$7=19,N18,$A$7=20,N18,$A$7=21,N19,$A$7=22,N19,$A$7=23,N20,$A$7=24,N20,$A$7=25,N21,$A$7=26,N21,$A$7=27,N22,$A$7=28,N22,$A$7=29,N23,$A$7=30,N23,$A$7=31,N24,$A$7=32,N24,$A$7=33,N25,$A$7=34,N25,$A$7=35,N26,$A$7=36,N26,$A$7=37,N27,$A$7=38,N27,$A$7=39,N28,$A$7=40,N28)</f>
        <v>8a</v>
      </c>
      <c r="Z13" s="4" t="str" cm="1">
        <f t="array" ref="Z13">_xlfn.IFS($A$7=1,0,$A$7=2,E46,$A$7=3,E47,$A$7=4,E47,$A$7=5,E48,$A$7=6,E48,$A$7=7,E50,$A$7=8,E50,$A$7=9,E52,$A$7=10,E52,$A$7=11,E54,$A$7=12,E54,$A$7=13,E56,$A$7=14,E56,$A$7=15,E58,$A$7=16,E58,$A$7=17,E60,$A$7=18,E60,$A$7=19,E62,$A$7=20,E62,$A$7=21,E64,$A$7=22,E64,$A$7=23,E66,$A$7=24,E66,$A$7=25,E68,$A$7=26,E68,$A$7=27,E70,$A$7=28,E70,$A$7=29,E72,$A$7=30,E72,$A$7=31,E74,$A$7=32,E74,$A$7=33,E76,$A$7=34,E76,$A$7=35,E78,$A$7=36,E78,$A$7=37,E80,$A$7=38,E80,$A$7=39,E82,$A$7=40,E82)</f>
        <v>11a</v>
      </c>
      <c r="AA13" s="4" t="str" cm="1">
        <f t="array" ref="AA13">_xlfn.IFS($A$7=1,0,$A$7=2,N8,$A$7=3,N9,$A$7=4,N9,$A$7=5,N10,$A$7=6,N10,$A$7=7,N11,$A$7=8,N11,$A$7=9,N12,$A$7=10,N12,$A$7=11,N13,$A$7=12,N13,$A$7=13,N14,$A$7=14,N14,$A$7=15,N15,$A$7=16,N15,$A$7=17,N16,$A$7=18,N16,$A$7=19,N17,$A$7=20,N17,$A$7=21,N18,$A$7=22,N18,$A$7=23,N19,$A$7=24,N19,$A$7=25,N20,$A$7=26,N20,$A$7=27,N21,$A$7=28,N21,$A$7=29,N22,$A$7=30,N22,$A$7=31,N23,$A$7=32,N23,$A$7=33,N24,$A$7=34,N24,$A$7=35,N25,$A$7=36,N25,$A$7=37,N26,$A$7=38,N26,$A$7=39,N27,$A$7=40,N27)</f>
        <v>7d</v>
      </c>
      <c r="AB13" s="4" t="str" cm="1">
        <f t="array" ref="AB13">_xlfn.IFS($A$7=1,0,$A$7=2,E45,$A$7=3,E46,$A$7=4,E46,$A$7=5,E47,$A$7=6,E47,$A$7=7,E49,$A$7=8,E49,$A$7=9,E51,$A$7=10,E51,$A$7=11,E53,$A$7=12,E53,$A$7=13,E55,$A$7=14,E55,$A$7=15,E57,$A$7=16,E57,$A$7=17,E59,$A$7=18,E59,$A$7=19,E61,$A$7=20,E61,$A$7=21,E63,$A$7=22,E63,$A$7=23,E65,$A$7=24,E65,$A$7=25,E67,$A$7=26,E67,$A$7=27,E69,$A$7=28,E69,$A$7=29,E71,$A$7=30,E71,$A$7=31,E73,$A$7=32,E73,$A$7=33,E75,$A$7=34,E75,$A$7=35,E77,$A$7=36,E77,$A$7=37,E79,$A$7=38,E79,$A$7=39,E81,$A$7=40,E81)</f>
        <v>10d</v>
      </c>
      <c r="AC13" s="4" t="str" cm="1">
        <f t="array" ref="AC13">_xlfn.IFS($A$7=1,0,$A$7=2,#REF!,$A$7=3,#REF!,$A$7=4,#REF!,$A$7=5,N9,$A$7=6,N9,$A$7=7,N10,$A$7=8,N10,$A$7=9,N11,$A$7=10,N11,$A$7=11,N12,$A$7=12,N12,$A$7=13,N13,$A$7=14,N13,$A$7=15,N14,$A$7=16,N14,$A$7=17,N15,$A$7=18,N15,$A$7=19,N16,$A$7=20,N16,$A$7=21,N17,$A$7=22,N17,$A$7=23,N18,$A$7=24,N18,$A$7=25,N19,$A$7=26,N19,$A$7=27,N20,$A$7=28,N20,$A$7=29,N21,$A$7=30,N21,$A$7=31,N22,$A$7=32,N22,$A$7=33,N23,$A$7=34,N23,$A$7=35,N24,$A$7=36,N24,$A$7=37,N25,$A$7=38,N25,$A$7=39,N26,$A$7=40,N26)</f>
        <v>7c</v>
      </c>
      <c r="AD13" s="4" t="str" cm="1">
        <f t="array" ref="AD13">_xlfn.IFS($A$7=1,0,$A$7=2,E44,$A$7=3,E45,$A$7=4,E45,$A$7=5,E46,$A$7=6,E46,$A$7=7,E48,$A$7=8,E48,$A$7=9,E50,$A$7=10,E50,$A$7=11,E52,$A$7=12,E52,$A$7=13,E54,$A$7=14,E54,$A$7=15,E56,$A$7=16,E56,$A$7=17,E58,$A$7=18,E58,$A$7=19,E60,$A$7=20,E60,$A$7=21,E62,$A$7=22,E62,$A$7=23,E64,$A$7=24,E64,$A$7=25,E66,$A$7=26,E66,$A$7=27,E68,$A$7=28,E68,$A$7=29,E70,$A$7=30,E70,$A$7=31,E72,$A$7=32,E72,$A$7=33,E74,$A$7=34,E74,$A$7=35,E76,$A$7=36,E76,$A$7=37,E78,$A$7=38,E78,$A$7=39,E80,$A$7=40,E80)</f>
        <v>10c</v>
      </c>
      <c r="AE13" s="4" t="str" cm="1">
        <f t="array" ref="AE13">_xlfn.IFS($A$7=1,0,$A$7=2,#REF!,$A$7=3,#REF!,$A$7=4,#REF!,$A$7=5,N8,$A$7=6,N8,$A$7=7,N9,$A$7=8,N9,$A$7=9,N10,$A$7=10,N10,$A$7=11,N11,$A$7=12,N11,$A$7=13,N12,$A$7=14,N12,$A$7=15,N13,$A$7=16,N13,$A$7=17,N14,$A$7=18,N14,$A$7=19,N15,$A$7=20,N15,$A$7=21,N16,$A$7=22,N16,$A$7=23,N17,$A$7=24,N17,$A$7=25,N18,$A$7=26,N18,$A$7=27,N19,$A$7=28,N19,$A$7=29,N20,$A$7=30,N20,$A$7=31,N21,$A$7=32,N21,$A$7=33,N22,$A$7=34,N22,$A$7=35,N23,$A$7=36,N23,$A$7=37,N24,$A$7=38,N24,$A$7=39,N25,$A$7=40,N25)</f>
        <v>7b</v>
      </c>
      <c r="AF13" s="4" t="str" cm="1">
        <f t="array" ref="AF13">_xlfn.IFS($A$7=1,0,$A$7=2,E43,$A$7=3,E44,$A$7=4,E44,$A$7=5,E45,$A$7=6,E45,$A$7=7,E47,$A$7=8,E47,$A$7=9,E49,$A$7=10,E49,$A$7=11,E51,$A$7=12,E51,$A$7=13,E53,$A$7=14,E53,$A$7=15,E55,$A$7=16,E55,$A$7=17,E57,$A$7=18,E57,$A$7=19,E59,$A$7=20,E59,$A$7=21,E61,$A$7=22,E61,$A$7=23,E63,$A$7=24,E63,$A$7=25,E65,$A$7=26,E65,$A$7=27,E67,$A$7=28,E67,$A$7=29,E69,$A$7=30,E69,$A$7=31,E71,$A$7=32,E71,$A$7=33,E73,$A$7=34,E73,$A$7=35,E75,$A$7=36,E75,$A$7=37,E77,$A$7=38,E77,$A$7=39,E79,$A$7=40,E79)</f>
        <v>10b</v>
      </c>
      <c r="AG13" s="4" t="str" cm="1">
        <f t="array" ref="AG13">_xlfn.IFS($A$7=1,0,$A$7=2,#REF!,$A$7=3,#REF!,$A$7=4,#REF!,$A$7=5,N7,$A$7=6,N7,$A$7=7,N8,$A$7=8,N8,$A$7=9,N9,$A$7=10,N9,$A$7=11,N10,$A$7=12,N10,$A$7=13,N11,$A$7=14,N11,$A$7=15,N12,$A$7=16,N12,$A$7=17,N13,$A$7=18,N13,$A$7=19,N14,$A$7=20,N14,$A$7=21,N15,$A$7=22,N15,$A$7=23,N16,$A$7=24,N16,$A$7=25,N17,$A$7=26,N17,$A$7=27,N18,$A$7=28,N18,$A$7=29,N19,$A$7=30,N19,$A$7=31,N20,$A$7=32,N20,$A$7=33,N21,$A$7=34,N21,$A$7=35,N22,$A$7=36,N22,$A$7=37,N23,$A$7=38,N23,$A$7=39,N24,$A$7=40,N24)</f>
        <v>7a</v>
      </c>
      <c r="AH13" s="4" t="str" cm="1">
        <f t="array" ref="AH13">_xlfn.IFS($A$7=1,0,$A$7=2,E42,$A$7=3,E43,$A$7=4,E43,$A$7=5,E44,$A$7=6,E44,$A$7=7,E46,$A$7=8,E46,$A$7=9,E48,$A$7=10,E48,$A$7=11,E50,$A$7=12,E50,$A$7=13,E52,$A$7=14,E52,$A$7=15,E54,$A$7=16,E54,$A$7=17,E56,$A$7=18,E56,$A$7=19,E58,$A$7=20,E58,$A$7=21,E60,$A$7=22,E60,$A$7=23,E62,$A$7=24,E62,$A$7=25,E64,$A$7=26,E64,$A$7=27,E66,$A$7=28,E66,$A$7=29,E68,$A$7=30,E68,$A$7=31,E70,$A$7=32,E70,$A$7=33,E72,$A$7=34,E72,$A$7=35,E74,$A$7=36,E74,$A$7=37,E76,$A$7=38,E76,$A$7=39,E78,$A$7=40,E78)</f>
        <v>10a</v>
      </c>
      <c r="AI13" s="4" t="str" cm="1">
        <f t="array" ref="AI13">_xlfn.IFS($A$7=1,0,$A$7=2,#REF!,$A$7=3,#REF!,$A$7=4,#REF!,$A$7=5,N6,$A$7=6,N6,$A$7=7,N7,$A$7=8,N7,$A$7=9,N8,$A$7=10,N8,$A$7=11,N9,$A$7=12,N9,$A$7=13,N10,$A$7=14,N10,$A$7=15,N11,$A$7=16,N11,$A$7=17,N12,$A$7=18,N12,$A$7=19,N13,$A$7=20,N13,$A$7=21,N14,$A$7=22,N14,$A$7=23,N15,$A$7=24,N15,$A$7=25,N16,$A$7=26,N16,$A$7=27,N17,$A$7=28,N17,$A$7=29,N18,$A$7=30,N18,$A$7=31,N19,$A$7=32,N19,$A$7=33,N20,$A$7=34,N20,$A$7=35,N21,$A$7=36,N21,$A$7=37,N22,$A$7=38,N22,$A$7=39,N23,$A$7=40,N23)</f>
        <v>6d</v>
      </c>
      <c r="AJ13" s="4" t="str" cm="1">
        <f t="array" ref="AJ13">_xlfn.IFS($A$7=1,0,$A$7=2,E41,$A$7=3,E42,$A$7=4,E42,$A$7=5,E43,$A$7=6,E43,$A$7=7,E45,$A$7=8,E45,$A$7=9,E47,$A$7=10,E47,$A$7=11,E49,$A$7=12,E49,$A$7=13,E51,$A$7=14,E51,$A$7=15,E53,$A$7=16,E53,$A$7=17,E55,$A$7=18,E55,$A$7=19,E57,$A$7=20,E57,$A$7=21,E59,$A$7=22,E59,$A$7=23,E61,$A$7=24,E61,$A$7=25,E63,$A$7=26,E63,$A$7=27,E65,$A$7=28,E65,$A$7=29,E67,$A$7=30,E67,$A$7=31,E69,$A$7=32,E69,$A$7=33,E71,$A$7=34,E71,$A$7=35,E73,$A$7=36,E73,$A$7=37,E75,$A$7=38,E75,$A$7=39,E77,$A$7=40,E77)</f>
        <v>9d</v>
      </c>
      <c r="AK13" s="4" t="str" cm="1">
        <f t="array" ref="AK13">_xlfn.IFS($A$7=1,0,$A$7=2,#REF!,$A$7=3,#REF!,$A$7=4,#REF!,$A$7=5,N5,$A$7=6,N5,$A$7=7,N6,$A$7=8,N6,$A$7=9,N7,$A$7=10,N7,$A$7=11,N8,$A$7=12,N8,$A$7=13,N9,$A$7=14,N9,$A$7=15,N10,$A$7=16,N10,$A$7=17,N11,$A$7=18,N11,$A$7=19,N12,$A$7=20,N12,$A$7=21,N13,$A$7=22,N13,$A$7=23,N14,$A$7=24,N14,$A$7=25,N15,$A$7=26,N15,$A$7=27,N16,$A$7=28,N16,$A$7=29,N17,$A$7=30,N17,$A$7=31,N18,$A$7=32,N18,$A$7=33,N19,$A$7=34,N19,$A$7=35,N20,$A$7=36,N20,$A$7=37,N21,$A$7=38,N21,$A$7=39,N22,$A$7=40,N22)</f>
        <v>6c</v>
      </c>
      <c r="AL13" s="4" t="str" cm="1">
        <f t="array" ref="AL13">_xlfn.IFS($A$7=1,0,$A$7=2,E40,$A$7=3,E41,$A$7=4,E41,$A$7=5,E42,$A$7=6,E42,$A$7=7,E44,$A$7=8,E44,$A$7=9,E46,$A$7=10,E46,$A$7=11,E48,$A$7=12,E48,$A$7=13,E50,$A$7=14,E50,$A$7=15,E52,$A$7=16,E52,$A$7=17,E54,$A$7=18,E54,$A$7=19,E56,$A$7=20,E56,$A$7=21,E58,$A$7=22,E58,$A$7=23,E60,$A$7=24,E60,$A$7=25,E62,$A$7=26,E62,$A$7=27,E64,$A$7=28,E64,$A$7=29,E66,$A$7=30,E66,$A$7=31,E68,$A$7=32,E68,$A$7=33,E70,$A$7=34,E70,$A$7=35,E72,$A$7=36,E72,$A$7=37,E74,$A$7=38,E74,$A$7=39,E76,$A$7=40,E76)</f>
        <v>9c</v>
      </c>
      <c r="AM13" s="4" t="str" cm="1">
        <f t="array" ref="AM13">_xlfn.IFS($A$7=1,0,$A$7=2,#REF!,$A$7=3,#REF!,$A$7=4,#REF!,$A$7=5,#REF!,$A$7=6,#REF!,$A$7=7,#REF!,$A$7=8,#REF!,$A$7=9,#REF!,$A$7=10,#REF!,$A$7=11,#REF!,$A$7=12,#REF!,$A$7=13,N8,$A$7=14,N8,$A$7=15,N9,$A$7=16,N9,$A$7=17,N10,$A$7=18,N10,$A$7=19,N11,$A$7=20,N11,$A$7=21,N12,$A$7=22,N12,$A$7=23,N13,$A$7=24,N13,$A$7=25,N14,$A$7=26,N14,$A$7=27,N15,$A$7=28,N15,$A$7=29,N16,$A$7=30,N16,$A$7=31,N17,$A$7=32,N17,$A$7=33,N18,$A$7=34,N18,$A$7=35,N19,$A$7=36,N19,$A$7=37,N20,$A$7=38,N20,$A$7=39,N21,$A$7=40,N21)</f>
        <v>6b</v>
      </c>
      <c r="AN13" s="4" t="str" cm="1">
        <f t="array" ref="AN13">_xlfn.IFS($A$7=1,0,$A$7=2,E39,$A$7=3,E40,$A$7=4,E40,$A$7=5,E41,$A$7=6,E41,$A$7=7,E43,$A$7=8,E43,$A$7=9,E45,$A$7=10,E45,$A$7=11,E47,$A$7=12,E47,$A$7=13,E49,$A$7=14,E49,$A$7=15,E51,$A$7=16,E51,$A$7=17,E53,$A$7=18,E53,$A$7=19,E55,$A$7=20,E55,$A$7=21,E57,$A$7=22,E57,$A$7=23,E59,$A$7=24,E59,$A$7=25,E61,$A$7=26,E61,$A$7=27,E63,$A$7=28,E63,$A$7=29,E65,$A$7=30,E65,$A$7=31,E67,$A$7=32,E67,$A$7=33,E69,$A$7=34,E69,$A$7=35,E71,$A$7=36,E71,$A$7=37,E73,$A$7=38,E73,$A$7=39,E75,$A$7=40,E75)</f>
        <v>9b</v>
      </c>
      <c r="AO13" s="4" t="str" cm="1">
        <f t="array" ref="AO13">_xlfn.IFS($A$7=1,0,$A$7=2,#REF!,$A$7=3,#REF!,$A$7=4,#REF!,$A$7=5,N3,$A$7=6,N3,$A$7=7,N4,$A$7=8,N4,$A$7=9,N5,$A$7=10,N5,$A$7=11,N6,$A$7=12,N6,$A$7=13,N7,$A$7=14,N7,$A$7=15,N8,$A$7=16,N8,$A$7=17,N9,$A$7=18,N9,$A$7=19,N10,$A$7=20,N10,$A$7=21,N11,$A$7=22,N11,$A$7=23,N12,$A$7=24,N12,$A$7=25,N13,$A$7=26,N13,$A$7=27,N14,$A$7=28,N14,$A$7=29,N15,$A$7=30,N15,$A$7=31,N16,$A$7=32,N16,$A$7=33,N17,$A$7=34,N17,$A$7=35,N18,$A$7=36,N18,$A$7=37,N19,$A$7=38,N19,$A$7=39,N20,$A$7=40,N20)</f>
        <v>6a</v>
      </c>
      <c r="AP13" s="4" t="str" cm="1">
        <f t="array" ref="AP13">_xlfn.IFS($A$7=1,0,$A$7=2,E38,$A$7=3,E39,$A$7=4,E39,$A$7=5,E40,$A$7=6,E40,$A$7=7,E42,$A$7=8,E42,$A$7=9,E44,$A$7=10,E44,$A$7=11,E46,$A$7=12,E46,$A$7=13,E48,$A$7=14,E48,$A$7=15,E50,$A$7=16,E50,$A$7=17,E52,$A$7=18,E52,$A$7=19,E54,$A$7=20,E54,$A$7=21,E56,$A$7=22,E56,$A$7=23,E58,$A$7=24,E58,$A$7=25,E60,$A$7=26,E60,$A$7=27,E62,$A$7=28,E62,$A$7=29,E64,$A$7=30,E64,$A$7=31,E66,$A$7=32,E66,$A$7=33,E68,$A$7=34,E68,$A$7=35,E70,$A$7=36,E70,$A$7=37,E72,$A$7=38,E72,$A$7=39,E74,$A$7=40,E74)</f>
        <v>9a</v>
      </c>
      <c r="AQ13" s="4" t="str" cm="1">
        <f t="array" ref="AQ13">_xlfn.IFS($A$7=1,0,$A$7=2,#REF!,$A$7=3,#REF!,$A$7=4,#REF!,$A$7=5,N2,$A$7=6,N2,$A$7=7,N3,$A$7=8,N3,$A$7=9,N4,$A$7=10,N4,$A$7=11,N5,$A$7=12,N5,$A$7=13,N6,$A$7=14,N6,$A$7=15,N7,$A$7=16,N7,$A$7=17,N8,$A$7=18,N8,$A$7=19,N9,$A$7=20,N9,$A$7=21,N10,$A$7=22,N10,$A$7=23,N11,$A$7=24,N11,$A$7=25,N12,$A$7=26,N12,$A$7=27,N13,$A$7=28,N13,$A$7=29,N14,$A$7=30,N14,$A$7=31,N15,$A$7=32,N15,$A$7=33,N16,$A$7=34,N16,$A$7=35,N17,$A$7=36,N17,$A$7=37,N18,$A$7=38,N18,$A$7=39,N19,$A$7=40,N19)</f>
        <v>5d</v>
      </c>
    </row>
    <row r="14" spans="1:63" x14ac:dyDescent="0.2">
      <c r="A14" s="1">
        <v>-36</v>
      </c>
      <c r="B14">
        <v>11</v>
      </c>
      <c r="C14" s="3">
        <f t="shared" si="0"/>
        <v>0.63194444444444442</v>
      </c>
      <c r="D14" s="4" t="str">
        <f>'Zeitpläne Stationen'!B13</f>
        <v>7c</v>
      </c>
      <c r="E14" s="4" t="str" cm="1">
        <f t="array" ref="E14">_xlfn.IFS($A$7=1,0,$A$7=2,D15,$A$7=3,D16,$A$7=4,D16,$A$7=5,D17,$A$7=6,D17,$A$7=7,D18,$A$7=8,D18,$A$7=9,D19,$A$7=10,D19,$A$7=11,D20,$A$7=12,D20,$A$7=13,D21,$A$7=14,D21,$A$7=15,D22,$A$7=16,D22,$A$7=17,D23,$A$7=18,D23,$A$7=19,D24,$A$7=20,D24,$A$7=21,D25,$A$7=22,D25,$A$7=23,D26,$A$7=24,D26,$A$7=25,D27,$A$7=26,D27,$A$7=27,D28,$A$7=28,D28,$A$7=29,D29,$A$7=30,D29,$A$7=31,D30,$A$7=32,D30,$A$7=33,D31,$A$7=34,D31,$A$7=35,D32,$A$7=36,D32,$A$7=37,D33,$A$7=38,D33,$A$7=39,D34,$A$7=40,D34)</f>
        <v>10d</v>
      </c>
      <c r="F14" s="4" t="str">
        <f t="shared" si="1"/>
        <v>7b</v>
      </c>
      <c r="G14" s="4" t="str" cm="1">
        <f t="array" ref="G14">_xlfn.IFS($A$7=1,0,$A$7=2,D14,$A$7=3,D15,$A$7=4,D15,$A$7=5,D16,$A$7=6,D16,$A$7=7,D17,$A$7=8,D17,$A$7=9,D18,$A$7=10,D18,$A$7=11,D19,$A$7=12,D19,$A$7=13,D20,$A$7=14,D20,$A$7=15,D21,$A$7=16,D21,$A$7=17,D22,$A$7=18,D22,$A$7=19,D23,$A$7=20,D23,$A$7=21,D24,$A$7=22,D24,$A$7=23,D25,$A$7=24,D25,$A$7=25,D26,$A$7=26,D26,$A$7=27,D27,$A$7=28,D27,$A$7=29,D28,$A$7=30,D28,$A$7=31,D29,$A$7=32,D29,$A$7=33,D30,$A$7=34,D30,$A$7=35,D31,$A$7=36,D31,$A$7=37,D32,$A$7=38,D32,$A$7=39,D33,$A$7=40,D33)</f>
        <v>10c</v>
      </c>
      <c r="H14" s="4" t="str">
        <f t="shared" si="2"/>
        <v>7a</v>
      </c>
      <c r="I14" s="4" t="str" cm="1">
        <f t="array" ref="I14">_xlfn.IFS($A$7=1,0,$A$7=2,D13,$A$7=3,D14,$A$7=4,D14,$A$7=5,D15,$A$7=6,D15,$A$7=7,D16,$A$7=8,D16,$A$7=9,D17,$A$7=10,D17,$A$7=11,D18,$A$7=12,D18,$A$7=13,D19,$A$7=14,D19,$A$7=15,D20,$A$7=16,D20,$A$7=17,D21,$A$7=18,D21,$A$7=19,D22,$A$7=20,D22,$A$7=21,D23,$A$7=22,D23,$A$7=23,D24,$A$7=24,D24,$A$7=25,D25,$A$7=26,D25,$A$7=27,D26,$A$7=28,D26,$A$7=29,D27,$A$7=30,D27,$A$7=31,D28,$A$7=32,D28,$A$7=33,D29,$A$7=34,D29,$A$7=35,D30,$A$7=36,D30,$A$7=37,D31,$A$7=38,D31,$A$7=39,D32,$A$7=40,D32)</f>
        <v>10b</v>
      </c>
      <c r="J14" s="4" t="str">
        <f t="shared" si="3"/>
        <v>6d</v>
      </c>
      <c r="K14" s="4" t="str" cm="1">
        <f t="array" ref="K14">_xlfn.IFS($A$7=1,0,$A$7=2,D12,$A$7=3,D13,$A$7=4,D13,$A$7=5,D14,$A$7=6,D14,$A$7=7,D15,$A$7=8,D15,$A$7=9,D16,$A$7=10,D16,$A$7=11,D17,$A$7=12,D17,$A$7=13,D18,$A$7=14,D18,$A$7=15,D19,$A$7=16,D19,$A$7=17,D20,$A$7=18,D20,$A$7=19,D21,$A$7=20,D21,$A$7=21,D22,$A$7=22,D22,$A$7=23,D23,$A$7=24,D23,$A$7=25,D24,$A$7=26,D24,$A$7=27,D25,$A$7=28,D25,$A$7=29,D26,$A$7=30,D26,$A$7=31,D27,$A$7=32,D27,$A$7=33,D28,$A$7=34,D28,$A$7=35,D29,$A$7=36,D29,$A$7=37,D30,$A$7=38,D30,$A$7=39,D31,$A$7=40,D31)</f>
        <v>10a</v>
      </c>
      <c r="L14" s="4" t="str">
        <f t="shared" si="4"/>
        <v>6c</v>
      </c>
      <c r="M14" s="4" t="str" cm="1">
        <f t="array" ref="M14">_xlfn.IFS($A$7=1,0,$A$7=2,H13,$A$7=3,H14,$A$7=4,H14,$A$7=5,H15,$A$7=6,H15,$A$7=7,H16,$A$7=8,H16,$A$7=9,H17,$A$7=10,H17,$A$7=11,H18,$A$7=12,H18,$A$7=13,H19,$A$7=14,H19,$A$7=15,H20,$A$7=16,H20,$A$7=17,H21,$A$7=18,H21,$A$7=19,H22,$A$7=20,H22,$A$7=21,H23,$A$7=22,H23,$A$7=23,H24,$A$7=24,H24,$A$7=25,H25,$A$7=26,H25,$A$7=27,H26,$A$7=28,H26,$A$7=29,H27,$A$7=30,H27,$A$7=31,H28,$A$7=32,H28,$A$7=33,H29,$A$7=34,H29,$A$7=35,H30,$A$7=36,H30,$A$7=37,H31,$A$7=38,H31,$A$7=39,H32,$A$7=40,H32)</f>
        <v>9d</v>
      </c>
      <c r="N14" s="4" t="str">
        <f t="shared" si="5"/>
        <v>6b</v>
      </c>
      <c r="O14" s="4" t="str" cm="1">
        <f t="array" ref="O14">_xlfn.IFS($A$7=1,0,$A$7=2,D10,$A$7=3,D11,$A$7=4,D11,$A$7=5,D12,$A$7=6,D12,$A$7=7,D13,$A$7=8,D13,$A$7=9,D14,$A$7=10,D14,$A$7=11,D15,$A$7=12,D15,$A$7=13,D16,$A$7=14,D16,$A$7=15,D17,$A$7=16,D17,$A$7=17,D18,$A$7=18,D18,$A$7=19,D19,$A$7=20,D19,$A$7=21,D20,$A$7=22,D20,$A$7=23,D21,$A$7=24,D21,$A$7=25,D22,$A$7=26,D22,$A$7=27,D23,$A$7=28,D23,$A$7=29,D24,$A$7=30,D24,$A$7=31,D25,$A$7=32,D25,$A$7=33,D26,$A$7=34,D26,$A$7=35,D27,$A$7=36,D27,$A$7=37,D28,$A$7=38,D28,$A$7=39,D29,$A$7=40,D29)</f>
        <v>9c</v>
      </c>
      <c r="P14" s="4" t="str">
        <f t="shared" si="6"/>
        <v>6a</v>
      </c>
      <c r="Q14" s="4" t="str" cm="1">
        <f t="array" ref="Q14">_xlfn.IFS($A$7=1,0,$A$7=2,L13,$A$7=3,L14,$A$7=4,L14,$A$7=5,L15,$A$7=6,L15,$A$7=7,L16,$A$7=8,L16,$A$7=9,L17,$A$7=10,L17,$A$7=11,L18,$A$7=12,L18,$A$7=13,L19,$A$7=14,L19,$A$7=15,L20,$A$7=16,L20,$A$7=17,L21,$A$7=18,L21,$A$7=19,L22,$A$7=20,L22,$A$7=21,L23,$A$7=22,L23,$A$7=23,L24,$A$7=24,L24,$A$7=25,L25,$A$7=26,L25,$A$7=27,L26,$A$7=28,L26,$A$7=29,L27,$A$7=30,L27,$A$7=31,L28,$A$7=32,L28,$A$7=33,L29,$A$7=34,L29,$A$7=35,L30,$A$7=36,L30,$A$7=37,L31,$A$7=38,L31,$A$7=39,L32,$A$7=40,L32)</f>
        <v>9b</v>
      </c>
      <c r="R14" s="4" t="str">
        <f t="shared" si="7"/>
        <v>5d</v>
      </c>
      <c r="S14" s="4" t="str" cm="1">
        <f t="array" ref="S14">_xlfn.IFS($A$7=1,0,$A$7=2,N13,$A$7=3,N14,$A$7=4,N14,$A$7=5,N15,$A$7=6,N15,$A$7=7,N16,$A$7=8,N16,$A$7=9,N17,$A$7=10,N17,$A$7=11,N18,$A$7=12,N18,$A$7=13,N19,$A$7=14,N19,$A$7=15,N20,$A$7=16,N20,$A$7=17,N21,$A$7=18,N21,$A$7=19,N22,$A$7=20,N22,$A$7=21,N23,$A$7=22,N23,$A$7=23,N24,$A$7=24,N24,$A$7=25,N25,$A$7=26,N25,$A$7=27,N26,$A$7=28,N26,$A$7=29,N27,$A$7=30,N27,$A$7=31,N28,$A$7=32,N28,$A$7=33,N29,$A$7=34,N29,$A$7=35,N30,$A$7=36,N30,$A$7=37,N31,$A$7=38,N31,$A$7=39,N32,$A$7=40,N32)</f>
        <v>9a</v>
      </c>
      <c r="T14" s="4" t="str">
        <f t="shared" si="8"/>
        <v>5c</v>
      </c>
      <c r="U14" s="4" t="str" cm="1">
        <f t="array" ref="U14">_xlfn.IFS($A$7=1,0,$A$7=2,N12,$A$7=3,N13,$A$7=4,N13,$A$7=5,N14,$A$7=6,N14,$A$7=7,N15,$A$7=8,N15,$A$7=9,N16,$A$7=10,N16,$A$7=11,N17,$A$7=12,N17,$A$7=13,N18,$A$7=14,N18,$A$7=15,N19,$A$7=16,N19,$A$7=17,N20,$A$7=18,N20,$A$7=19,N21,$A$7=20,N21,$A$7=21,N22,$A$7=22,N22,$A$7=23,N23,$A$7=24,N23,$A$7=25,N24,$A$7=26,N24,$A$7=27,N25,$A$7=28,N25,$A$7=29,N26,$A$7=30,N26,$A$7=31,N27,$A$7=32,N27,$A$7=33,N28,$A$7=34,N28,$A$7=35,N29,$A$7=36,N29,$A$7=37,N30,$A$7=38,N30,$A$7=39,N31,$A$7=40,N31)</f>
        <v>8d</v>
      </c>
      <c r="V14" s="4" t="str">
        <f t="shared" ref="V14:V43" si="9">D5</f>
        <v>5b</v>
      </c>
      <c r="W14" s="4" t="str" cm="1">
        <f t="array" ref="W14">_xlfn.IFS($A$7=1,0,$A$7=2,N11,$A$7=3,N12,$A$7=4,N12,$A$7=5,N13,$A$7=6,N13,$A$7=7,N14,$A$7=8,N14,$A$7=9,N15,$A$7=10,N15,$A$7=11,N16,$A$7=12,N16,$A$7=13,N17,$A$7=14,N17,$A$7=15,N18,$A$7=16,N18,$A$7=17,N19,$A$7=18,N19,$A$7=19,N20,$A$7=20,N20,$A$7=21,N21,$A$7=22,N21,$A$7=23,N22,$A$7=24,N22,$A$7=25,N23,$A$7=26,N23,$A$7=27,N24,$A$7=28,N24,$A$7=29,N25,$A$7=30,N25,$A$7=31,N26,$A$7=32,N26,$A$7=33,N27,$A$7=34,N27,$A$7=35,N28,$A$7=36,N28,$A$7=37,N29,$A$7=38,N29,$A$7=39,N30,$A$7=40,N30)</f>
        <v>8c</v>
      </c>
      <c r="X14" s="4" t="str">
        <f>D4</f>
        <v>5a</v>
      </c>
      <c r="Y14" s="4" t="str" cm="1">
        <f t="array" ref="Y14">_xlfn.IFS($A$7=1,0,$A$7=2,N10,$A$7=3,N11,$A$7=4,N11,$A$7=5,N12,$A$7=6,N12,$A$7=7,N13,$A$7=8,N13,$A$7=9,N14,$A$7=10,N14,$A$7=11,N15,$A$7=12,N15,$A$7=13,N16,$A$7=14,N16,$A$7=15,N17,$A$7=16,N17,$A$7=17,N18,$A$7=18,N18,$A$7=19,N19,$A$7=20,N19,$A$7=21,N20,$A$7=22,N20,$A$7=23,N21,$A$7=24,N21,$A$7=25,N22,$A$7=26,N22,$A$7=27,N23,$A$7=28,N23,$A$7=29,N24,$A$7=30,N24,$A$7=31,N25,$A$7=32,N25,$A$7=33,N26,$A$7=34,N26,$A$7=35,N27,$A$7=36,N27,$A$7=37,N28,$A$7=38,N28,$A$7=39,N29,$A$7=40,N29)</f>
        <v>8b</v>
      </c>
      <c r="Z14" s="4" t="str">
        <f>IF(ISODD($A$7),0,VLOOKUP($A$7-C124,$D$44:$E$83,2))</f>
        <v>11b</v>
      </c>
      <c r="AA14" s="4" t="str" cm="1">
        <f t="array" ref="AA14">_xlfn.IFS($A$7=1,0,$A$7=2,N9,$A$7=3,N10,$A$7=4,N10,$A$7=5,N11,$A$7=6,N11,$A$7=7,N12,$A$7=8,N12,$A$7=9,N13,$A$7=10,N13,$A$7=11,N14,$A$7=12,N14,$A$7=13,N15,$A$7=14,N15,$A$7=15,N16,$A$7=16,N16,$A$7=17,N17,$A$7=18,N17,$A$7=19,N18,$A$7=20,N18,$A$7=21,N19,$A$7=22,N19,$A$7=23,N20,$A$7=24,N20,$A$7=25,N21,$A$7=26,N21,$A$7=27,N22,$A$7=28,N22,$A$7=29,N23,$A$7=30,N23,$A$7=31,N24,$A$7=32,N24,$A$7=33,N25,$A$7=34,N25,$A$7=35,N26,$A$7=36,N26,$A$7=37,N27,$A$7=38,N27,$A$7=39,N28,$A$7=40,N28)</f>
        <v>8a</v>
      </c>
      <c r="AB14" s="4" t="str" cm="1">
        <f t="array" ref="AB14">_xlfn.IFS($A$7=1,0,$A$7=2,E46,$A$7=3,E47,$A$7=4,E47,$A$7=5,E48,$A$7=6,E48,$A$7=7,E50,$A$7=8,E50,$A$7=9,E52,$A$7=10,E52,$A$7=11,E54,$A$7=12,E54,$A$7=13,E56,$A$7=14,E56,$A$7=15,E58,$A$7=16,E58,$A$7=17,E60,$A$7=18,E60,$A$7=19,E62,$A$7=20,E62,$A$7=21,E64,$A$7=22,E64,$A$7=23,E66,$A$7=24,E66,$A$7=25,E68,$A$7=26,E68,$A$7=27,E70,$A$7=28,E70,$A$7=29,E72,$A$7=30,E72,$A$7=31,E74,$A$7=32,E74,$A$7=33,E76,$A$7=34,E76,$A$7=35,E78,$A$7=36,E78,$A$7=37,E80,$A$7=38,E80,$A$7=39,E82,$A$7=40,E82)</f>
        <v>11a</v>
      </c>
      <c r="AC14" s="4" t="str" cm="1">
        <f t="array" ref="AC14">_xlfn.IFS($A$7=1,0,$A$7=2,#REF!,$A$7=3,#REF!,$A$7=4,#REF!,$A$7=5,N10,$A$7=6,N10,$A$7=7,N11,$A$7=8,N11,$A$7=9,N12,$A$7=10,N12,$A$7=11,N13,$A$7=12,N13,$A$7=13,N14,$A$7=14,N14,$A$7=15,N15,$A$7=16,N15,$A$7=17,N16,$A$7=18,N16,$A$7=19,N17,$A$7=20,N17,$A$7=21,N18,$A$7=22,N18,$A$7=23,N19,$A$7=24,N19,$A$7=25,N20,$A$7=26,N20,$A$7=27,N21,$A$7=28,N21,$A$7=29,N22,$A$7=30,N22,$A$7=31,N23,$A$7=32,N23,$A$7=33,N24,$A$7=34,N24,$A$7=35,N25,$A$7=36,N25,$A$7=37,N26,$A$7=38,N26,$A$7=39,N27,$A$7=40,N27)</f>
        <v>7d</v>
      </c>
      <c r="AD14" s="4" t="str" cm="1">
        <f t="array" ref="AD14">_xlfn.IFS($A$7=1,0,$A$7=2,E45,$A$7=3,E46,$A$7=4,E46,$A$7=5,E47,$A$7=6,E47,$A$7=7,E49,$A$7=8,E49,$A$7=9,E51,$A$7=10,E51,$A$7=11,E53,$A$7=12,E53,$A$7=13,E55,$A$7=14,E55,$A$7=15,E57,$A$7=16,E57,$A$7=17,E59,$A$7=18,E59,$A$7=19,E61,$A$7=20,E61,$A$7=21,E63,$A$7=22,E63,$A$7=23,E65,$A$7=24,E65,$A$7=25,E67,$A$7=26,E67,$A$7=27,E69,$A$7=28,E69,$A$7=29,E71,$A$7=30,E71,$A$7=31,E73,$A$7=32,E73,$A$7=33,E75,$A$7=34,E75,$A$7=35,E77,$A$7=36,E77,$A$7=37,E79,$A$7=38,E79,$A$7=39,E81,$A$7=40,E81)</f>
        <v>10d</v>
      </c>
      <c r="AE14" s="4" t="str" cm="1">
        <f t="array" ref="AE14">_xlfn.IFS($A$7=1,0,$A$7=2,#REF!,$A$7=3,#REF!,$A$7=4,#REF!,$A$7=5,N9,$A$7=6,N9,$A$7=7,N10,$A$7=8,N10,$A$7=9,N11,$A$7=10,N11,$A$7=11,N12,$A$7=12,N12,$A$7=13,N13,$A$7=14,N13,$A$7=15,N14,$A$7=16,N14,$A$7=17,N15,$A$7=18,N15,$A$7=19,N16,$A$7=20,N16,$A$7=21,N17,$A$7=22,N17,$A$7=23,N18,$A$7=24,N18,$A$7=25,N19,$A$7=26,N19,$A$7=27,N20,$A$7=28,N20,$A$7=29,N21,$A$7=30,N21,$A$7=31,N22,$A$7=32,N22,$A$7=33,N23,$A$7=34,N23,$A$7=35,N24,$A$7=36,N24,$A$7=37,N25,$A$7=38,N25,$A$7=39,N26,$A$7=40,N26)</f>
        <v>7c</v>
      </c>
      <c r="AF14" s="4" t="str" cm="1">
        <f t="array" ref="AF14">_xlfn.IFS($A$7=1,0,$A$7=2,E44,$A$7=3,E45,$A$7=4,E45,$A$7=5,E46,$A$7=6,E46,$A$7=7,E48,$A$7=8,E48,$A$7=9,E50,$A$7=10,E50,$A$7=11,E52,$A$7=12,E52,$A$7=13,E54,$A$7=14,E54,$A$7=15,E56,$A$7=16,E56,$A$7=17,E58,$A$7=18,E58,$A$7=19,E60,$A$7=20,E60,$A$7=21,E62,$A$7=22,E62,$A$7=23,E64,$A$7=24,E64,$A$7=25,E66,$A$7=26,E66,$A$7=27,E68,$A$7=28,E68,$A$7=29,E70,$A$7=30,E70,$A$7=31,E72,$A$7=32,E72,$A$7=33,E74,$A$7=34,E74,$A$7=35,E76,$A$7=36,E76,$A$7=37,E78,$A$7=38,E78,$A$7=39,E80,$A$7=40,E80)</f>
        <v>10c</v>
      </c>
      <c r="AG14" s="4" t="str" cm="1">
        <f t="array" ref="AG14">_xlfn.IFS($A$7=1,0,$A$7=2,#REF!,$A$7=3,#REF!,$A$7=4,#REF!,$A$7=5,N8,$A$7=6,N8,$A$7=7,N9,$A$7=8,N9,$A$7=9,N10,$A$7=10,N10,$A$7=11,N11,$A$7=12,N11,$A$7=13,N12,$A$7=14,N12,$A$7=15,N13,$A$7=16,N13,$A$7=17,N14,$A$7=18,N14,$A$7=19,N15,$A$7=20,N15,$A$7=21,N16,$A$7=22,N16,$A$7=23,N17,$A$7=24,N17,$A$7=25,N18,$A$7=26,N18,$A$7=27,N19,$A$7=28,N19,$A$7=29,N20,$A$7=30,N20,$A$7=31,N21,$A$7=32,N21,$A$7=33,N22,$A$7=34,N22,$A$7=35,N23,$A$7=36,N23,$A$7=37,N24,$A$7=38,N24,$A$7=39,N25,$A$7=40,N25)</f>
        <v>7b</v>
      </c>
      <c r="AH14" s="4" t="str" cm="1">
        <f t="array" ref="AH14">_xlfn.IFS($A$7=1,0,$A$7=2,E43,$A$7=3,E44,$A$7=4,E44,$A$7=5,E45,$A$7=6,E45,$A$7=7,E47,$A$7=8,E47,$A$7=9,E49,$A$7=10,E49,$A$7=11,E51,$A$7=12,E51,$A$7=13,E53,$A$7=14,E53,$A$7=15,E55,$A$7=16,E55,$A$7=17,E57,$A$7=18,E57,$A$7=19,E59,$A$7=20,E59,$A$7=21,E61,$A$7=22,E61,$A$7=23,E63,$A$7=24,E63,$A$7=25,E65,$A$7=26,E65,$A$7=27,E67,$A$7=28,E67,$A$7=29,E69,$A$7=30,E69,$A$7=31,E71,$A$7=32,E71,$A$7=33,E73,$A$7=34,E73,$A$7=35,E75,$A$7=36,E75,$A$7=37,E77,$A$7=38,E77,$A$7=39,E79,$A$7=40,E79)</f>
        <v>10b</v>
      </c>
      <c r="AI14" s="4" t="str" cm="1">
        <f t="array" ref="AI14">_xlfn.IFS($A$7=1,0,$A$7=2,#REF!,$A$7=3,#REF!,$A$7=4,#REF!,$A$7=5,N7,$A$7=6,N7,$A$7=7,N8,$A$7=8,N8,$A$7=9,N9,$A$7=10,N9,$A$7=11,N10,$A$7=12,N10,$A$7=13,N11,$A$7=14,N11,$A$7=15,N12,$A$7=16,N12,$A$7=17,N13,$A$7=18,N13,$A$7=19,N14,$A$7=20,N14,$A$7=21,N15,$A$7=22,N15,$A$7=23,N16,$A$7=24,N16,$A$7=25,N17,$A$7=26,N17,$A$7=27,N18,$A$7=28,N18,$A$7=29,N19,$A$7=30,N19,$A$7=31,N20,$A$7=32,N20,$A$7=33,N21,$A$7=34,N21,$A$7=35,N22,$A$7=36,N22,$A$7=37,N23,$A$7=38,N23,$A$7=39,N24,$A$7=40,N24)</f>
        <v>7a</v>
      </c>
      <c r="AJ14" s="4" t="str" cm="1">
        <f t="array" ref="AJ14">_xlfn.IFS($A$7=1,0,$A$7=2,E42,$A$7=3,E43,$A$7=4,E43,$A$7=5,E44,$A$7=6,E44,$A$7=7,E46,$A$7=8,E46,$A$7=9,E48,$A$7=10,E48,$A$7=11,E50,$A$7=12,E50,$A$7=13,E52,$A$7=14,E52,$A$7=15,E54,$A$7=16,E54,$A$7=17,E56,$A$7=18,E56,$A$7=19,E58,$A$7=20,E58,$A$7=21,E60,$A$7=22,E60,$A$7=23,E62,$A$7=24,E62,$A$7=25,E64,$A$7=26,E64,$A$7=27,E66,$A$7=28,E66,$A$7=29,E68,$A$7=30,E68,$A$7=31,E70,$A$7=32,E70,$A$7=33,E72,$A$7=34,E72,$A$7=35,E74,$A$7=36,E74,$A$7=37,E76,$A$7=38,E76,$A$7=39,E78,$A$7=40,E78)</f>
        <v>10a</v>
      </c>
      <c r="AK14" s="4" t="str" cm="1">
        <f t="array" ref="AK14">_xlfn.IFS($A$7=1,0,$A$7=2,#REF!,$A$7=3,#REF!,$A$7=4,#REF!,$A$7=5,N6,$A$7=6,N6,$A$7=7,N7,$A$7=8,N7,$A$7=9,N8,$A$7=10,N8,$A$7=11,N9,$A$7=12,N9,$A$7=13,N10,$A$7=14,N10,$A$7=15,N11,$A$7=16,N11,$A$7=17,N12,$A$7=18,N12,$A$7=19,N13,$A$7=20,N13,$A$7=21,N14,$A$7=22,N14,$A$7=23,N15,$A$7=24,N15,$A$7=25,N16,$A$7=26,N16,$A$7=27,N17,$A$7=28,N17,$A$7=29,N18,$A$7=30,N18,$A$7=31,N19,$A$7=32,N19,$A$7=33,N20,$A$7=34,N20,$A$7=35,N21,$A$7=36,N21,$A$7=37,N22,$A$7=38,N22,$A$7=39,N23,$A$7=40,N23)</f>
        <v>6d</v>
      </c>
      <c r="AL14" s="4" t="str" cm="1">
        <f t="array" ref="AL14">_xlfn.IFS($A$7=1,0,$A$7=2,E41,$A$7=3,E42,$A$7=4,E42,$A$7=5,E43,$A$7=6,E43,$A$7=7,E45,$A$7=8,E45,$A$7=9,E47,$A$7=10,E47,$A$7=11,E49,$A$7=12,E49,$A$7=13,E51,$A$7=14,E51,$A$7=15,E53,$A$7=16,E53,$A$7=17,E55,$A$7=18,E55,$A$7=19,E57,$A$7=20,E57,$A$7=21,E59,$A$7=22,E59,$A$7=23,E61,$A$7=24,E61,$A$7=25,E63,$A$7=26,E63,$A$7=27,E65,$A$7=28,E65,$A$7=29,E67,$A$7=30,E67,$A$7=31,E69,$A$7=32,E69,$A$7=33,E71,$A$7=34,E71,$A$7=35,E73,$A$7=36,E73,$A$7=37,E75,$A$7=38,E75,$A$7=39,E77,$A$7=40,E77)</f>
        <v>9d</v>
      </c>
      <c r="AM14" s="4" t="str" cm="1">
        <f t="array" ref="AM14">_xlfn.IFS($A$7=1,0,$A$7=2,#REF!,$A$7=3,#REF!,$A$7=4,#REF!,$A$7=5,#REF!,$A$7=6,#REF!,$A$7=7,#REF!,$A$7=8,#REF!,$A$7=9,#REF!,$A$7=10,#REF!,$A$7=11,N8,$A$7=12,N8,$A$7=13,N9,$A$7=14,N9,$A$7=15,N10,$A$7=16,N10,$A$7=17,N11,$A$7=18,N11,$A$7=19,N12,$A$7=20,N12,$A$7=21,N13,$A$7=22,N13,$A$7=23,N14,$A$7=24,N14,$A$7=25,N15,$A$7=26,N15,$A$7=27,N16,$A$7=28,N16,$A$7=29,N17,$A$7=30,N17,$A$7=31,N18,$A$7=32,N18,$A$7=33,N19,$A$7=34,N19,$A$7=35,N20,$A$7=36,N20,$A$7=37,N21,$A$7=38,N21,$A$7=39,N22,$A$7=40,N22)</f>
        <v>6c</v>
      </c>
      <c r="AN14" s="4" t="str" cm="1">
        <f t="array" ref="AN14">_xlfn.IFS($A$7=1,0,$A$7=2,E40,$A$7=3,E41,$A$7=4,E41,$A$7=5,E42,$A$7=6,E42,$A$7=7,E44,$A$7=8,E44,$A$7=9,E46,$A$7=10,E46,$A$7=11,E48,$A$7=12,E48,$A$7=13,E50,$A$7=14,E50,$A$7=15,E52,$A$7=16,E52,$A$7=17,E54,$A$7=18,E54,$A$7=19,E56,$A$7=20,E56,$A$7=21,E58,$A$7=22,E58,$A$7=23,E60,$A$7=24,E60,$A$7=25,E62,$A$7=26,E62,$A$7=27,E64,$A$7=28,E64,$A$7=29,E66,$A$7=30,E66,$A$7=31,E68,$A$7=32,E68,$A$7=33,E70,$A$7=34,E70,$A$7=35,E72,$A$7=36,E72,$A$7=37,E74,$A$7=38,E74,$A$7=39,E76,$A$7=40,E76)</f>
        <v>9c</v>
      </c>
      <c r="AO14" s="4" t="str" cm="1">
        <f t="array" ref="AO14">_xlfn.IFS($A$7=1,0,$A$7=2,#REF!,$A$7=3,#REF!,$A$7=4,#REF!,$A$7=5,N4,$A$7=6,N4,$A$7=7,N5,$A$7=8,N5,$A$7=9,N6,$A$7=10,N6,$A$7=11,N7,$A$7=12,N7,$A$7=13,N8,$A$7=14,N8,$A$7=15,N9,$A$7=16,N9,$A$7=17,N10,$A$7=18,N10,$A$7=19,N11,$A$7=20,N11,$A$7=21,N12,$A$7=22,N12,$A$7=23,N13,$A$7=24,N13,$A$7=25,N14,$A$7=26,N14,$A$7=27,N15,$A$7=28,N15,$A$7=29,N16,$A$7=30,N16,$A$7=31,N17,$A$7=32,N17,$A$7=33,N18,$A$7=34,N18,$A$7=35,N19,$A$7=36,N19,$A$7=37,N20,$A$7=38,N20,$A$7=39,N21,$A$7=40,N21)</f>
        <v>6b</v>
      </c>
      <c r="AP14" s="4" t="str" cm="1">
        <f t="array" ref="AP14">_xlfn.IFS($A$7=1,0,$A$7=2,E39,$A$7=3,E40,$A$7=4,E40,$A$7=5,E41,$A$7=6,E41,$A$7=7,E43,$A$7=8,E43,$A$7=9,E45,$A$7=10,E45,$A$7=11,E47,$A$7=12,E47,$A$7=13,E49,$A$7=14,E49,$A$7=15,E51,$A$7=16,E51,$A$7=17,E53,$A$7=18,E53,$A$7=19,E55,$A$7=20,E55,$A$7=21,E57,$A$7=22,E57,$A$7=23,E59,$A$7=24,E59,$A$7=25,E61,$A$7=26,E61,$A$7=27,E63,$A$7=28,E63,$A$7=29,E65,$A$7=30,E65,$A$7=31,E67,$A$7=32,E67,$A$7=33,E69,$A$7=34,E69,$A$7=35,E71,$A$7=36,E71,$A$7=37,E73,$A$7=38,E73,$A$7=39,E75,$A$7=40,E75)</f>
        <v>9b</v>
      </c>
      <c r="AQ14" s="4" t="str" cm="1">
        <f t="array" ref="AQ14">_xlfn.IFS($A$7=1,0,$A$7=2,#REF!,$A$7=3,#REF!,$A$7=4,#REF!,$A$7=5,N3,$A$7=6,N3,$A$7=7,N4,$A$7=8,N4,$A$7=9,N5,$A$7=10,N5,$A$7=11,N6,$A$7=12,N6,$A$7=13,N7,$A$7=14,N7,$A$7=15,N8,$A$7=16,N8,$A$7=17,N9,$A$7=18,N9,$A$7=19,N10,$A$7=20,N10,$A$7=21,N11,$A$7=22,N11,$A$7=23,N12,$A$7=24,N12,$A$7=25,N13,$A$7=26,N13,$A$7=27,N14,$A$7=28,N14,$A$7=29,N15,$A$7=30,N15,$A$7=31,N16,$A$7=32,N16,$A$7=33,N17,$A$7=34,N17,$A$7=35,N18,$A$7=36,N18,$A$7=37,N19,$A$7=38,N19,$A$7=39,N20,$A$7=40,N20)</f>
        <v>6a</v>
      </c>
    </row>
    <row r="15" spans="1:63" x14ac:dyDescent="0.2">
      <c r="A15" s="1">
        <v>-35</v>
      </c>
      <c r="B15">
        <v>12</v>
      </c>
      <c r="C15" s="3">
        <f t="shared" si="0"/>
        <v>0.65972222222222221</v>
      </c>
      <c r="D15" s="4" t="str">
        <f>'Zeitpläne Stationen'!B14</f>
        <v>7d</v>
      </c>
      <c r="E15" s="4" t="str" cm="1">
        <f t="array" ref="E15">_xlfn.IFS($A$7=1,0,$A$7=2,D16,$A$7=3,D17,$A$7=4,D17,$A$7=5,D18,$A$7=6,D18,$A$7=7,D19,$A$7=8,D19,$A$7=9,D20,$A$7=10,D20,$A$7=11,D21,$A$7=12,D21,$A$7=13,D22,$A$7=14,D22,$A$7=15,D23,$A$7=16,D23,$A$7=17,D24,$A$7=18,D24,$A$7=19,D25,$A$7=20,D25,$A$7=21,D26,$A$7=22,D26,$A$7=23,D27,$A$7=24,D27,$A$7=25,D28,$A$7=26,D28,$A$7=27,D29,$A$7=28,D29,$A$7=29,D30,$A$7=30,D30,$A$7=31,D31,$A$7=32,D31,$A$7=33,D32,$A$7=34,D32,$A$7=35,D33,$A$7=36,D33,$A$7=37,D34,$A$7=38,D34,$A$7=39,D35,$A$7=40,D35)</f>
        <v>11a</v>
      </c>
      <c r="F15" s="4" t="str">
        <f t="shared" si="1"/>
        <v>7c</v>
      </c>
      <c r="G15" s="4" t="str" cm="1">
        <f t="array" ref="G15">_xlfn.IFS($A$7=1,0,$A$7=2,D15,$A$7=3,D16,$A$7=4,D16,$A$7=5,D17,$A$7=6,D17,$A$7=7,D18,$A$7=8,D18,$A$7=9,D19,$A$7=10,D19,$A$7=11,D20,$A$7=12,D20,$A$7=13,D21,$A$7=14,D21,$A$7=15,D22,$A$7=16,D22,$A$7=17,D23,$A$7=18,D23,$A$7=19,D24,$A$7=20,D24,$A$7=21,D25,$A$7=22,D25,$A$7=23,D26,$A$7=24,D26,$A$7=25,D27,$A$7=26,D27,$A$7=27,D28,$A$7=28,D28,$A$7=29,D29,$A$7=30,D29,$A$7=31,D30,$A$7=32,D30,$A$7=33,D31,$A$7=34,D31,$A$7=35,D32,$A$7=36,D32,$A$7=37,D33,$A$7=38,D33,$A$7=39,D34,$A$7=40,D34)</f>
        <v>10d</v>
      </c>
      <c r="H15" s="4" t="str">
        <f t="shared" si="2"/>
        <v>7b</v>
      </c>
      <c r="I15" s="4" t="str" cm="1">
        <f t="array" ref="I15">_xlfn.IFS($A$7=1,0,$A$7=2,D14,$A$7=3,D15,$A$7=4,D15,$A$7=5,D16,$A$7=6,D16,$A$7=7,D17,$A$7=8,D17,$A$7=9,D18,$A$7=10,D18,$A$7=11,D19,$A$7=12,D19,$A$7=13,D20,$A$7=14,D20,$A$7=15,D21,$A$7=16,D21,$A$7=17,D22,$A$7=18,D22,$A$7=19,D23,$A$7=20,D23,$A$7=21,D24,$A$7=22,D24,$A$7=23,D25,$A$7=24,D25,$A$7=25,D26,$A$7=26,D26,$A$7=27,D27,$A$7=28,D27,$A$7=29,D28,$A$7=30,D28,$A$7=31,D29,$A$7=32,D29,$A$7=33,D30,$A$7=34,D30,$A$7=35,D31,$A$7=36,D31,$A$7=37,D32,$A$7=38,D32,$A$7=39,D33,$A$7=40,D33)</f>
        <v>10c</v>
      </c>
      <c r="J15" s="4" t="str">
        <f t="shared" si="3"/>
        <v>7a</v>
      </c>
      <c r="K15" s="4" t="str" cm="1">
        <f t="array" ref="K15">_xlfn.IFS($A$7=1,0,$A$7=2,D13,$A$7=3,D14,$A$7=4,D14,$A$7=5,D15,$A$7=6,D15,$A$7=7,D16,$A$7=8,D16,$A$7=9,D17,$A$7=10,D17,$A$7=11,D18,$A$7=12,D18,$A$7=13,D19,$A$7=14,D19,$A$7=15,D20,$A$7=16,D20,$A$7=17,D21,$A$7=18,D21,$A$7=19,D22,$A$7=20,D22,$A$7=21,D23,$A$7=22,D23,$A$7=23,D24,$A$7=24,D24,$A$7=25,D25,$A$7=26,D25,$A$7=27,D26,$A$7=28,D26,$A$7=29,D27,$A$7=30,D27,$A$7=31,D28,$A$7=32,D28,$A$7=33,D29,$A$7=34,D29,$A$7=35,D30,$A$7=36,D30,$A$7=37,D31,$A$7=38,D31,$A$7=39,D32,$A$7=40,D32)</f>
        <v>10b</v>
      </c>
      <c r="L15" s="4" t="str">
        <f t="shared" si="4"/>
        <v>6d</v>
      </c>
      <c r="M15" s="4" t="str" cm="1">
        <f t="array" ref="M15">_xlfn.IFS($A$7=1,0,$A$7=2,H14,$A$7=3,H15,$A$7=4,H15,$A$7=5,H16,$A$7=6,H16,$A$7=7,H17,$A$7=8,H17,$A$7=9,H18,$A$7=10,H18,$A$7=11,H19,$A$7=12,H19,$A$7=13,H20,$A$7=14,H20,$A$7=15,H21,$A$7=16,H21,$A$7=17,H22,$A$7=18,H22,$A$7=19,H23,$A$7=20,H23,$A$7=21,H24,$A$7=22,H24,$A$7=23,H25,$A$7=24,H25,$A$7=25,H26,$A$7=26,H26,$A$7=27,H27,$A$7=28,H27,$A$7=29,H28,$A$7=30,H28,$A$7=31,H29,$A$7=32,H29,$A$7=33,H30,$A$7=34,H30,$A$7=35,H31,$A$7=36,H31,$A$7=37,H32,$A$7=38,H32,$A$7=39,H33,$A$7=40,H33)</f>
        <v>10a</v>
      </c>
      <c r="N15" s="4" t="str">
        <f t="shared" si="5"/>
        <v>6c</v>
      </c>
      <c r="O15" s="4" t="str" cm="1">
        <f t="array" ref="O15">_xlfn.IFS($A$7=1,0,$A$7=2,D11,$A$7=3,D12,$A$7=4,D12,$A$7=5,D13,$A$7=6,D13,$A$7=7,D14,$A$7=8,D14,$A$7=9,D15,$A$7=10,D15,$A$7=11,D16,$A$7=12,D16,$A$7=13,D17,$A$7=14,D17,$A$7=15,D18,$A$7=16,D18,$A$7=17,D19,$A$7=18,D19,$A$7=19,D20,$A$7=20,D20,$A$7=21,D21,$A$7=22,D21,$A$7=23,D22,$A$7=24,D22,$A$7=25,D23,$A$7=26,D23,$A$7=27,D24,$A$7=28,D24,$A$7=29,D25,$A$7=30,D25,$A$7=31,D26,$A$7=32,D26,$A$7=33,D27,$A$7=34,D27,$A$7=35,D28,$A$7=36,D28,$A$7=37,D29,$A$7=38,D29,$A$7=39,D30,$A$7=40,D30)</f>
        <v>9d</v>
      </c>
      <c r="P15" s="4" t="str">
        <f t="shared" si="6"/>
        <v>6b</v>
      </c>
      <c r="Q15" s="4" t="str" cm="1">
        <f t="array" ref="Q15">_xlfn.IFS($A$7=1,0,$A$7=2,L14,$A$7=3,L15,$A$7=4,L15,$A$7=5,L16,$A$7=6,L16,$A$7=7,L17,$A$7=8,L17,$A$7=9,L18,$A$7=10,L18,$A$7=11,L19,$A$7=12,L19,$A$7=13,L20,$A$7=14,L20,$A$7=15,L21,$A$7=16,L21,$A$7=17,L22,$A$7=18,L22,$A$7=19,L23,$A$7=20,L23,$A$7=21,L24,$A$7=22,L24,$A$7=23,L25,$A$7=24,L25,$A$7=25,L26,$A$7=26,L26,$A$7=27,L27,$A$7=28,L27,$A$7=29,L28,$A$7=30,L28,$A$7=31,L29,$A$7=32,L29,$A$7=33,L30,$A$7=34,L30,$A$7=35,L31,$A$7=36,L31,$A$7=37,L32,$A$7=38,L32,$A$7=39,L33,$A$7=40,L33)</f>
        <v>9c</v>
      </c>
      <c r="R15" s="4" t="str">
        <f t="shared" si="7"/>
        <v>6a</v>
      </c>
      <c r="S15" s="4" t="str" cm="1">
        <f t="array" ref="S15">_xlfn.IFS($A$7=1,0,$A$7=2,N14,$A$7=3,N15,$A$7=4,N15,$A$7=5,N16,$A$7=6,N16,$A$7=7,N17,$A$7=8,N17,$A$7=9,N18,$A$7=10,N18,$A$7=11,N19,$A$7=12,N19,$A$7=13,N20,$A$7=14,N20,$A$7=15,N21,$A$7=16,N21,$A$7=17,N22,$A$7=18,N22,$A$7=19,N23,$A$7=20,N23,$A$7=21,N24,$A$7=22,N24,$A$7=23,N25,$A$7=24,N25,$A$7=25,N26,$A$7=26,N26,$A$7=27,N27,$A$7=28,N27,$A$7=29,N28,$A$7=30,N28,$A$7=31,N29,$A$7=32,N29,$A$7=33,N30,$A$7=34,N30,$A$7=35,N31,$A$7=36,N31,$A$7=37,N32,$A$7=38,N32,$A$7=39,N33,$A$7=40,N33)</f>
        <v>9b</v>
      </c>
      <c r="T15" s="4" t="str">
        <f t="shared" si="8"/>
        <v>5d</v>
      </c>
      <c r="U15" s="4" t="str" cm="1">
        <f t="array" ref="U15">_xlfn.IFS($A$7=1,0,$A$7=2,N13,$A$7=3,N14,$A$7=4,N14,$A$7=5,N15,$A$7=6,N15,$A$7=7,N16,$A$7=8,N16,$A$7=9,N17,$A$7=10,N17,$A$7=11,N18,$A$7=12,N18,$A$7=13,N19,$A$7=14,N19,$A$7=15,N20,$A$7=16,N20,$A$7=17,N21,$A$7=18,N21,$A$7=19,N22,$A$7=20,N22,$A$7=21,N23,$A$7=22,N23,$A$7=23,N24,$A$7=24,N24,$A$7=25,N25,$A$7=26,N25,$A$7=27,N26,$A$7=28,N26,$A$7=29,N27,$A$7=30,N27,$A$7=31,N28,$A$7=32,N28,$A$7=33,N29,$A$7=34,N29,$A$7=35,N30,$A$7=36,N30,$A$7=37,N31,$A$7=38,N31,$A$7=39,N32,$A$7=40,N32)</f>
        <v>9a</v>
      </c>
      <c r="V15" s="4" t="str">
        <f t="shared" si="9"/>
        <v>5c</v>
      </c>
      <c r="W15" s="4" t="str" cm="1">
        <f t="array" ref="W15">_xlfn.IFS($A$7=1,0,$A$7=2,N12,$A$7=3,N13,$A$7=4,N13,$A$7=5,N14,$A$7=6,N14,$A$7=7,N15,$A$7=8,N15,$A$7=9,N16,$A$7=10,N16,$A$7=11,N17,$A$7=12,N17,$A$7=13,N18,$A$7=14,N18,$A$7=15,N19,$A$7=16,N19,$A$7=17,N20,$A$7=18,N20,$A$7=19,N21,$A$7=20,N21,$A$7=21,N22,$A$7=22,N22,$A$7=23,N23,$A$7=24,N23,$A$7=25,N24,$A$7=26,N24,$A$7=27,N25,$A$7=28,N25,$A$7=29,N26,$A$7=30,N26,$A$7=31,N27,$A$7=32,N27,$A$7=33,N28,$A$7=34,N28,$A$7=35,N29,$A$7=36,N29,$A$7=37,N30,$A$7=38,N30,$A$7=39,N31,$A$7=40,N31)</f>
        <v>8d</v>
      </c>
      <c r="X15" s="4" t="str">
        <f t="shared" ref="X15:X43" si="10">D5</f>
        <v>5b</v>
      </c>
      <c r="Y15" s="4" t="str" cm="1">
        <f t="array" ref="Y15">_xlfn.IFS($A$7=1,0,$A$7=2,N11,$A$7=3,N12,$A$7=4,N12,$A$7=5,N13,$A$7=6,N13,$A$7=7,N14,$A$7=8,N14,$A$7=9,N15,$A$7=10,N15,$A$7=11,N16,$A$7=12,N16,$A$7=13,N17,$A$7=14,N17,$A$7=15,N18,$A$7=16,N18,$A$7=17,N19,$A$7=18,N19,$A$7=19,N20,$A$7=20,N20,$A$7=21,N21,$A$7=22,N21,$A$7=23,N22,$A$7=24,N22,$A$7=25,N23,$A$7=26,N23,$A$7=27,N24,$A$7=28,N24,$A$7=29,N25,$A$7=30,N25,$A$7=31,N26,$A$7=32,N26,$A$7=33,N27,$A$7=34,N27,$A$7=35,N28,$A$7=36,N28,$A$7=37,N29,$A$7=38,N29,$A$7=39,N30,$A$7=40,N30)</f>
        <v>8c</v>
      </c>
      <c r="Z15" s="4" t="str">
        <f>D4</f>
        <v>5a</v>
      </c>
      <c r="AA15" s="4" t="str" cm="1">
        <f t="array" ref="AA15">_xlfn.IFS($A$7=1,0,$A$7=2,N10,$A$7=3,N11,$A$7=4,N11,$A$7=5,N12,$A$7=6,N12,$A$7=7,N13,$A$7=8,N13,$A$7=9,N14,$A$7=10,N14,$A$7=11,N15,$A$7=12,N15,$A$7=13,N16,$A$7=14,N16,$A$7=15,N17,$A$7=16,N17,$A$7=17,N18,$A$7=18,N18,$A$7=19,N19,$A$7=20,N19,$A$7=21,N20,$A$7=22,N20,$A$7=23,N21,$A$7=24,N21,$A$7=25,N22,$A$7=26,N22,$A$7=27,N23,$A$7=28,N23,$A$7=29,N24,$A$7=30,N24,$A$7=31,N25,$A$7=32,N25,$A$7=33,N26,$A$7=34,N26,$A$7=35,N27,$A$7=36,N27,$A$7=37,N28,$A$7=38,N28,$A$7=39,N29,$A$7=40,N29)</f>
        <v>8b</v>
      </c>
      <c r="AB15" s="4" t="str">
        <f>IF(ISODD($A$7),0,VLOOKUP($A$7-C124,$D$44:$E$83,2))</f>
        <v>11b</v>
      </c>
      <c r="AC15" s="4" t="str" cm="1">
        <f t="array" ref="AC15">_xlfn.IFS($A$7=1,0,$A$7=2,#REF!,$A$7=3,#REF!,$A$7=4,#REF!,$A$7=5,N11,$A$7=6,N11,$A$7=7,N12,$A$7=8,N12,$A$7=9,N13,$A$7=10,N13,$A$7=11,N14,$A$7=12,N14,$A$7=13,N15,$A$7=14,N15,$A$7=15,N16,$A$7=16,N16,$A$7=17,N17,$A$7=18,N17,$A$7=19,N18,$A$7=20,N18,$A$7=21,N19,$A$7=22,N19,$A$7=23,N20,$A$7=24,N20,$A$7=25,N21,$A$7=26,N21,$A$7=27,N22,$A$7=28,N22,$A$7=29,N23,$A$7=30,N23,$A$7=31,N24,$A$7=32,N24,$A$7=33,N25,$A$7=34,N25,$A$7=35,N26,$A$7=36,N26,$A$7=37,N27,$A$7=38,N27,$A$7=39,N28,$A$7=40,N28)</f>
        <v>8a</v>
      </c>
      <c r="AD15" s="4" t="str" cm="1">
        <f t="array" ref="AD15">_xlfn.IFS($A$7=1,0,$A$7=2,E46,$A$7=3,E47,$A$7=4,E47,$A$7=5,E48,$A$7=6,E48,$A$7=7,E50,$A$7=8,E50,$A$7=9,E52,$A$7=10,E52,$A$7=11,E54,$A$7=12,E54,$A$7=13,E56,$A$7=14,E56,$A$7=15,E58,$A$7=16,E58,$A$7=17,E60,$A$7=18,E60,$A$7=19,E62,$A$7=20,E62,$A$7=21,E64,$A$7=22,E64,$A$7=23,E66,$A$7=24,E66,$A$7=25,E68,$A$7=26,E68,$A$7=27,E70,$A$7=28,E70,$A$7=29,E72,$A$7=30,E72,$A$7=31,E74,$A$7=32,E74,$A$7=33,E76,$A$7=34,E76,$A$7=35,E78,$A$7=36,E78,$A$7=37,E80,$A$7=38,E80,$A$7=39,E82,$A$7=40,E82)</f>
        <v>11a</v>
      </c>
      <c r="AE15" s="4" t="str" cm="1">
        <f t="array" ref="AE15">_xlfn.IFS($A$7=1,0,$A$7=2,#REF!,$A$7=3,#REF!,$A$7=4,#REF!,$A$7=5,N10,$A$7=6,N10,$A$7=7,N11,$A$7=8,N11,$A$7=9,N12,$A$7=10,N12,$A$7=11,N13,$A$7=12,N13,$A$7=13,N14,$A$7=14,N14,$A$7=15,N15,$A$7=16,N15,$A$7=17,N16,$A$7=18,N16,$A$7=19,N17,$A$7=20,N17,$A$7=21,N18,$A$7=22,N18,$A$7=23,N19,$A$7=24,N19,$A$7=25,N20,$A$7=26,N20,$A$7=27,N21,$A$7=28,N21,$A$7=29,N22,$A$7=30,N22,$A$7=31,N23,$A$7=32,N23,$A$7=33,N24,$A$7=34,N24,$A$7=35,N25,$A$7=36,N25,$A$7=37,N26,$A$7=38,N26,$A$7=39,N27,$A$7=40,N27)</f>
        <v>7d</v>
      </c>
      <c r="AF15" s="4" t="str" cm="1">
        <f t="array" ref="AF15">_xlfn.IFS($A$7=1,0,$A$7=2,E45,$A$7=3,E46,$A$7=4,E46,$A$7=5,E47,$A$7=6,E47,$A$7=7,E49,$A$7=8,E49,$A$7=9,E51,$A$7=10,E51,$A$7=11,E53,$A$7=12,E53,$A$7=13,E55,$A$7=14,E55,$A$7=15,E57,$A$7=16,E57,$A$7=17,E59,$A$7=18,E59,$A$7=19,E61,$A$7=20,E61,$A$7=21,E63,$A$7=22,E63,$A$7=23,E65,$A$7=24,E65,$A$7=25,E67,$A$7=26,E67,$A$7=27,E69,$A$7=28,E69,$A$7=29,E71,$A$7=30,E71,$A$7=31,E73,$A$7=32,E73,$A$7=33,E75,$A$7=34,E75,$A$7=35,E77,$A$7=36,E77,$A$7=37,E79,$A$7=38,E79,$A$7=39,E81,$A$7=40,E81)</f>
        <v>10d</v>
      </c>
      <c r="AG15" s="4" t="str" cm="1">
        <f t="array" ref="AG15">_xlfn.IFS($A$7=1,0,$A$7=2,#REF!,$A$7=3,#REF!,$A$7=4,#REF!,$A$7=5,N9,$A$7=6,N9,$A$7=7,N10,$A$7=8,N10,$A$7=9,N11,$A$7=10,N11,$A$7=11,N12,$A$7=12,N12,$A$7=13,N13,$A$7=14,N13,$A$7=15,N14,$A$7=16,N14,$A$7=17,N15,$A$7=18,N15,$A$7=19,N16,$A$7=20,N16,$A$7=21,N17,$A$7=22,N17,$A$7=23,N18,$A$7=24,N18,$A$7=25,N19,$A$7=26,N19,$A$7=27,N20,$A$7=28,N20,$A$7=29,N21,$A$7=30,N21,$A$7=31,N22,$A$7=32,N22,$A$7=33,N23,$A$7=34,N23,$A$7=35,N24,$A$7=36,N24,$A$7=37,N25,$A$7=38,N25,$A$7=39,N26,$A$7=40,N26)</f>
        <v>7c</v>
      </c>
      <c r="AH15" s="4" t="str" cm="1">
        <f t="array" ref="AH15">_xlfn.IFS($A$7=1,0,$A$7=2,E44,$A$7=3,E45,$A$7=4,E45,$A$7=5,E46,$A$7=6,E46,$A$7=7,E48,$A$7=8,E48,$A$7=9,E50,$A$7=10,E50,$A$7=11,E52,$A$7=12,E52,$A$7=13,E54,$A$7=14,E54,$A$7=15,E56,$A$7=16,E56,$A$7=17,E58,$A$7=18,E58,$A$7=19,E60,$A$7=20,E60,$A$7=21,E62,$A$7=22,E62,$A$7=23,E64,$A$7=24,E64,$A$7=25,E66,$A$7=26,E66,$A$7=27,E68,$A$7=28,E68,$A$7=29,E70,$A$7=30,E70,$A$7=31,E72,$A$7=32,E72,$A$7=33,E74,$A$7=34,E74,$A$7=35,E76,$A$7=36,E76,$A$7=37,E78,$A$7=38,E78,$A$7=39,E80,$A$7=40,E80)</f>
        <v>10c</v>
      </c>
      <c r="AI15" s="4" t="str" cm="1">
        <f t="array" ref="AI15">_xlfn.IFS($A$7=1,0,$A$7=2,#REF!,$A$7=3,#REF!,$A$7=4,#REF!,$A$7=5,N8,$A$7=6,N8,$A$7=7,N9,$A$7=8,N9,$A$7=9,N10,$A$7=10,N10,$A$7=11,N11,$A$7=12,N11,$A$7=13,N12,$A$7=14,N12,$A$7=15,N13,$A$7=16,N13,$A$7=17,N14,$A$7=18,N14,$A$7=19,N15,$A$7=20,N15,$A$7=21,N16,$A$7=22,N16,$A$7=23,N17,$A$7=24,N17,$A$7=25,N18,$A$7=26,N18,$A$7=27,N19,$A$7=28,N19,$A$7=29,N20,$A$7=30,N20,$A$7=31,N21,$A$7=32,N21,$A$7=33,N22,$A$7=34,N22,$A$7=35,N23,$A$7=36,N23,$A$7=37,N24,$A$7=38,N24,$A$7=39,N25,$A$7=40,N25)</f>
        <v>7b</v>
      </c>
      <c r="AJ15" s="4" t="str" cm="1">
        <f t="array" ref="AJ15">_xlfn.IFS($A$7=1,0,$A$7=2,E43,$A$7=3,E44,$A$7=4,E44,$A$7=5,E45,$A$7=6,E45,$A$7=7,E47,$A$7=8,E47,$A$7=9,E49,$A$7=10,E49,$A$7=11,E51,$A$7=12,E51,$A$7=13,E53,$A$7=14,E53,$A$7=15,E55,$A$7=16,E55,$A$7=17,E57,$A$7=18,E57,$A$7=19,E59,$A$7=20,E59,$A$7=21,E61,$A$7=22,E61,$A$7=23,E63,$A$7=24,E63,$A$7=25,E65,$A$7=26,E65,$A$7=27,E67,$A$7=28,E67,$A$7=29,E69,$A$7=30,E69,$A$7=31,E71,$A$7=32,E71,$A$7=33,E73,$A$7=34,E73,$A$7=35,E75,$A$7=36,E75,$A$7=37,E77,$A$7=38,E77,$A$7=39,E79,$A$7=40,E79)</f>
        <v>10b</v>
      </c>
      <c r="AK15" s="4" t="str" cm="1">
        <f t="array" ref="AK15">_xlfn.IFS($A$7=1,0,$A$7=2,#REF!,$A$7=3,#REF!,$A$7=4,#REF!,$A$7=5,N7,$A$7=6,N7,$A$7=7,N8,$A$7=8,N8,$A$7=9,N9,$A$7=10,N9,$A$7=11,N10,$A$7=12,N10,$A$7=13,N11,$A$7=14,N11,$A$7=15,N12,$A$7=16,N12,$A$7=17,N13,$A$7=18,N13,$A$7=19,N14,$A$7=20,N14,$A$7=21,N15,$A$7=22,N15,$A$7=23,N16,$A$7=24,N16,$A$7=25,N17,$A$7=26,N17,$A$7=27,N18,$A$7=28,N18,$A$7=29,N19,$A$7=30,N19,$A$7=31,N20,$A$7=32,N20,$A$7=33,N21,$A$7=34,N21,$A$7=35,N22,$A$7=36,N22,$A$7=37,N23,$A$7=38,N23,$A$7=39,N24,$A$7=40,N24)</f>
        <v>7a</v>
      </c>
      <c r="AL15" s="4" t="str" cm="1">
        <f t="array" ref="AL15">_xlfn.IFS($A$7=1,0,$A$7=2,E42,$A$7=3,E43,$A$7=4,E43,$A$7=5,E44,$A$7=6,E44,$A$7=7,E46,$A$7=8,E46,$A$7=9,E48,$A$7=10,E48,$A$7=11,E50,$A$7=12,E50,$A$7=13,E52,$A$7=14,E52,$A$7=15,E54,$A$7=16,E54,$A$7=17,E56,$A$7=18,E56,$A$7=19,E58,$A$7=20,E58,$A$7=21,E60,$A$7=22,E60,$A$7=23,E62,$A$7=24,E62,$A$7=25,E64,$A$7=26,E64,$A$7=27,E66,$A$7=28,E66,$A$7=29,E68,$A$7=30,E68,$A$7=31,E70,$A$7=32,E70,$A$7=33,E72,$A$7=34,E72,$A$7=35,E74,$A$7=36,E74,$A$7=37,E76,$A$7=38,E76,$A$7=39,E78,$A$7=40,E78)</f>
        <v>10a</v>
      </c>
      <c r="AM15" s="4" t="str" cm="1">
        <f t="array" ref="AM15">_xlfn.IFS($A$7=1,0,$A$7=2,#REF!,$A$7=3,#REF!,$A$7=4,#REF!,$A$7=5,#REF!,$A$7=6,#REF!,$A$7=7,#REF!,$A$7=8,#REF!,$A$7=9,N8,$A$7=10,N8,$A$7=11,N9,$A$7=12,N9,$A$7=13,N10,$A$7=14,N10,$A$7=15,N11,$A$7=16,N11,$A$7=17,N12,$A$7=18,N12,$A$7=19,N13,$A$7=20,N13,$A$7=21,N14,$A$7=22,N14,$A$7=23,N15,$A$7=24,N15,$A$7=25,N16,$A$7=26,N16,$A$7=27,N17,$A$7=28,N17,$A$7=29,N18,$A$7=30,N18,$A$7=31,N19,$A$7=32,N19,$A$7=33,N20,$A$7=34,N20,$A$7=35,N21,$A$7=36,N21,$A$7=37,N22,$A$7=38,N22,$A$7=39,N23,$A$7=40,N23)</f>
        <v>6d</v>
      </c>
      <c r="AN15" s="4" t="str" cm="1">
        <f t="array" ref="AN15">_xlfn.IFS($A$7=1,0,$A$7=2,E41,$A$7=3,E42,$A$7=4,E42,$A$7=5,E43,$A$7=6,E43,$A$7=7,E45,$A$7=8,E45,$A$7=9,E47,$A$7=10,E47,$A$7=11,E49,$A$7=12,E49,$A$7=13,E51,$A$7=14,E51,$A$7=15,E53,$A$7=16,E53,$A$7=17,E55,$A$7=18,E55,$A$7=19,E57,$A$7=20,E57,$A$7=21,E59,$A$7=22,E59,$A$7=23,E61,$A$7=24,E61,$A$7=25,E63,$A$7=26,E63,$A$7=27,E65,$A$7=28,E65,$A$7=29,E67,$A$7=30,E67,$A$7=31,E69,$A$7=32,E69,$A$7=33,E71,$A$7=34,E71,$A$7=35,E73,$A$7=36,E73,$A$7=37,E75,$A$7=38,E75,$A$7=39,E77,$A$7=40,E77)</f>
        <v>9d</v>
      </c>
      <c r="AO15" s="4" t="str" cm="1">
        <f t="array" ref="AO15">_xlfn.IFS($A$7=1,0,$A$7=2,#REF!,$A$7=3,#REF!,$A$7=4,#REF!,$A$7=5,N5,$A$7=6,N5,$A$7=7,N6,$A$7=8,N6,$A$7=9,N7,$A$7=10,N7,$A$7=11,N8,$A$7=12,N8,$A$7=13,N9,$A$7=14,N9,$A$7=15,N10,$A$7=16,N10,$A$7=17,N11,$A$7=18,N11,$A$7=19,N12,$A$7=20,N12,$A$7=21,N13,$A$7=22,N13,$A$7=23,N14,$A$7=24,N14,$A$7=25,N15,$A$7=26,N15,$A$7=27,N16,$A$7=28,N16,$A$7=29,N17,$A$7=30,N17,$A$7=31,N18,$A$7=32,N18,$A$7=33,N19,$A$7=34,N19,$A$7=35,N20,$A$7=36,N20,$A$7=37,N21,$A$7=38,N21,$A$7=39,N22,$A$7=40,N22)</f>
        <v>6c</v>
      </c>
      <c r="AP15" s="4" t="str" cm="1">
        <f t="array" ref="AP15">_xlfn.IFS($A$7=1,0,$A$7=2,E40,$A$7=3,E41,$A$7=4,E41,$A$7=5,E42,$A$7=6,E42,$A$7=7,E44,$A$7=8,E44,$A$7=9,E46,$A$7=10,E46,$A$7=11,E48,$A$7=12,E48,$A$7=13,E50,$A$7=14,E50,$A$7=15,E52,$A$7=16,E52,$A$7=17,E54,$A$7=18,E54,$A$7=19,E56,$A$7=20,E56,$A$7=21,E58,$A$7=22,E58,$A$7=23,E60,$A$7=24,E60,$A$7=25,E62,$A$7=26,E62,$A$7=27,E64,$A$7=28,E64,$A$7=29,E66,$A$7=30,E66,$A$7=31,E68,$A$7=32,E68,$A$7=33,E70,$A$7=34,E70,$A$7=35,E72,$A$7=36,E72,$A$7=37,E74,$A$7=38,E74,$A$7=39,E76,$A$7=40,E76)</f>
        <v>9c</v>
      </c>
      <c r="AQ15" s="4" t="str" cm="1">
        <f t="array" ref="AQ15">_xlfn.IFS($A$7=1,0,$A$7=2,#REF!,$A$7=3,#REF!,$A$7=4,#REF!,$A$7=5,N4,$A$7=6,N4,$A$7=7,N5,$A$7=8,N5,$A$7=9,N6,$A$7=10,N6,$A$7=11,N7,$A$7=12,N7,$A$7=13,N8,$A$7=14,N8,$A$7=15,N9,$A$7=16,N9,$A$7=17,N10,$A$7=18,N10,$A$7=19,N11,$A$7=20,N11,$A$7=21,N12,$A$7=22,N12,$A$7=23,N13,$A$7=24,N13,$A$7=25,N14,$A$7=26,N14,$A$7=27,N15,$A$7=28,N15,$A$7=29,N16,$A$7=30,N16,$A$7=31,N17,$A$7=32,N17,$A$7=33,N18,$A$7=34,N18,$A$7=35,N19,$A$7=36,N19,$A$7=37,N20,$A$7=38,N20,$A$7=39,N21,$A$7=40,N21)</f>
        <v>6b</v>
      </c>
    </row>
    <row r="16" spans="1:63" x14ac:dyDescent="0.2">
      <c r="A16" s="1">
        <v>-34</v>
      </c>
      <c r="B16">
        <v>13</v>
      </c>
      <c r="C16" s="3">
        <f t="shared" si="0"/>
        <v>0.6875</v>
      </c>
      <c r="D16" s="4" t="str">
        <f>'Zeitpläne Stationen'!B15</f>
        <v>8a</v>
      </c>
      <c r="E16" s="4" t="str" cm="1">
        <f t="array" ref="E16">_xlfn.IFS($A$7=1,0,$A$7=2,D17,$A$7=3,D18,$A$7=4,D18,$A$7=5,D19,$A$7=6,D19,$A$7=7,D20,$A$7=8,D20,$A$7=9,D21,$A$7=10,D21,$A$7=11,D22,$A$7=12,D22,$A$7=13,D23,$A$7=14,D23,$A$7=15,D24,$A$7=16,D24,$A$7=17,D25,$A$7=18,D25,$A$7=19,D26,$A$7=20,D26,$A$7=21,D27,$A$7=22,D27,$A$7=23,D28,$A$7=24,D28,$A$7=25,D29,$A$7=26,D29,$A$7=27,D30,$A$7=28,D30,$A$7=29,D31,$A$7=30,D31,$A$7=31,D32,$A$7=32,D32,$A$7=33,D33,$A$7=34,D33,$A$7=35,D34,$A$7=36,D34,$A$7=37,D35,$A$7=38,D35,$A$7=39,D36,$A$7=40,D36)</f>
        <v>11b</v>
      </c>
      <c r="F16" s="4" t="str">
        <f t="shared" si="1"/>
        <v>7d</v>
      </c>
      <c r="G16" s="4" t="str" cm="1">
        <f t="array" ref="G16">_xlfn.IFS($A$7=1,0,$A$7=2,D16,$A$7=3,D17,$A$7=4,D17,$A$7=5,D18,$A$7=6,D18,$A$7=7,D19,$A$7=8,D19,$A$7=9,D20,$A$7=10,D20,$A$7=11,D21,$A$7=12,D21,$A$7=13,D22,$A$7=14,D22,$A$7=15,D23,$A$7=16,D23,$A$7=17,D24,$A$7=18,D24,$A$7=19,D25,$A$7=20,D25,$A$7=21,D26,$A$7=22,D26,$A$7=23,D27,$A$7=24,D27,$A$7=25,D28,$A$7=26,D28,$A$7=27,D29,$A$7=28,D29,$A$7=29,D30,$A$7=30,D30,$A$7=31,D31,$A$7=32,D31,$A$7=33,D32,$A$7=34,D32,$A$7=35,D33,$A$7=36,D33,$A$7=37,D34,$A$7=38,D34,$A$7=39,D35,$A$7=40,D35)</f>
        <v>11a</v>
      </c>
      <c r="H16" s="4" t="str">
        <f t="shared" si="2"/>
        <v>7c</v>
      </c>
      <c r="I16" s="4" t="str" cm="1">
        <f t="array" ref="I16">_xlfn.IFS($A$7=1,0,$A$7=2,D15,$A$7=3,D16,$A$7=4,D16,$A$7=5,D17,$A$7=6,D17,$A$7=7,D18,$A$7=8,D18,$A$7=9,D19,$A$7=10,D19,$A$7=11,D20,$A$7=12,D20,$A$7=13,D21,$A$7=14,D21,$A$7=15,D22,$A$7=16,D22,$A$7=17,D23,$A$7=18,D23,$A$7=19,D24,$A$7=20,D24,$A$7=21,D25,$A$7=22,D25,$A$7=23,D26,$A$7=24,D26,$A$7=25,D27,$A$7=26,D27,$A$7=27,D28,$A$7=28,D28,$A$7=29,D29,$A$7=30,D29,$A$7=31,D30,$A$7=32,D30,$A$7=33,D31,$A$7=34,D31,$A$7=35,D32,$A$7=36,D32,$A$7=37,D33,$A$7=38,D33,$A$7=39,D34,$A$7=40,D34)</f>
        <v>10d</v>
      </c>
      <c r="J16" s="4" t="str">
        <f t="shared" si="3"/>
        <v>7b</v>
      </c>
      <c r="K16" s="4" t="str" cm="1">
        <f t="array" ref="K16">_xlfn.IFS($A$7=1,0,$A$7=2,D14,$A$7=3,D15,$A$7=4,D15,$A$7=5,D16,$A$7=6,D16,$A$7=7,D17,$A$7=8,D17,$A$7=9,D18,$A$7=10,D18,$A$7=11,D19,$A$7=12,D19,$A$7=13,D20,$A$7=14,D20,$A$7=15,D21,$A$7=16,D21,$A$7=17,D22,$A$7=18,D22,$A$7=19,D23,$A$7=20,D23,$A$7=21,D24,$A$7=22,D24,$A$7=23,D25,$A$7=24,D25,$A$7=25,D26,$A$7=26,D26,$A$7=27,D27,$A$7=28,D27,$A$7=29,D28,$A$7=30,D28,$A$7=31,D29,$A$7=32,D29,$A$7=33,D30,$A$7=34,D30,$A$7=35,D31,$A$7=36,D31,$A$7=37,D32,$A$7=38,D32,$A$7=39,D33,$A$7=40,D33)</f>
        <v>10c</v>
      </c>
      <c r="L16" s="4" t="str">
        <f t="shared" si="4"/>
        <v>7a</v>
      </c>
      <c r="M16" s="4" t="str" cm="1">
        <f t="array" ref="M16">_xlfn.IFS($A$7=1,0,$A$7=2,H15,$A$7=3,H16,$A$7=4,H16,$A$7=5,H17,$A$7=6,H17,$A$7=7,H18,$A$7=8,H18,$A$7=9,H19,$A$7=10,H19,$A$7=11,H20,$A$7=12,H20,$A$7=13,H21,$A$7=14,H21,$A$7=15,H22,$A$7=16,H22,$A$7=17,H23,$A$7=18,H23,$A$7=19,H24,$A$7=20,H24,$A$7=21,H25,$A$7=22,H25,$A$7=23,H26,$A$7=24,H26,$A$7=25,H27,$A$7=26,H27,$A$7=27,H28,$A$7=28,H28,$A$7=29,H29,$A$7=30,H29,$A$7=31,H30,$A$7=32,H30,$A$7=33,H31,$A$7=34,H31,$A$7=35,H32,$A$7=36,H32,$A$7=37,H33,$A$7=38,H33,$A$7=39,H34,$A$7=40,H34)</f>
        <v>10b</v>
      </c>
      <c r="N16" s="4" t="str">
        <f t="shared" si="5"/>
        <v>6d</v>
      </c>
      <c r="O16" s="4" t="str" cm="1">
        <f t="array" ref="O16">_xlfn.IFS($A$7=1,0,$A$7=2,D12,$A$7=3,D13,$A$7=4,D13,$A$7=5,D14,$A$7=6,D14,$A$7=7,D15,$A$7=8,D15,$A$7=9,D16,$A$7=10,D16,$A$7=11,D17,$A$7=12,D17,$A$7=13,D18,$A$7=14,D18,$A$7=15,D19,$A$7=16,D19,$A$7=17,D20,$A$7=18,D20,$A$7=19,D21,$A$7=20,D21,$A$7=21,D22,$A$7=22,D22,$A$7=23,D23,$A$7=24,D23,$A$7=25,D24,$A$7=26,D24,$A$7=27,D25,$A$7=28,D25,$A$7=29,D26,$A$7=30,D26,$A$7=31,D27,$A$7=32,D27,$A$7=33,D28,$A$7=34,D28,$A$7=35,D29,$A$7=36,D29,$A$7=37,D30,$A$7=38,D30,$A$7=39,D31,$A$7=40,D31)</f>
        <v>10a</v>
      </c>
      <c r="P16" s="4" t="str">
        <f t="shared" si="6"/>
        <v>6c</v>
      </c>
      <c r="Q16" s="4" t="str" cm="1">
        <f t="array" ref="Q16">_xlfn.IFS($A$7=1,0,$A$7=2,L15,$A$7=3,L16,$A$7=4,L16,$A$7=5,L17,$A$7=6,L17,$A$7=7,L18,$A$7=8,L18,$A$7=9,L19,$A$7=10,L19,$A$7=11,L20,$A$7=12,L20,$A$7=13,L21,$A$7=14,L21,$A$7=15,L22,$A$7=16,L22,$A$7=17,L23,$A$7=18,L23,$A$7=19,L24,$A$7=20,L24,$A$7=21,L25,$A$7=22,L25,$A$7=23,L26,$A$7=24,L26,$A$7=25,L27,$A$7=26,L27,$A$7=27,L28,$A$7=28,L28,$A$7=29,L29,$A$7=30,L29,$A$7=31,L30,$A$7=32,L30,$A$7=33,L31,$A$7=34,L31,$A$7=35,L32,$A$7=36,L32,$A$7=37,L33,$A$7=38,L33,$A$7=39,L34,$A$7=40,L34)</f>
        <v>9d</v>
      </c>
      <c r="R16" s="4" t="str">
        <f t="shared" si="7"/>
        <v>6b</v>
      </c>
      <c r="S16" s="4" t="str" cm="1">
        <f t="array" ref="S16">_xlfn.IFS($A$7=1,0,$A$7=2,N15,$A$7=3,N16,$A$7=4,N16,$A$7=5,N17,$A$7=6,N17,$A$7=7,N18,$A$7=8,N18,$A$7=9,N19,$A$7=10,N19,$A$7=11,N20,$A$7=12,N20,$A$7=13,N21,$A$7=14,N21,$A$7=15,N22,$A$7=16,N22,$A$7=17,N23,$A$7=18,N23,$A$7=19,N24,$A$7=20,N24,$A$7=21,N25,$A$7=22,N25,$A$7=23,N26,$A$7=24,N26,$A$7=25,N27,$A$7=26,N27,$A$7=27,N28,$A$7=28,N28,$A$7=29,N29,$A$7=30,N29,$A$7=31,N30,$A$7=32,N30,$A$7=33,N31,$A$7=34,N31,$A$7=35,N32,$A$7=36,N32,$A$7=37,N33,$A$7=38,N33,$A$7=39,N34,$A$7=40,N34)</f>
        <v>9c</v>
      </c>
      <c r="T16" s="4" t="str">
        <f t="shared" si="8"/>
        <v>6a</v>
      </c>
      <c r="U16" s="4" t="str" cm="1">
        <f t="array" ref="U16">_xlfn.IFS($A$7=1,0,$A$7=2,N14,$A$7=3,N15,$A$7=4,N15,$A$7=5,N16,$A$7=6,N16,$A$7=7,N17,$A$7=8,N17,$A$7=9,N18,$A$7=10,N18,$A$7=11,N19,$A$7=12,N19,$A$7=13,N20,$A$7=14,N20,$A$7=15,N21,$A$7=16,N21,$A$7=17,N22,$A$7=18,N22,$A$7=19,N23,$A$7=20,N23,$A$7=21,N24,$A$7=22,N24,$A$7=23,N25,$A$7=24,N25,$A$7=25,N26,$A$7=26,N26,$A$7=27,N27,$A$7=28,N27,$A$7=29,N28,$A$7=30,N28,$A$7=31,N29,$A$7=32,N29,$A$7=33,N30,$A$7=34,N30,$A$7=35,N31,$A$7=36,N31,$A$7=37,N32,$A$7=38,N32,$A$7=39,N33,$A$7=40,N33)</f>
        <v>9b</v>
      </c>
      <c r="V16" s="4" t="str">
        <f t="shared" si="9"/>
        <v>5d</v>
      </c>
      <c r="W16" s="4" t="str" cm="1">
        <f t="array" ref="W16">_xlfn.IFS($A$7=1,0,$A$7=2,N13,$A$7=3,N14,$A$7=4,N14,$A$7=5,N15,$A$7=6,N15,$A$7=7,N16,$A$7=8,N16,$A$7=9,N17,$A$7=10,N17,$A$7=11,N18,$A$7=12,N18,$A$7=13,N19,$A$7=14,N19,$A$7=15,N20,$A$7=16,N20,$A$7=17,N21,$A$7=18,N21,$A$7=19,N22,$A$7=20,N22,$A$7=21,N23,$A$7=22,N23,$A$7=23,N24,$A$7=24,N24,$A$7=25,N25,$A$7=26,N25,$A$7=27,N26,$A$7=28,N26,$A$7=29,N27,$A$7=30,N27,$A$7=31,N28,$A$7=32,N28,$A$7=33,N29,$A$7=34,N29,$A$7=35,N30,$A$7=36,N30,$A$7=37,N31,$A$7=38,N31,$A$7=39,N32,$A$7=40,N32)</f>
        <v>9a</v>
      </c>
      <c r="X16" s="4" t="str">
        <f t="shared" si="10"/>
        <v>5c</v>
      </c>
      <c r="Y16" s="4" t="str" cm="1">
        <f t="array" ref="Y16">_xlfn.IFS($A$7=1,0,$A$7=2,N12,$A$7=3,N13,$A$7=4,N13,$A$7=5,N14,$A$7=6,N14,$A$7=7,N15,$A$7=8,N15,$A$7=9,N16,$A$7=10,N16,$A$7=11,N17,$A$7=12,N17,$A$7=13,N18,$A$7=14,N18,$A$7=15,N19,$A$7=16,N19,$A$7=17,N20,$A$7=18,N20,$A$7=19,N21,$A$7=20,N21,$A$7=21,N22,$A$7=22,N22,$A$7=23,N23,$A$7=24,N23,$A$7=25,N24,$A$7=26,N24,$A$7=27,N25,$A$7=28,N25,$A$7=29,N26,$A$7=30,N26,$A$7=31,N27,$A$7=32,N27,$A$7=33,N28,$A$7=34,N28,$A$7=35,N29,$A$7=36,N29,$A$7=37,N30,$A$7=38,N30,$A$7=39,N31,$A$7=40,N31)</f>
        <v>8d</v>
      </c>
      <c r="Z16" s="4" t="str">
        <f t="shared" ref="Z16:Z43" si="11">D5</f>
        <v>5b</v>
      </c>
      <c r="AA16" s="4" t="str" cm="1">
        <f t="array" ref="AA16">_xlfn.IFS($A$7=1,0,$A$7=2,N11,$A$7=3,N12,$A$7=4,N12,$A$7=5,N13,$A$7=6,N13,$A$7=7,N14,$A$7=8,N14,$A$7=9,N15,$A$7=10,N15,$A$7=11,N16,$A$7=12,N16,$A$7=13,N17,$A$7=14,N17,$A$7=15,N18,$A$7=16,N18,$A$7=17,N19,$A$7=18,N19,$A$7=19,N20,$A$7=20,N20,$A$7=21,N21,$A$7=22,N21,$A$7=23,N22,$A$7=24,N22,$A$7=25,N23,$A$7=26,N23,$A$7=27,N24,$A$7=28,N24,$A$7=29,N25,$A$7=30,N25,$A$7=31,N26,$A$7=32,N26,$A$7=33,N27,$A$7=34,N27,$A$7=35,N28,$A$7=36,N28,$A$7=37,N29,$A$7=38,N29,$A$7=39,N30,$A$7=40,N30)</f>
        <v>8c</v>
      </c>
      <c r="AB16" s="4" t="str">
        <f>D4</f>
        <v>5a</v>
      </c>
      <c r="AC16" s="4" t="str" cm="1">
        <f t="array" ref="AC16">_xlfn.IFS($A$7=1,0,$A$7=2,#REF!,$A$7=3,#REF!,$A$7=4,#REF!,$A$7=5,N12,$A$7=6,N12,$A$7=7,N13,$A$7=8,N13,$A$7=9,N14,$A$7=10,N14,$A$7=11,N15,$A$7=12,N15,$A$7=13,N16,$A$7=14,N16,$A$7=15,N17,$A$7=16,N17,$A$7=17,N18,$A$7=18,N18,$A$7=19,N19,$A$7=20,N19,$A$7=21,N20,$A$7=22,N20,$A$7=23,N21,$A$7=24,N21,$A$7=25,N22,$A$7=26,N22,$A$7=27,N23,$A$7=28,N23,$A$7=29,N24,$A$7=30,N24,$A$7=31,N25,$A$7=32,N25,$A$7=33,N26,$A$7=34,N26,$A$7=35,N27,$A$7=36,N27,$A$7=37,N28,$A$7=38,N28,$A$7=39,N29,$A$7=40,N29)</f>
        <v>8b</v>
      </c>
      <c r="AD16" s="4" t="str">
        <f>IF(ISODD($A$7),0,VLOOKUP($A$7-C124,$D$44:$E$83,2))</f>
        <v>11b</v>
      </c>
      <c r="AE16" s="4" t="str" cm="1">
        <f t="array" ref="AE16">_xlfn.IFS($A$7=1,0,$A$7=2,#REF!,$A$7=3,#REF!,$A$7=4,#REF!,$A$7=5,N11,$A$7=6,N11,$A$7=7,N12,$A$7=8,N12,$A$7=9,N13,$A$7=10,N13,$A$7=11,N14,$A$7=12,N14,$A$7=13,N15,$A$7=14,N15,$A$7=15,N16,$A$7=16,N16,$A$7=17,N17,$A$7=18,N17,$A$7=19,N18,$A$7=20,N18,$A$7=21,N19,$A$7=22,N19,$A$7=23,N20,$A$7=24,N20,$A$7=25,N21,$A$7=26,N21,$A$7=27,N22,$A$7=28,N22,$A$7=29,N23,$A$7=30,N23,$A$7=31,N24,$A$7=32,N24,$A$7=33,N25,$A$7=34,N25,$A$7=35,N26,$A$7=36,N26,$A$7=37,N27,$A$7=38,N27,$A$7=39,N28,$A$7=40,N28)</f>
        <v>8a</v>
      </c>
      <c r="AF16" s="4" t="str" cm="1">
        <f t="array" ref="AF16">_xlfn.IFS($A$7=1,0,$A$7=2,E46,$A$7=3,E47,$A$7=4,E47,$A$7=5,E48,$A$7=6,E48,$A$7=7,E50,$A$7=8,E50,$A$7=9,E52,$A$7=10,E52,$A$7=11,E54,$A$7=12,E54,$A$7=13,E56,$A$7=14,E56,$A$7=15,E58,$A$7=16,E58,$A$7=17,E60,$A$7=18,E60,$A$7=19,E62,$A$7=20,E62,$A$7=21,E64,$A$7=22,E64,$A$7=23,E66,$A$7=24,E66,$A$7=25,E68,$A$7=26,E68,$A$7=27,E70,$A$7=28,E70,$A$7=29,E72,$A$7=30,E72,$A$7=31,E74,$A$7=32,E74,$A$7=33,E76,$A$7=34,E76,$A$7=35,E78,$A$7=36,E78,$A$7=37,E80,$A$7=38,E80,$A$7=39,E82,$A$7=40,E82)</f>
        <v>11a</v>
      </c>
      <c r="AG16" s="4" t="str" cm="1">
        <f t="array" ref="AG16">_xlfn.IFS($A$7=1,0,$A$7=2,#REF!,$A$7=3,#REF!,$A$7=4,#REF!,$A$7=5,N10,$A$7=6,N10,$A$7=7,N11,$A$7=8,N11,$A$7=9,N12,$A$7=10,N12,$A$7=11,N13,$A$7=12,N13,$A$7=13,N14,$A$7=14,N14,$A$7=15,N15,$A$7=16,N15,$A$7=17,N16,$A$7=18,N16,$A$7=19,N17,$A$7=20,N17,$A$7=21,N18,$A$7=22,N18,$A$7=23,N19,$A$7=24,N19,$A$7=25,N20,$A$7=26,N20,$A$7=27,N21,$A$7=28,N21,$A$7=29,N22,$A$7=30,N22,$A$7=31,N23,$A$7=32,N23,$A$7=33,N24,$A$7=34,N24,$A$7=35,N25,$A$7=36,N25,$A$7=37,N26,$A$7=38,N26,$A$7=39,N27,$A$7=40,N27)</f>
        <v>7d</v>
      </c>
      <c r="AH16" s="4" t="str" cm="1">
        <f t="array" ref="AH16">_xlfn.IFS($A$7=1,0,$A$7=2,E45,$A$7=3,E46,$A$7=4,E46,$A$7=5,E47,$A$7=6,E47,$A$7=7,E49,$A$7=8,E49,$A$7=9,E51,$A$7=10,E51,$A$7=11,E53,$A$7=12,E53,$A$7=13,E55,$A$7=14,E55,$A$7=15,E57,$A$7=16,E57,$A$7=17,E59,$A$7=18,E59,$A$7=19,E61,$A$7=20,E61,$A$7=21,E63,$A$7=22,E63,$A$7=23,E65,$A$7=24,E65,$A$7=25,E67,$A$7=26,E67,$A$7=27,E69,$A$7=28,E69,$A$7=29,E71,$A$7=30,E71,$A$7=31,E73,$A$7=32,E73,$A$7=33,E75,$A$7=34,E75,$A$7=35,E77,$A$7=36,E77,$A$7=37,E79,$A$7=38,E79,$A$7=39,E81,$A$7=40,E81)</f>
        <v>10d</v>
      </c>
      <c r="AI16" s="4" t="str" cm="1">
        <f t="array" ref="AI16">_xlfn.IFS($A$7=1,0,$A$7=2,#REF!,$A$7=3,#REF!,$A$7=4,#REF!,$A$7=5,N9,$A$7=6,N9,$A$7=7,N10,$A$7=8,N10,$A$7=9,N11,$A$7=10,N11,$A$7=11,N12,$A$7=12,N12,$A$7=13,N13,$A$7=14,N13,$A$7=15,N14,$A$7=16,N14,$A$7=17,N15,$A$7=18,N15,$A$7=19,N16,$A$7=20,N16,$A$7=21,N17,$A$7=22,N17,$A$7=23,N18,$A$7=24,N18,$A$7=25,N19,$A$7=26,N19,$A$7=27,N20,$A$7=28,N20,$A$7=29,N21,$A$7=30,N21,$A$7=31,N22,$A$7=32,N22,$A$7=33,N23,$A$7=34,N23,$A$7=35,N24,$A$7=36,N24,$A$7=37,N25,$A$7=38,N25,$A$7=39,N26,$A$7=40,N26)</f>
        <v>7c</v>
      </c>
      <c r="AJ16" s="4" t="str" cm="1">
        <f t="array" ref="AJ16">_xlfn.IFS($A$7=1,0,$A$7=2,E44,$A$7=3,E45,$A$7=4,E45,$A$7=5,E46,$A$7=6,E46,$A$7=7,E48,$A$7=8,E48,$A$7=9,E50,$A$7=10,E50,$A$7=11,E52,$A$7=12,E52,$A$7=13,E54,$A$7=14,E54,$A$7=15,E56,$A$7=16,E56,$A$7=17,E58,$A$7=18,E58,$A$7=19,E60,$A$7=20,E60,$A$7=21,E62,$A$7=22,E62,$A$7=23,E64,$A$7=24,E64,$A$7=25,E66,$A$7=26,E66,$A$7=27,E68,$A$7=28,E68,$A$7=29,E70,$A$7=30,E70,$A$7=31,E72,$A$7=32,E72,$A$7=33,E74,$A$7=34,E74,$A$7=35,E76,$A$7=36,E76,$A$7=37,E78,$A$7=38,E78,$A$7=39,E80,$A$7=40,E80)</f>
        <v>10c</v>
      </c>
      <c r="AK16" s="4" t="str" cm="1">
        <f t="array" ref="AK16">_xlfn.IFS($A$7=1,0,$A$7=2,#REF!,$A$7=3,#REF!,$A$7=4,#REF!,$A$7=5,N8,$A$7=6,N8,$A$7=7,N9,$A$7=8,N9,$A$7=9,N10,$A$7=10,N10,$A$7=11,N11,$A$7=12,N11,$A$7=13,N12,$A$7=14,N12,$A$7=15,N13,$A$7=16,N13,$A$7=17,N14,$A$7=18,N14,$A$7=19,N15,$A$7=20,N15,$A$7=21,N16,$A$7=22,N16,$A$7=23,N17,$A$7=24,N17,$A$7=25,N18,$A$7=26,N18,$A$7=27,N19,$A$7=28,N19,$A$7=29,N20,$A$7=30,N20,$A$7=31,N21,$A$7=32,N21,$A$7=33,N22,$A$7=34,N22,$A$7=35,N23,$A$7=36,N23,$A$7=37,N24,$A$7=38,N24,$A$7=39,N25,$A$7=40,N25)</f>
        <v>7b</v>
      </c>
      <c r="AL16" s="4" t="str" cm="1">
        <f t="array" ref="AL16">_xlfn.IFS($A$7=1,0,$A$7=2,E43,$A$7=3,E44,$A$7=4,E44,$A$7=5,E45,$A$7=6,E45,$A$7=7,E47,$A$7=8,E47,$A$7=9,E49,$A$7=10,E49,$A$7=11,E51,$A$7=12,E51,$A$7=13,E53,$A$7=14,E53,$A$7=15,E55,$A$7=16,E55,$A$7=17,E57,$A$7=18,E57,$A$7=19,E59,$A$7=20,E59,$A$7=21,E61,$A$7=22,E61,$A$7=23,E63,$A$7=24,E63,$A$7=25,E65,$A$7=26,E65,$A$7=27,E67,$A$7=28,E67,$A$7=29,E69,$A$7=30,E69,$A$7=31,E71,$A$7=32,E71,$A$7=33,E73,$A$7=34,E73,$A$7=35,E75,$A$7=36,E75,$A$7=37,E77,$A$7=38,E77,$A$7=39,E79,$A$7=40,E79)</f>
        <v>10b</v>
      </c>
      <c r="AM16" s="4" t="str" cm="1">
        <f t="array" ref="AM16">_xlfn.IFS($A$7=1,0,$A$7=2,#REF!,$A$7=3,#REF!,$A$7=4,#REF!,$A$7=5,#REF!,$A$7=6,#REF!,$A$7=7,N8,$A$7=8,N8,$A$7=9,N9,$A$7=10,N9,$A$7=11,N10,$A$7=12,N10,$A$7=13,N11,$A$7=14,N11,$A$7=15,N12,$A$7=16,N12,$A$7=17,N13,$A$7=18,N13,$A$7=19,N14,$A$7=20,N14,$A$7=21,N15,$A$7=22,N15,$A$7=23,N16,$A$7=24,N16,$A$7=25,N17,$A$7=26,N17,$A$7=27,N18,$A$7=28,N18,$A$7=29,N19,$A$7=30,N19,$A$7=31,N20,$A$7=32,N20,$A$7=33,N21,$A$7=34,N21,$A$7=35,N22,$A$7=36,N22,$A$7=37,N23,$A$7=38,N23,$A$7=39,N24,$A$7=40,N24)</f>
        <v>7a</v>
      </c>
      <c r="AN16" s="4" t="str" cm="1">
        <f t="array" ref="AN16">_xlfn.IFS($A$7=1,0,$A$7=2,E42,$A$7=3,E43,$A$7=4,E43,$A$7=5,E44,$A$7=6,E44,$A$7=7,E46,$A$7=8,E46,$A$7=9,E48,$A$7=10,E48,$A$7=11,E50,$A$7=12,E50,$A$7=13,E52,$A$7=14,E52,$A$7=15,E54,$A$7=16,E54,$A$7=17,E56,$A$7=18,E56,$A$7=19,E58,$A$7=20,E58,$A$7=21,E60,$A$7=22,E60,$A$7=23,E62,$A$7=24,E62,$A$7=25,E64,$A$7=26,E64,$A$7=27,E66,$A$7=28,E66,$A$7=29,E68,$A$7=30,E68,$A$7=31,E70,$A$7=32,E70,$A$7=33,E72,$A$7=34,E72,$A$7=35,E74,$A$7=36,E74,$A$7=37,E76,$A$7=38,E76,$A$7=39,E78,$A$7=40,E78)</f>
        <v>10a</v>
      </c>
      <c r="AO16" s="4" t="str" cm="1">
        <f t="array" ref="AO16">_xlfn.IFS($A$7=1,0,$A$7=2,#REF!,$A$7=3,#REF!,$A$7=4,#REF!,$A$7=5,N6,$A$7=6,N6,$A$7=7,N7,$A$7=8,N7,$A$7=9,N8,$A$7=10,N8,$A$7=11,N9,$A$7=12,N9,$A$7=13,N10,$A$7=14,N10,$A$7=15,N11,$A$7=16,N11,$A$7=17,N12,$A$7=18,N12,$A$7=19,N13,$A$7=20,N13,$A$7=21,N14,$A$7=22,N14,$A$7=23,N15,$A$7=24,N15,$A$7=25,N16,$A$7=26,N16,$A$7=27,N17,$A$7=28,N17,$A$7=29,N18,$A$7=30,N18,$A$7=31,N19,$A$7=32,N19,$A$7=33,N20,$A$7=34,N20,$A$7=35,N21,$A$7=36,N21,$A$7=37,N22,$A$7=38,N22,$A$7=39,N23,$A$7=40,N23)</f>
        <v>6d</v>
      </c>
      <c r="AP16" s="4" t="str" cm="1">
        <f t="array" ref="AP16">_xlfn.IFS($A$7=1,0,$A$7=2,E41,$A$7=3,E42,$A$7=4,E42,$A$7=5,E43,$A$7=6,E43,$A$7=7,E45,$A$7=8,E45,$A$7=9,E47,$A$7=10,E47,$A$7=11,E49,$A$7=12,E49,$A$7=13,E51,$A$7=14,E51,$A$7=15,E53,$A$7=16,E53,$A$7=17,E55,$A$7=18,E55,$A$7=19,E57,$A$7=20,E57,$A$7=21,E59,$A$7=22,E59,$A$7=23,E61,$A$7=24,E61,$A$7=25,E63,$A$7=26,E63,$A$7=27,E65,$A$7=28,E65,$A$7=29,E67,$A$7=30,E67,$A$7=31,E69,$A$7=32,E69,$A$7=33,E71,$A$7=34,E71,$A$7=35,E73,$A$7=36,E73,$A$7=37,E75,$A$7=38,E75,$A$7=39,E77,$A$7=40,E77)</f>
        <v>9d</v>
      </c>
      <c r="AQ16" s="4" t="str" cm="1">
        <f t="array" ref="AQ16">_xlfn.IFS($A$7=1,0,$A$7=2,#REF!,$A$7=3,#REF!,$A$7=4,#REF!,$A$7=5,N5,$A$7=6,N5,$A$7=7,N6,$A$7=8,N6,$A$7=9,N7,$A$7=10,N7,$A$7=11,N8,$A$7=12,N8,$A$7=13,N9,$A$7=14,N9,$A$7=15,N10,$A$7=16,N10,$A$7=17,N11,$A$7=18,N11,$A$7=19,N12,$A$7=20,N12,$A$7=21,N13,$A$7=22,N13,$A$7=23,N14,$A$7=24,N14,$A$7=25,N15,$A$7=26,N15,$A$7=27,N16,$A$7=28,N16,$A$7=29,N17,$A$7=30,N17,$A$7=31,N18,$A$7=32,N18,$A$7=33,N19,$A$7=34,N19,$A$7=35,N20,$A$7=36,N20,$A$7=37,N21,$A$7=38,N21,$A$7=39,N22,$A$7=40,N22)</f>
        <v>6c</v>
      </c>
    </row>
    <row r="17" spans="1:60" x14ac:dyDescent="0.2">
      <c r="A17" s="1">
        <v>-33</v>
      </c>
      <c r="B17">
        <v>14</v>
      </c>
      <c r="C17" s="3">
        <f t="shared" si="0"/>
        <v>0.71527777777777779</v>
      </c>
      <c r="D17" s="4" t="str">
        <f>'Zeitpläne Stationen'!B16</f>
        <v>8b</v>
      </c>
      <c r="E17" s="4" cm="1">
        <f t="array" ref="E17">_xlfn.IFS($A$7=1,0,$A$7=2,D18,$A$7=3,D19,$A$7=4,D19,$A$7=5,D20,$A$7=6,D20,$A$7=7,D21,$A$7=8,D21,$A$7=9,D22,$A$7=10,D22,$A$7=11,D23,$A$7=12,D23,$A$7=13,D24,$A$7=14,D24,$A$7=15,D25,$A$7=16,D25,$A$7=17,D26,$A$7=18,D26,$A$7=19,D27,$A$7=20,D27,$A$7=21,D28,$A$7=22,D28,$A$7=23,D29,$A$7=24,D29,$A$7=25,D30,$A$7=26,D30,$A$7=27,D31,$A$7=28,D31,$A$7=29,D32,$A$7=30,D32,$A$7=31,D33,$A$7=32,D33,$A$7=33,D34,$A$7=34,D34,$A$7=35,D35,$A$7=36,D35,$A$7=37,D36,$A$7=38,D36,$A$7=39,D37,$A$7=40,D37)</f>
        <v>0</v>
      </c>
      <c r="F17" s="4" t="str">
        <f t="shared" si="1"/>
        <v>8a</v>
      </c>
      <c r="G17" s="4" t="str" cm="1">
        <f t="array" ref="G17">_xlfn.IFS($A$7=1,0,$A$7=2,D17,$A$7=3,D18,$A$7=4,D18,$A$7=5,D19,$A$7=6,D19,$A$7=7,D20,$A$7=8,D20,$A$7=9,D21,$A$7=10,D21,$A$7=11,D22,$A$7=12,D22,$A$7=13,D23,$A$7=14,D23,$A$7=15,D24,$A$7=16,D24,$A$7=17,D25,$A$7=18,D25,$A$7=19,D26,$A$7=20,D26,$A$7=21,D27,$A$7=22,D27,$A$7=23,D28,$A$7=24,D28,$A$7=25,D29,$A$7=26,D29,$A$7=27,D30,$A$7=28,D30,$A$7=29,D31,$A$7=30,D31,$A$7=31,D32,$A$7=32,D32,$A$7=33,D33,$A$7=34,D33,$A$7=35,D34,$A$7=36,D34,$A$7=37,D35,$A$7=38,D35,$A$7=39,D36,$A$7=40,D36)</f>
        <v>11b</v>
      </c>
      <c r="H17" s="4" t="str">
        <f t="shared" si="2"/>
        <v>7d</v>
      </c>
      <c r="I17" s="4" t="str" cm="1">
        <f t="array" ref="I17">_xlfn.IFS($A$7=1,0,$A$7=2,D16,$A$7=3,D17,$A$7=4,D17,$A$7=5,D18,$A$7=6,D18,$A$7=7,D19,$A$7=8,D19,$A$7=9,D20,$A$7=10,D20,$A$7=11,D21,$A$7=12,D21,$A$7=13,D22,$A$7=14,D22,$A$7=15,D23,$A$7=16,D23,$A$7=17,D24,$A$7=18,D24,$A$7=19,D25,$A$7=20,D25,$A$7=21,D26,$A$7=22,D26,$A$7=23,D27,$A$7=24,D27,$A$7=25,D28,$A$7=26,D28,$A$7=27,D29,$A$7=28,D29,$A$7=29,D30,$A$7=30,D30,$A$7=31,D31,$A$7=32,D31,$A$7=33,D32,$A$7=34,D32,$A$7=35,D33,$A$7=36,D33,$A$7=37,D34,$A$7=38,D34,$A$7=39,D35,$A$7=40,D35)</f>
        <v>11a</v>
      </c>
      <c r="J17" s="4" t="str">
        <f t="shared" si="3"/>
        <v>7c</v>
      </c>
      <c r="K17" s="4" t="str" cm="1">
        <f t="array" ref="K17">_xlfn.IFS($A$7=1,0,$A$7=2,D15,$A$7=3,D16,$A$7=4,D16,$A$7=5,D17,$A$7=6,D17,$A$7=7,D18,$A$7=8,D18,$A$7=9,D19,$A$7=10,D19,$A$7=11,D20,$A$7=12,D20,$A$7=13,D21,$A$7=14,D21,$A$7=15,D22,$A$7=16,D22,$A$7=17,D23,$A$7=18,D23,$A$7=19,D24,$A$7=20,D24,$A$7=21,D25,$A$7=22,D25,$A$7=23,D26,$A$7=24,D26,$A$7=25,D27,$A$7=26,D27,$A$7=27,D28,$A$7=28,D28,$A$7=29,D29,$A$7=30,D29,$A$7=31,D30,$A$7=32,D30,$A$7=33,D31,$A$7=34,D31,$A$7=35,D32,$A$7=36,D32,$A$7=37,D33,$A$7=38,D33,$A$7=39,D34,$A$7=40,D34)</f>
        <v>10d</v>
      </c>
      <c r="L17" s="4" t="str">
        <f t="shared" si="4"/>
        <v>7b</v>
      </c>
      <c r="M17" s="4" t="str" cm="1">
        <f t="array" ref="M17">_xlfn.IFS($A$7=1,0,$A$7=2,H16,$A$7=3,H17,$A$7=4,H17,$A$7=5,H18,$A$7=6,H18,$A$7=7,H19,$A$7=8,H19,$A$7=9,H20,$A$7=10,H20,$A$7=11,H21,$A$7=12,H21,$A$7=13,H22,$A$7=14,H22,$A$7=15,H23,$A$7=16,H23,$A$7=17,H24,$A$7=18,H24,$A$7=19,H25,$A$7=20,H25,$A$7=21,H26,$A$7=22,H26,$A$7=23,H27,$A$7=24,H27,$A$7=25,H28,$A$7=26,H28,$A$7=27,H29,$A$7=28,H29,$A$7=29,H30,$A$7=30,H30,$A$7=31,H31,$A$7=32,H31,$A$7=33,H32,$A$7=34,H32,$A$7=35,H33,$A$7=36,H33,$A$7=37,H34,$A$7=38,H34,$A$7=39,H35,$A$7=40,H35)</f>
        <v>10c</v>
      </c>
      <c r="N17" s="4" t="str">
        <f t="shared" si="5"/>
        <v>7a</v>
      </c>
      <c r="O17" s="4" t="str" cm="1">
        <f t="array" ref="O17">_xlfn.IFS($A$7=1,0,$A$7=2,D13,$A$7=3,D14,$A$7=4,D14,$A$7=5,D15,$A$7=6,D15,$A$7=7,D16,$A$7=8,D16,$A$7=9,D17,$A$7=10,D17,$A$7=11,D18,$A$7=12,D18,$A$7=13,D19,$A$7=14,D19,$A$7=15,D20,$A$7=16,D20,$A$7=17,D21,$A$7=18,D21,$A$7=19,D22,$A$7=20,D22,$A$7=21,D23,$A$7=22,D23,$A$7=23,D24,$A$7=24,D24,$A$7=25,D25,$A$7=26,D25,$A$7=27,D26,$A$7=28,D26,$A$7=29,D27,$A$7=30,D27,$A$7=31,D28,$A$7=32,D28,$A$7=33,D29,$A$7=34,D29,$A$7=35,D30,$A$7=36,D30,$A$7=37,D31,$A$7=38,D31,$A$7=39,D32,$A$7=40,D32)</f>
        <v>10b</v>
      </c>
      <c r="P17" s="4" t="str">
        <f t="shared" si="6"/>
        <v>6d</v>
      </c>
      <c r="Q17" s="4" t="str" cm="1">
        <f t="array" ref="Q17">_xlfn.IFS($A$7=1,0,$A$7=2,L16,$A$7=3,L17,$A$7=4,L17,$A$7=5,L18,$A$7=6,L18,$A$7=7,L19,$A$7=8,L19,$A$7=9,L20,$A$7=10,L20,$A$7=11,L21,$A$7=12,L21,$A$7=13,L22,$A$7=14,L22,$A$7=15,L23,$A$7=16,L23,$A$7=17,L24,$A$7=18,L24,$A$7=19,L25,$A$7=20,L25,$A$7=21,L26,$A$7=22,L26,$A$7=23,L27,$A$7=24,L27,$A$7=25,L28,$A$7=26,L28,$A$7=27,L29,$A$7=28,L29,$A$7=29,L30,$A$7=30,L30,$A$7=31,L31,$A$7=32,L31,$A$7=33,L32,$A$7=34,L32,$A$7=35,L33,$A$7=36,L33,$A$7=37,L34,$A$7=38,L34,$A$7=39,L35,$A$7=40,L35)</f>
        <v>10a</v>
      </c>
      <c r="R17" s="4" t="str">
        <f t="shared" si="7"/>
        <v>6c</v>
      </c>
      <c r="S17" s="4" t="str" cm="1">
        <f t="array" ref="S17">_xlfn.IFS($A$7=1,0,$A$7=2,N16,$A$7=3,N17,$A$7=4,N17,$A$7=5,N18,$A$7=6,N18,$A$7=7,N19,$A$7=8,N19,$A$7=9,N20,$A$7=10,N20,$A$7=11,N21,$A$7=12,N21,$A$7=13,N22,$A$7=14,N22,$A$7=15,N23,$A$7=16,N23,$A$7=17,N24,$A$7=18,N24,$A$7=19,N25,$A$7=20,N25,$A$7=21,N26,$A$7=22,N26,$A$7=23,N27,$A$7=24,N27,$A$7=25,N28,$A$7=26,N28,$A$7=27,N29,$A$7=28,N29,$A$7=29,N30,$A$7=30,N30,$A$7=31,N31,$A$7=32,N31,$A$7=33,N32,$A$7=34,N32,$A$7=35,N33,$A$7=36,N33,$A$7=37,N34,$A$7=38,N34,$A$7=39,N35,$A$7=40,N35)</f>
        <v>9d</v>
      </c>
      <c r="T17" s="4" t="str">
        <f t="shared" si="8"/>
        <v>6b</v>
      </c>
      <c r="U17" s="4" t="str" cm="1">
        <f t="array" ref="U17">_xlfn.IFS($A$7=1,0,$A$7=2,N15,$A$7=3,N16,$A$7=4,N16,$A$7=5,N17,$A$7=6,N17,$A$7=7,N18,$A$7=8,N18,$A$7=9,N19,$A$7=10,N19,$A$7=11,N20,$A$7=12,N20,$A$7=13,N21,$A$7=14,N21,$A$7=15,N22,$A$7=16,N22,$A$7=17,N23,$A$7=18,N23,$A$7=19,N24,$A$7=20,N24,$A$7=21,N25,$A$7=22,N25,$A$7=23,N26,$A$7=24,N26,$A$7=25,N27,$A$7=26,N27,$A$7=27,N28,$A$7=28,N28,$A$7=29,N29,$A$7=30,N29,$A$7=31,N30,$A$7=32,N30,$A$7=33,N31,$A$7=34,N31,$A$7=35,N32,$A$7=36,N32,$A$7=37,N33,$A$7=38,N33,$A$7=39,N34,$A$7=40,N34)</f>
        <v>9c</v>
      </c>
      <c r="V17" s="4" t="str">
        <f t="shared" si="9"/>
        <v>6a</v>
      </c>
      <c r="W17" s="4" t="str" cm="1">
        <f t="array" ref="W17">_xlfn.IFS($A$7=1,0,$A$7=2,N14,$A$7=3,N15,$A$7=4,N15,$A$7=5,N16,$A$7=6,N16,$A$7=7,N17,$A$7=8,N17,$A$7=9,N18,$A$7=10,N18,$A$7=11,N19,$A$7=12,N19,$A$7=13,N20,$A$7=14,N20,$A$7=15,N21,$A$7=16,N21,$A$7=17,N22,$A$7=18,N22,$A$7=19,N23,$A$7=20,N23,$A$7=21,N24,$A$7=22,N24,$A$7=23,N25,$A$7=24,N25,$A$7=25,N26,$A$7=26,N26,$A$7=27,N27,$A$7=28,N27,$A$7=29,N28,$A$7=30,N28,$A$7=31,N29,$A$7=32,N29,$A$7=33,N30,$A$7=34,N30,$A$7=35,N31,$A$7=36,N31,$A$7=37,N32,$A$7=38,N32,$A$7=39,N33,$A$7=40,N33)</f>
        <v>9b</v>
      </c>
      <c r="X17" s="4" t="str">
        <f t="shared" si="10"/>
        <v>5d</v>
      </c>
      <c r="Y17" s="4" t="str" cm="1">
        <f t="array" ref="Y17">_xlfn.IFS($A$7=1,0,$A$7=2,N13,$A$7=3,N14,$A$7=4,N14,$A$7=5,N15,$A$7=6,N15,$A$7=7,N16,$A$7=8,N16,$A$7=9,N17,$A$7=10,N17,$A$7=11,N18,$A$7=12,N18,$A$7=13,N19,$A$7=14,N19,$A$7=15,N20,$A$7=16,N20,$A$7=17,N21,$A$7=18,N21,$A$7=19,N22,$A$7=20,N22,$A$7=21,N23,$A$7=22,N23,$A$7=23,N24,$A$7=24,N24,$A$7=25,N25,$A$7=26,N25,$A$7=27,N26,$A$7=28,N26,$A$7=29,N27,$A$7=30,N27,$A$7=31,N28,$A$7=32,N28,$A$7=33,N29,$A$7=34,N29,$A$7=35,N30,$A$7=36,N30,$A$7=37,N31,$A$7=38,N31,$A$7=39,N32,$A$7=40,N32)</f>
        <v>9a</v>
      </c>
      <c r="Z17" s="4" t="str">
        <f t="shared" si="11"/>
        <v>5c</v>
      </c>
      <c r="AA17" s="4" t="str" cm="1">
        <f t="array" ref="AA17">_xlfn.IFS($A$7=1,0,$A$7=2,N12,$A$7=3,N13,$A$7=4,N13,$A$7=5,N14,$A$7=6,N14,$A$7=7,N15,$A$7=8,N15,$A$7=9,N16,$A$7=10,N16,$A$7=11,N17,$A$7=12,N17,$A$7=13,N18,$A$7=14,N18,$A$7=15,N19,$A$7=16,N19,$A$7=17,N20,$A$7=18,N20,$A$7=19,N21,$A$7=20,N21,$A$7=21,N22,$A$7=22,N22,$A$7=23,N23,$A$7=24,N23,$A$7=25,N24,$A$7=26,N24,$A$7=27,N25,$A$7=28,N25,$A$7=29,N26,$A$7=30,N26,$A$7=31,N27,$A$7=32,N27,$A$7=33,N28,$A$7=34,N28,$A$7=35,N29,$A$7=36,N29,$A$7=37,N30,$A$7=38,N30,$A$7=39,N31,$A$7=40,N31)</f>
        <v>8d</v>
      </c>
      <c r="AB17" s="4" t="str">
        <f t="shared" ref="AB17:AB43" si="12">D5</f>
        <v>5b</v>
      </c>
      <c r="AC17" s="4" t="str" cm="1">
        <f t="array" ref="AC17">_xlfn.IFS($A$7=1,0,$A$7=2,#REF!,$A$7=3,#REF!,$A$7=4,#REF!,$A$7=5,N13,$A$7=6,N13,$A$7=7,N14,$A$7=8,N14,$A$7=9,N15,$A$7=10,N15,$A$7=11,N16,$A$7=12,N16,$A$7=13,N17,$A$7=14,N17,$A$7=15,N18,$A$7=16,N18,$A$7=17,N19,$A$7=18,N19,$A$7=19,N20,$A$7=20,N20,$A$7=21,N21,$A$7=22,N21,$A$7=23,N22,$A$7=24,N22,$A$7=25,N23,$A$7=26,N23,$A$7=27,N24,$A$7=28,N24,$A$7=29,N25,$A$7=30,N25,$A$7=31,N26,$A$7=32,N26,$A$7=33,N27,$A$7=34,N27,$A$7=35,N28,$A$7=36,N28,$A$7=37,N29,$A$7=38,N29,$A$7=39,N30,$A$7=40,N30)</f>
        <v>8c</v>
      </c>
      <c r="AD17" s="4" t="str">
        <f>D4</f>
        <v>5a</v>
      </c>
      <c r="AE17" s="4" t="str" cm="1">
        <f t="array" ref="AE17">_xlfn.IFS($A$7=1,0,$A$7=2,#REF!,$A$7=3,#REF!,$A$7=4,#REF!,$A$7=5,N12,$A$7=6,N12,$A$7=7,N13,$A$7=8,N13,$A$7=9,N14,$A$7=10,N14,$A$7=11,N15,$A$7=12,N15,$A$7=13,N16,$A$7=14,N16,$A$7=15,N17,$A$7=16,N17,$A$7=17,N18,$A$7=18,N18,$A$7=19,N19,$A$7=20,N19,$A$7=21,N20,$A$7=22,N20,$A$7=23,N21,$A$7=24,N21,$A$7=25,N22,$A$7=26,N22,$A$7=27,N23,$A$7=28,N23,$A$7=29,N24,$A$7=30,N24,$A$7=31,N25,$A$7=32,N25,$A$7=33,N26,$A$7=34,N26,$A$7=35,N27,$A$7=36,N27,$A$7=37,N28,$A$7=38,N28,$A$7=39,N29,$A$7=40,N29)</f>
        <v>8b</v>
      </c>
      <c r="AF17" s="4" t="str">
        <f>IF(ISODD($A$7),0,VLOOKUP($A$7-C124,$D$44:$E$83,2))</f>
        <v>11b</v>
      </c>
      <c r="AG17" s="4" t="str" cm="1">
        <f t="array" ref="AG17">_xlfn.IFS($A$7=1,0,$A$7=2,#REF!,$A$7=3,#REF!,$A$7=4,#REF!,$A$7=5,N11,$A$7=6,N11,$A$7=7,N12,$A$7=8,N12,$A$7=9,N13,$A$7=10,N13,$A$7=11,N14,$A$7=12,N14,$A$7=13,N15,$A$7=14,N15,$A$7=15,N16,$A$7=16,N16,$A$7=17,N17,$A$7=18,N17,$A$7=19,N18,$A$7=20,N18,$A$7=21,N19,$A$7=22,N19,$A$7=23,N20,$A$7=24,N20,$A$7=25,N21,$A$7=26,N21,$A$7=27,N22,$A$7=28,N22,$A$7=29,N23,$A$7=30,N23,$A$7=31,N24,$A$7=32,N24,$A$7=33,N25,$A$7=34,N25,$A$7=35,N26,$A$7=36,N26,$A$7=37,N27,$A$7=38,N27,$A$7=39,N28,$A$7=40,N28)</f>
        <v>8a</v>
      </c>
      <c r="AH17" s="4" t="str" cm="1">
        <f t="array" ref="AH17">_xlfn.IFS($A$7=1,0,$A$7=2,E46,$A$7=3,E47,$A$7=4,E47,$A$7=5,E48,$A$7=6,E48,$A$7=7,E50,$A$7=8,E50,$A$7=9,E52,$A$7=10,E52,$A$7=11,E54,$A$7=12,E54,$A$7=13,E56,$A$7=14,E56,$A$7=15,E58,$A$7=16,E58,$A$7=17,E60,$A$7=18,E60,$A$7=19,E62,$A$7=20,E62,$A$7=21,E64,$A$7=22,E64,$A$7=23,E66,$A$7=24,E66,$A$7=25,E68,$A$7=26,E68,$A$7=27,E70,$A$7=28,E70,$A$7=29,E72,$A$7=30,E72,$A$7=31,E74,$A$7=32,E74,$A$7=33,E76,$A$7=34,E76,$A$7=35,E78,$A$7=36,E78,$A$7=37,E80,$A$7=38,E80,$A$7=39,E82,$A$7=40,E82)</f>
        <v>11a</v>
      </c>
      <c r="AI17" s="4" t="str" cm="1">
        <f t="array" ref="AI17">_xlfn.IFS($A$7=1,0,$A$7=2,#REF!,$A$7=3,#REF!,$A$7=4,#REF!,$A$7=5,N10,$A$7=6,N10,$A$7=7,N11,$A$7=8,N11,$A$7=9,N12,$A$7=10,N12,$A$7=11,N13,$A$7=12,N13,$A$7=13,N14,$A$7=14,N14,$A$7=15,N15,$A$7=16,N15,$A$7=17,N16,$A$7=18,N16,$A$7=19,N17,$A$7=20,N17,$A$7=21,N18,$A$7=22,N18,$A$7=23,N19,$A$7=24,N19,$A$7=25,N20,$A$7=26,N20,$A$7=27,N21,$A$7=28,N21,$A$7=29,N22,$A$7=30,N22,$A$7=31,N23,$A$7=32,N23,$A$7=33,N24,$A$7=34,N24,$A$7=35,N25,$A$7=36,N25,$A$7=37,N26,$A$7=38,N26,$A$7=39,N27,$A$7=40,N27)</f>
        <v>7d</v>
      </c>
      <c r="AJ17" s="4" t="str" cm="1">
        <f t="array" ref="AJ17">_xlfn.IFS($A$7=1,0,$A$7=2,E45,$A$7=3,E46,$A$7=4,E46,$A$7=5,E47,$A$7=6,E47,$A$7=7,E49,$A$7=8,E49,$A$7=9,E51,$A$7=10,E51,$A$7=11,E53,$A$7=12,E53,$A$7=13,E55,$A$7=14,E55,$A$7=15,E57,$A$7=16,E57,$A$7=17,E59,$A$7=18,E59,$A$7=19,E61,$A$7=20,E61,$A$7=21,E63,$A$7=22,E63,$A$7=23,E65,$A$7=24,E65,$A$7=25,E67,$A$7=26,E67,$A$7=27,E69,$A$7=28,E69,$A$7=29,E71,$A$7=30,E71,$A$7=31,E73,$A$7=32,E73,$A$7=33,E75,$A$7=34,E75,$A$7=35,E77,$A$7=36,E77,$A$7=37,E79,$A$7=38,E79,$A$7=39,E81,$A$7=40,E81)</f>
        <v>10d</v>
      </c>
      <c r="AK17" s="4" t="str" cm="1">
        <f t="array" ref="AK17">_xlfn.IFS($A$7=1,0,$A$7=2,#REF!,$A$7=3,#REF!,$A$7=4,#REF!,$A$7=5,N9,$A$7=6,N9,$A$7=7,N10,$A$7=8,N10,$A$7=9,N11,$A$7=10,N11,$A$7=11,N12,$A$7=12,N12,$A$7=13,N13,$A$7=14,N13,$A$7=15,N14,$A$7=16,N14,$A$7=17,N15,$A$7=18,N15,$A$7=19,N16,$A$7=20,N16,$A$7=21,N17,$A$7=22,N17,$A$7=23,N18,$A$7=24,N18,$A$7=25,N19,$A$7=26,N19,$A$7=27,N20,$A$7=28,N20,$A$7=29,N21,$A$7=30,N21,$A$7=31,N22,$A$7=32,N22,$A$7=33,N23,$A$7=34,N23,$A$7=35,N24,$A$7=36,N24,$A$7=37,N25,$A$7=38,N25,$A$7=39,N26,$A$7=40,N26)</f>
        <v>7c</v>
      </c>
      <c r="AL17" s="4" t="str" cm="1">
        <f t="array" ref="AL17">_xlfn.IFS($A$7=1,0,$A$7=2,E44,$A$7=3,E45,$A$7=4,E45,$A$7=5,E46,$A$7=6,E46,$A$7=7,E48,$A$7=8,E48,$A$7=9,E50,$A$7=10,E50,$A$7=11,E52,$A$7=12,E52,$A$7=13,E54,$A$7=14,E54,$A$7=15,E56,$A$7=16,E56,$A$7=17,E58,$A$7=18,E58,$A$7=19,E60,$A$7=20,E60,$A$7=21,E62,$A$7=22,E62,$A$7=23,E64,$A$7=24,E64,$A$7=25,E66,$A$7=26,E66,$A$7=27,E68,$A$7=28,E68,$A$7=29,E70,$A$7=30,E70,$A$7=31,E72,$A$7=32,E72,$A$7=33,E74,$A$7=34,E74,$A$7=35,E76,$A$7=36,E76,$A$7=37,E78,$A$7=38,E78,$A$7=39,E80,$A$7=40,E80)</f>
        <v>10c</v>
      </c>
      <c r="AM17" s="4" t="str" cm="1">
        <f t="array" ref="AM17">_xlfn.IFS($A$7=1,0,$A$7=2,#REF!,$A$7=3,#REF!,$A$7=4,#REF!,$A$7=5,N8,$A$7=6,N8,$A$7=7,N9,$A$7=8,N9,$A$7=9,N10,$A$7=10,N10,$A$7=11,N11,$A$7=12,N11,$A$7=13,N12,$A$7=14,N12,$A$7=15,N13,$A$7=16,N13,$A$7=17,N14,$A$7=18,N14,$A$7=19,N15,$A$7=20,N15,$A$7=21,N16,$A$7=22,N16,$A$7=23,N17,$A$7=24,N17,$A$7=25,N18,$A$7=26,N18,$A$7=27,N19,$A$7=28,N19,$A$7=29,N20,$A$7=30,N20,$A$7=31,N21,$A$7=32,N21,$A$7=33,N22,$A$7=34,N22,$A$7=35,N23,$A$7=36,N23,$A$7=37,N24,$A$7=38,N24,$A$7=39,N25,$A$7=40,N25)</f>
        <v>7b</v>
      </c>
      <c r="AN17" s="4" t="str" cm="1">
        <f t="array" ref="AN17">_xlfn.IFS($A$7=1,0,$A$7=2,E43,$A$7=3,E44,$A$7=4,E44,$A$7=5,E45,$A$7=6,E45,$A$7=7,E47,$A$7=8,E47,$A$7=9,E49,$A$7=10,E49,$A$7=11,E51,$A$7=12,E51,$A$7=13,E53,$A$7=14,E53,$A$7=15,E55,$A$7=16,E55,$A$7=17,E57,$A$7=18,E57,$A$7=19,E59,$A$7=20,E59,$A$7=21,E61,$A$7=22,E61,$A$7=23,E63,$A$7=24,E63,$A$7=25,E65,$A$7=26,E65,$A$7=27,E67,$A$7=28,E67,$A$7=29,E69,$A$7=30,E69,$A$7=31,E71,$A$7=32,E71,$A$7=33,E73,$A$7=34,E73,$A$7=35,E75,$A$7=36,E75,$A$7=37,E77,$A$7=38,E77,$A$7=39,E79,$A$7=40,E79)</f>
        <v>10b</v>
      </c>
      <c r="AO17" s="4" t="str" cm="1">
        <f t="array" ref="AO17">_xlfn.IFS($A$7=1,0,$A$7=2,#REF!,$A$7=3,#REF!,$A$7=4,#REF!,$A$7=5,N7,$A$7=6,N7,$A$7=7,N8,$A$7=8,N8,$A$7=9,N9,$A$7=10,N9,$A$7=11,N10,$A$7=12,N10,$A$7=13,N11,$A$7=14,N11,$A$7=15,N12,$A$7=16,N12,$A$7=17,N13,$A$7=18,N13,$A$7=19,N14,$A$7=20,N14,$A$7=21,N15,$A$7=22,N15,$A$7=23,N16,$A$7=24,N16,$A$7=25,N17,$A$7=26,N17,$A$7=27,N18,$A$7=28,N18,$A$7=29,N19,$A$7=30,N19,$A$7=31,N20,$A$7=32,N20,$A$7=33,N21,$A$7=34,N21,$A$7=35,N22,$A$7=36,N22,$A$7=37,N23,$A$7=38,N23,$A$7=39,N24,$A$7=40,N24)</f>
        <v>7a</v>
      </c>
      <c r="AP17" s="4" t="str" cm="1">
        <f t="array" ref="AP17">_xlfn.IFS($A$7=1,0,$A$7=2,E42,$A$7=3,E43,$A$7=4,E43,$A$7=5,E44,$A$7=6,E44,$A$7=7,E46,$A$7=8,E46,$A$7=9,E48,$A$7=10,E48,$A$7=11,E50,$A$7=12,E50,$A$7=13,E52,$A$7=14,E52,$A$7=15,E54,$A$7=16,E54,$A$7=17,E56,$A$7=18,E56,$A$7=19,E58,$A$7=20,E58,$A$7=21,E60,$A$7=22,E60,$A$7=23,E62,$A$7=24,E62,$A$7=25,E64,$A$7=26,E64,$A$7=27,E66,$A$7=28,E66,$A$7=29,E68,$A$7=30,E68,$A$7=31,E70,$A$7=32,E70,$A$7=33,E72,$A$7=34,E72,$A$7=35,E74,$A$7=36,E74,$A$7=37,E76,$A$7=38,E76,$A$7=39,E78,$A$7=40,E78)</f>
        <v>10a</v>
      </c>
      <c r="AQ17" s="4" t="str" cm="1">
        <f t="array" ref="AQ17">_xlfn.IFS($A$7=1,0,$A$7=2,#REF!,$A$7=3,#REF!,$A$7=4,#REF!,$A$7=5,N6,$A$7=6,N6,$A$7=7,N7,$A$7=8,N7,$A$7=9,N8,$A$7=10,N8,$A$7=11,N9,$A$7=12,N9,$A$7=13,N10,$A$7=14,N10,$A$7=15,N11,$A$7=16,N11,$A$7=17,N12,$A$7=18,N12,$A$7=19,N13,$A$7=20,N13,$A$7=21,N14,$A$7=22,N14,$A$7=23,N15,$A$7=24,N15,$A$7=25,N16,$A$7=26,N16,$A$7=27,N17,$A$7=28,N17,$A$7=29,N18,$A$7=30,N18,$A$7=31,N19,$A$7=32,N19,$A$7=33,N20,$A$7=34,N20,$A$7=35,N21,$A$7=36,N21,$A$7=37,N22,$A$7=38,N22,$A$7=39,N23,$A$7=40,N23)</f>
        <v>6d</v>
      </c>
    </row>
    <row r="18" spans="1:60" x14ac:dyDescent="0.2">
      <c r="A18" s="1">
        <v>-32</v>
      </c>
      <c r="B18">
        <v>15</v>
      </c>
      <c r="C18" s="3">
        <f t="shared" si="0"/>
        <v>0.74305555555555558</v>
      </c>
      <c r="D18" s="4" t="str">
        <f>'Zeitpläne Stationen'!B17</f>
        <v>8c</v>
      </c>
      <c r="E18" s="4" cm="1">
        <f t="array" ref="E18">_xlfn.IFS($A$7=1,0,$A$7=2,D19,$A$7=3,D20,$A$7=4,D20,$A$7=5,D21,$A$7=6,D21,$A$7=7,D22,$A$7=8,D22,$A$7=9,D23,$A$7=10,D23,$A$7=11,D24,$A$7=12,D24,$A$7=13,D25,$A$7=14,D25,$A$7=15,D26,$A$7=16,D26,$A$7=17,D27,$A$7=18,D27,$A$7=19,D28,$A$7=20,D28,$A$7=21,D29,$A$7=22,D29,$A$7=23,D30,$A$7=24,D30,$A$7=25,D31,$A$7=26,D31,$A$7=27,D32,$A$7=28,D32,$A$7=29,D33,$A$7=30,D33,$A$7=31,D34,$A$7=32,D34,$A$7=33,D35,$A$7=34,D35,$A$7=35,D36,$A$7=36,D36,$A$7=37,D37,$A$7=38,D37,$A$7=39,D38,$A$7=40,D38)</f>
        <v>0</v>
      </c>
      <c r="F18" s="4" t="str">
        <f t="shared" si="1"/>
        <v>8b</v>
      </c>
      <c r="G18" s="4" cm="1">
        <f t="array" ref="G18">_xlfn.IFS($A$7=1,0,$A$7=2,D18,$A$7=3,D19,$A$7=4,D19,$A$7=5,D20,$A$7=6,D20,$A$7=7,D21,$A$7=8,D21,$A$7=9,D22,$A$7=10,D22,$A$7=11,D23,$A$7=12,D23,$A$7=13,D24,$A$7=14,D24,$A$7=15,D25,$A$7=16,D25,$A$7=17,D26,$A$7=18,D26,$A$7=19,D27,$A$7=20,D27,$A$7=21,D28,$A$7=22,D28,$A$7=23,D29,$A$7=24,D29,$A$7=25,D30,$A$7=26,D30,$A$7=27,D31,$A$7=28,D31,$A$7=29,D32,$A$7=30,D32,$A$7=31,D33,$A$7=32,D33,$A$7=33,D34,$A$7=34,D34,$A$7=35,D35,$A$7=36,D35,$A$7=37,D36,$A$7=38,D36,$A$7=39,D37,$A$7=40,D37)</f>
        <v>0</v>
      </c>
      <c r="H18" s="4" t="str">
        <f t="shared" si="2"/>
        <v>8a</v>
      </c>
      <c r="I18" s="4" t="str" cm="1">
        <f t="array" ref="I18">_xlfn.IFS($A$7=1,0,$A$7=2,D17,$A$7=3,D18,$A$7=4,D18,$A$7=5,D19,$A$7=6,D19,$A$7=7,D20,$A$7=8,D20,$A$7=9,D21,$A$7=10,D21,$A$7=11,D22,$A$7=12,D22,$A$7=13,D23,$A$7=14,D23,$A$7=15,D24,$A$7=16,D24,$A$7=17,D25,$A$7=18,D25,$A$7=19,D26,$A$7=20,D26,$A$7=21,D27,$A$7=22,D27,$A$7=23,D28,$A$7=24,D28,$A$7=25,D29,$A$7=26,D29,$A$7=27,D30,$A$7=28,D30,$A$7=29,D31,$A$7=30,D31,$A$7=31,D32,$A$7=32,D32,$A$7=33,D33,$A$7=34,D33,$A$7=35,D34,$A$7=36,D34,$A$7=37,D35,$A$7=38,D35,$A$7=39,D36,$A$7=40,D36)</f>
        <v>11b</v>
      </c>
      <c r="J18" s="4" t="str">
        <f t="shared" si="3"/>
        <v>7d</v>
      </c>
      <c r="K18" s="4" t="str" cm="1">
        <f t="array" ref="K18">_xlfn.IFS($A$7=1,0,$A$7=2,D16,$A$7=3,D17,$A$7=4,D17,$A$7=5,D18,$A$7=6,D18,$A$7=7,D19,$A$7=8,D19,$A$7=9,D20,$A$7=10,D20,$A$7=11,D21,$A$7=12,D21,$A$7=13,D22,$A$7=14,D22,$A$7=15,D23,$A$7=16,D23,$A$7=17,D24,$A$7=18,D24,$A$7=19,D25,$A$7=20,D25,$A$7=21,D26,$A$7=22,D26,$A$7=23,D27,$A$7=24,D27,$A$7=25,D28,$A$7=26,D28,$A$7=27,D29,$A$7=28,D29,$A$7=29,D30,$A$7=30,D30,$A$7=31,D31,$A$7=32,D31,$A$7=33,D32,$A$7=34,D32,$A$7=35,D33,$A$7=36,D33,$A$7=37,D34,$A$7=38,D34,$A$7=39,D35,$A$7=40,D35)</f>
        <v>11a</v>
      </c>
      <c r="L18" s="4" t="str">
        <f t="shared" si="4"/>
        <v>7c</v>
      </c>
      <c r="M18" s="4" t="str" cm="1">
        <f t="array" ref="M18">_xlfn.IFS($A$7=1,0,$A$7=2,H17,$A$7=3,H18,$A$7=4,H18,$A$7=5,H19,$A$7=6,H19,$A$7=7,H20,$A$7=8,H20,$A$7=9,H21,$A$7=10,H21,$A$7=11,H22,$A$7=12,H22,$A$7=13,H23,$A$7=14,H23,$A$7=15,H24,$A$7=16,H24,$A$7=17,H25,$A$7=18,H25,$A$7=19,H26,$A$7=20,H26,$A$7=21,H27,$A$7=22,H27,$A$7=23,H28,$A$7=24,H28,$A$7=25,H29,$A$7=26,H29,$A$7=27,H30,$A$7=28,H30,$A$7=29,H31,$A$7=30,H31,$A$7=31,H32,$A$7=32,H32,$A$7=33,H33,$A$7=34,H33,$A$7=35,H34,$A$7=36,H34,$A$7=37,H35,$A$7=38,H35,$A$7=39,H36,$A$7=40,H36)</f>
        <v>10d</v>
      </c>
      <c r="N18" s="4" t="str">
        <f t="shared" si="5"/>
        <v>7b</v>
      </c>
      <c r="O18" s="4" t="str" cm="1">
        <f t="array" ref="O18">_xlfn.IFS($A$7=1,0,$A$7=2,D14,$A$7=3,D15,$A$7=4,D15,$A$7=5,D16,$A$7=6,D16,$A$7=7,D17,$A$7=8,D17,$A$7=9,D18,$A$7=10,D18,$A$7=11,D19,$A$7=12,D19,$A$7=13,D20,$A$7=14,D20,$A$7=15,D21,$A$7=16,D21,$A$7=17,D22,$A$7=18,D22,$A$7=19,D23,$A$7=20,D23,$A$7=21,D24,$A$7=22,D24,$A$7=23,D25,$A$7=24,D25,$A$7=25,D26,$A$7=26,D26,$A$7=27,D27,$A$7=28,D27,$A$7=29,D28,$A$7=30,D28,$A$7=31,D29,$A$7=32,D29,$A$7=33,D30,$A$7=34,D30,$A$7=35,D31,$A$7=36,D31,$A$7=37,D32,$A$7=38,D32,$A$7=39,D33,$A$7=40,D33)</f>
        <v>10c</v>
      </c>
      <c r="P18" s="4" t="str">
        <f t="shared" si="6"/>
        <v>7a</v>
      </c>
      <c r="Q18" s="4" t="str" cm="1">
        <f t="array" ref="Q18">_xlfn.IFS($A$7=1,0,$A$7=2,L17,$A$7=3,L18,$A$7=4,L18,$A$7=5,L19,$A$7=6,L19,$A$7=7,L20,$A$7=8,L20,$A$7=9,L21,$A$7=10,L21,$A$7=11,L22,$A$7=12,L22,$A$7=13,L23,$A$7=14,L23,$A$7=15,L24,$A$7=16,L24,$A$7=17,L25,$A$7=18,L25,$A$7=19,L26,$A$7=20,L26,$A$7=21,L27,$A$7=22,L27,$A$7=23,L28,$A$7=24,L28,$A$7=25,L29,$A$7=26,L29,$A$7=27,L30,$A$7=28,L30,$A$7=29,L31,$A$7=30,L31,$A$7=31,L32,$A$7=32,L32,$A$7=33,L33,$A$7=34,L33,$A$7=35,L34,$A$7=36,L34,$A$7=37,L35,$A$7=38,L35,$A$7=39,L36,$A$7=40,L36)</f>
        <v>10b</v>
      </c>
      <c r="R18" s="4" t="str">
        <f t="shared" si="7"/>
        <v>6d</v>
      </c>
      <c r="S18" s="4" t="str" cm="1">
        <f t="array" ref="S18">_xlfn.IFS($A$7=1,0,$A$7=2,N17,$A$7=3,N18,$A$7=4,N18,$A$7=5,N19,$A$7=6,N19,$A$7=7,N20,$A$7=8,N20,$A$7=9,N21,$A$7=10,N21,$A$7=11,N22,$A$7=12,N22,$A$7=13,N23,$A$7=14,N23,$A$7=15,N24,$A$7=16,N24,$A$7=17,N25,$A$7=18,N25,$A$7=19,N26,$A$7=20,N26,$A$7=21,N27,$A$7=22,N27,$A$7=23,N28,$A$7=24,N28,$A$7=25,N29,$A$7=26,N29,$A$7=27,N30,$A$7=28,N30,$A$7=29,N31,$A$7=30,N31,$A$7=31,N32,$A$7=32,N32,$A$7=33,N33,$A$7=34,N33,$A$7=35,N34,$A$7=36,N34,$A$7=37,N35,$A$7=38,N35,$A$7=39,N36,$A$7=40,N36)</f>
        <v>10a</v>
      </c>
      <c r="T18" s="4" t="str">
        <f t="shared" si="8"/>
        <v>6c</v>
      </c>
      <c r="U18" s="4" t="str" cm="1">
        <f t="array" ref="U18">_xlfn.IFS($A$7=1,0,$A$7=2,N16,$A$7=3,N17,$A$7=4,N17,$A$7=5,N18,$A$7=6,N18,$A$7=7,N19,$A$7=8,N19,$A$7=9,N20,$A$7=10,N20,$A$7=11,N21,$A$7=12,N21,$A$7=13,N22,$A$7=14,N22,$A$7=15,N23,$A$7=16,N23,$A$7=17,N24,$A$7=18,N24,$A$7=19,N25,$A$7=20,N25,$A$7=21,N26,$A$7=22,N26,$A$7=23,N27,$A$7=24,N27,$A$7=25,N28,$A$7=26,N28,$A$7=27,N29,$A$7=28,N29,$A$7=29,N30,$A$7=30,N30,$A$7=31,N31,$A$7=32,N31,$A$7=33,N32,$A$7=34,N32,$A$7=35,N33,$A$7=36,N33,$A$7=37,N34,$A$7=38,N34,$A$7=39,N35,$A$7=40,N35)</f>
        <v>9d</v>
      </c>
      <c r="V18" s="4" t="str">
        <f t="shared" si="9"/>
        <v>6b</v>
      </c>
      <c r="W18" s="4" t="str" cm="1">
        <f t="array" ref="W18">_xlfn.IFS($A$7=1,0,$A$7=2,N15,$A$7=3,N16,$A$7=4,N16,$A$7=5,N17,$A$7=6,N17,$A$7=7,N18,$A$7=8,N18,$A$7=9,N19,$A$7=10,N19,$A$7=11,N20,$A$7=12,N20,$A$7=13,N21,$A$7=14,N21,$A$7=15,N22,$A$7=16,N22,$A$7=17,N23,$A$7=18,N23,$A$7=19,N24,$A$7=20,N24,$A$7=21,N25,$A$7=22,N25,$A$7=23,N26,$A$7=24,N26,$A$7=25,N27,$A$7=26,N27,$A$7=27,N28,$A$7=28,N28,$A$7=29,N29,$A$7=30,N29,$A$7=31,N30,$A$7=32,N30,$A$7=33,N31,$A$7=34,N31,$A$7=35,N32,$A$7=36,N32,$A$7=37,N33,$A$7=38,N33,$A$7=39,N34,$A$7=40,N34)</f>
        <v>9c</v>
      </c>
      <c r="X18" s="4" t="str">
        <f t="shared" si="10"/>
        <v>6a</v>
      </c>
      <c r="Y18" s="4" t="str" cm="1">
        <f t="array" ref="Y18">_xlfn.IFS($A$7=1,0,$A$7=2,N14,$A$7=3,N15,$A$7=4,N15,$A$7=5,N16,$A$7=6,N16,$A$7=7,N17,$A$7=8,N17,$A$7=9,N18,$A$7=10,N18,$A$7=11,N19,$A$7=12,N19,$A$7=13,N20,$A$7=14,N20,$A$7=15,N21,$A$7=16,N21,$A$7=17,N22,$A$7=18,N22,$A$7=19,N23,$A$7=20,N23,$A$7=21,N24,$A$7=22,N24,$A$7=23,N25,$A$7=24,N25,$A$7=25,N26,$A$7=26,N26,$A$7=27,N27,$A$7=28,N27,$A$7=29,N28,$A$7=30,N28,$A$7=31,N29,$A$7=32,N29,$A$7=33,N30,$A$7=34,N30,$A$7=35,N31,$A$7=36,N31,$A$7=37,N32,$A$7=38,N32,$A$7=39,N33,$A$7=40,N33)</f>
        <v>9b</v>
      </c>
      <c r="Z18" s="4" t="str">
        <f t="shared" si="11"/>
        <v>5d</v>
      </c>
      <c r="AA18" s="4" t="str" cm="1">
        <f t="array" ref="AA18">_xlfn.IFS($A$7=1,0,$A$7=2,N13,$A$7=3,N14,$A$7=4,N14,$A$7=5,N15,$A$7=6,N15,$A$7=7,N16,$A$7=8,N16,$A$7=9,N17,$A$7=10,N17,$A$7=11,N18,$A$7=12,N18,$A$7=13,N19,$A$7=14,N19,$A$7=15,N20,$A$7=16,N20,$A$7=17,N21,$A$7=18,N21,$A$7=19,N22,$A$7=20,N22,$A$7=21,N23,$A$7=22,N23,$A$7=23,N24,$A$7=24,N24,$A$7=25,N25,$A$7=26,N25,$A$7=27,N26,$A$7=28,N26,$A$7=29,N27,$A$7=30,N27,$A$7=31,N28,$A$7=32,N28,$A$7=33,N29,$A$7=34,N29,$A$7=35,N30,$A$7=36,N30,$A$7=37,N31,$A$7=38,N31,$A$7=39,N32,$A$7=40,N32)</f>
        <v>9a</v>
      </c>
      <c r="AB18" s="4" t="str">
        <f t="shared" si="12"/>
        <v>5c</v>
      </c>
      <c r="AC18" s="4" t="str" cm="1">
        <f t="array" ref="AC18">_xlfn.IFS($A$7=1,0,$A$7=2,#REF!,$A$7=3,#REF!,$A$7=4,#REF!,$A$7=5,N14,$A$7=6,N14,$A$7=7,N15,$A$7=8,N15,$A$7=9,N16,$A$7=10,N16,$A$7=11,N17,$A$7=12,N17,$A$7=13,N18,$A$7=14,N18,$A$7=15,N19,$A$7=16,N19,$A$7=17,N20,$A$7=18,N20,$A$7=19,N21,$A$7=20,N21,$A$7=21,N22,$A$7=22,N22,$A$7=23,N23,$A$7=24,N23,$A$7=25,N24,$A$7=26,N24,$A$7=27,N25,$A$7=28,N25,$A$7=29,N26,$A$7=30,N26,$A$7=31,N27,$A$7=32,N27,$A$7=33,N28,$A$7=34,N28,$A$7=35,N29,$A$7=36,N29,$A$7=37,N30,$A$7=38,N30,$A$7=39,N31,$A$7=40,N31)</f>
        <v>8d</v>
      </c>
      <c r="AD18" s="4" t="str">
        <f t="shared" ref="AD18:AD43" si="13">D5</f>
        <v>5b</v>
      </c>
      <c r="AE18" s="4" t="str" cm="1">
        <f t="array" ref="AE18">_xlfn.IFS($A$7=1,0,$A$7=2,#REF!,$A$7=3,#REF!,$A$7=4,#REF!,$A$7=5,N13,$A$7=6,N13,$A$7=7,N14,$A$7=8,N14,$A$7=9,N15,$A$7=10,N15,$A$7=11,N16,$A$7=12,N16,$A$7=13,N17,$A$7=14,N17,$A$7=15,N18,$A$7=16,N18,$A$7=17,N19,$A$7=18,N19,$A$7=19,N20,$A$7=20,N20,$A$7=21,N21,$A$7=22,N21,$A$7=23,N22,$A$7=24,N22,$A$7=25,N23,$A$7=26,N23,$A$7=27,N24,$A$7=28,N24,$A$7=29,N25,$A$7=30,N25,$A$7=31,N26,$A$7=32,N26,$A$7=33,N27,$A$7=34,N27,$A$7=35,N28,$A$7=36,N28,$A$7=37,N29,$A$7=38,N29,$A$7=39,N30,$A$7=40,N30)</f>
        <v>8c</v>
      </c>
      <c r="AF18" s="4" t="str">
        <f>D4</f>
        <v>5a</v>
      </c>
      <c r="AG18" s="4" t="str" cm="1">
        <f t="array" ref="AG18">_xlfn.IFS($A$7=1,0,$A$7=2,#REF!,$A$7=3,#REF!,$A$7=4,#REF!,$A$7=5,N12,$A$7=6,N12,$A$7=7,N13,$A$7=8,N13,$A$7=9,N14,$A$7=10,N14,$A$7=11,N15,$A$7=12,N15,$A$7=13,N16,$A$7=14,N16,$A$7=15,N17,$A$7=16,N17,$A$7=17,N18,$A$7=18,N18,$A$7=19,N19,$A$7=20,N19,$A$7=21,N20,$A$7=22,N20,$A$7=23,N21,$A$7=24,N21,$A$7=25,N22,$A$7=26,N22,$A$7=27,N23,$A$7=28,N23,$A$7=29,N24,$A$7=30,N24,$A$7=31,N25,$A$7=32,N25,$A$7=33,N26,$A$7=34,N26,$A$7=35,N27,$A$7=36,N27,$A$7=37,N28,$A$7=38,N28,$A$7=39,N29,$A$7=40,N29)</f>
        <v>8b</v>
      </c>
      <c r="AH18" s="4" t="str">
        <f>IF(ISODD($A$7),0,VLOOKUP($A$7-C124,$D$44:$E$83,2))</f>
        <v>11b</v>
      </c>
      <c r="AI18" s="4" t="str" cm="1">
        <f t="array" ref="AI18">_xlfn.IFS($A$7=1,0,$A$7=2,#REF!,$A$7=3,#REF!,$A$7=4,#REF!,$A$7=5,N11,$A$7=6,N11,$A$7=7,N12,$A$7=8,N12,$A$7=9,N13,$A$7=10,N13,$A$7=11,N14,$A$7=12,N14,$A$7=13,N15,$A$7=14,N15,$A$7=15,N16,$A$7=16,N16,$A$7=17,N17,$A$7=18,N17,$A$7=19,N18,$A$7=20,N18,$A$7=21,N19,$A$7=22,N19,$A$7=23,N20,$A$7=24,N20,$A$7=25,N21,$A$7=26,N21,$A$7=27,N22,$A$7=28,N22,$A$7=29,N23,$A$7=30,N23,$A$7=31,N24,$A$7=32,N24,$A$7=33,N25,$A$7=34,N25,$A$7=35,N26,$A$7=36,N26,$A$7=37,N27,$A$7=38,N27,$A$7=39,N28,$A$7=40,N28)</f>
        <v>8a</v>
      </c>
      <c r="AJ18" s="4" t="str" cm="1">
        <f t="array" ref="AJ18">_xlfn.IFS($A$7=1,0,$A$7=2,E46,$A$7=3,E47,$A$7=4,E47,$A$7=5,E48,$A$7=6,E48,$A$7=7,E50,$A$7=8,E50,$A$7=9,E52,$A$7=10,E52,$A$7=11,E54,$A$7=12,E54,$A$7=13,E56,$A$7=14,E56,$A$7=15,E58,$A$7=16,E58,$A$7=17,E60,$A$7=18,E60,$A$7=19,E62,$A$7=20,E62,$A$7=21,E64,$A$7=22,E64,$A$7=23,E66,$A$7=24,E66,$A$7=25,E68,$A$7=26,E68,$A$7=27,E70,$A$7=28,E70,$A$7=29,E72,$A$7=30,E72,$A$7=31,E74,$A$7=32,E74,$A$7=33,E76,$A$7=34,E76,$A$7=35,E78,$A$7=36,E78,$A$7=37,E80,$A$7=38,E80,$A$7=39,E82,$A$7=40,E82)</f>
        <v>11a</v>
      </c>
      <c r="AK18" s="4" t="str" cm="1">
        <f t="array" ref="AK18">_xlfn.IFS($A$7=1,0,$A$7=2,#REF!,$A$7=3,#REF!,$A$7=4,#REF!,$A$7=5,N10,$A$7=6,N10,$A$7=7,N11,$A$7=8,N11,$A$7=9,N12,$A$7=10,N12,$A$7=11,N13,$A$7=12,N13,$A$7=13,N14,$A$7=14,N14,$A$7=15,N15,$A$7=16,N15,$A$7=17,N16,$A$7=18,N16,$A$7=19,N17,$A$7=20,N17,$A$7=21,N18,$A$7=22,N18,$A$7=23,N19,$A$7=24,N19,$A$7=25,N20,$A$7=26,N20,$A$7=27,N21,$A$7=28,N21,$A$7=29,N22,$A$7=30,N22,$A$7=31,N23,$A$7=32,N23,$A$7=33,N24,$A$7=34,N24,$A$7=35,N25,$A$7=36,N25,$A$7=37,N26,$A$7=38,N26,$A$7=39,N27,$A$7=40,N27)</f>
        <v>7d</v>
      </c>
      <c r="AL18" s="4" t="str" cm="1">
        <f t="array" ref="AL18">_xlfn.IFS($A$7=1,0,$A$7=2,E45,$A$7=3,E46,$A$7=4,E46,$A$7=5,E47,$A$7=6,E47,$A$7=7,E49,$A$7=8,E49,$A$7=9,E51,$A$7=10,E51,$A$7=11,E53,$A$7=12,E53,$A$7=13,E55,$A$7=14,E55,$A$7=15,E57,$A$7=16,E57,$A$7=17,E59,$A$7=18,E59,$A$7=19,E61,$A$7=20,E61,$A$7=21,E63,$A$7=22,E63,$A$7=23,E65,$A$7=24,E65,$A$7=25,E67,$A$7=26,E67,$A$7=27,E69,$A$7=28,E69,$A$7=29,E71,$A$7=30,E71,$A$7=31,E73,$A$7=32,E73,$A$7=33,E75,$A$7=34,E75,$A$7=35,E77,$A$7=36,E77,$A$7=37,E79,$A$7=38,E79,$A$7=39,E81,$A$7=40,E81)</f>
        <v>10d</v>
      </c>
      <c r="AM18" s="4" t="str" cm="1">
        <f t="array" ref="AM18">_xlfn.IFS($A$7=1,0,$A$7=2,#REF!,$A$7=3,#REF!,$A$7=4,#REF!,$A$7=5,#REF!,$A$7=6,#REF!,$A$7=7,#REF!,$A$7=8,#REF!,$A$7=9,#REF!,$A$7=10,#REF!,$A$7=11,#REF!,$A$7=12,#REF!,$A$7=13,#REF!,$A$7=14,#REF!,$A$7=15,#REF!,$A$7=16,#REF!,$A$7=17,N15,$A$7=18,N15,$A$7=19,N16,$A$7=20,N16,$A$7=21,N17,$A$7=22,N17,$A$7=23,N18,$A$7=24,N18,$A$7=25,N19,$A$7=26,N19,$A$7=27,N20,$A$7=28,N20,$A$7=29,N21,$A$7=30,N21,$A$7=31,N22,$A$7=32,N22,$A$7=33,N23,$A$7=34,N23,$A$7=35,N24,$A$7=36,N24,$A$7=37,N25,$A$7=38,N25,$A$7=39,N26,$A$7=40,N26)</f>
        <v>7c</v>
      </c>
      <c r="AN18" s="4" t="str" cm="1">
        <f t="array" ref="AN18">_xlfn.IFS($A$7=1,0,$A$7=2,E44,$A$7=3,E45,$A$7=4,E45,$A$7=5,E46,$A$7=6,E46,$A$7=7,E48,$A$7=8,E48,$A$7=9,E50,$A$7=10,E50,$A$7=11,E52,$A$7=12,E52,$A$7=13,E54,$A$7=14,E54,$A$7=15,E56,$A$7=16,E56,$A$7=17,E58,$A$7=18,E58,$A$7=19,E60,$A$7=20,E60,$A$7=21,E62,$A$7=22,E62,$A$7=23,E64,$A$7=24,E64,$A$7=25,E66,$A$7=26,E66,$A$7=27,E68,$A$7=28,E68,$A$7=29,E70,$A$7=30,E70,$A$7=31,E72,$A$7=32,E72,$A$7=33,E74,$A$7=34,E74,$A$7=35,E76,$A$7=36,E76,$A$7=37,E78,$A$7=38,E78,$A$7=39,E80,$A$7=40,E80)</f>
        <v>10c</v>
      </c>
      <c r="AO18" s="4" t="str" cm="1">
        <f t="array" ref="AO18">_xlfn.IFS($A$7=1,0,$A$7=2,#REF!,$A$7=3,#REF!,$A$7=4,#REF!,$A$7=5,N8,$A$7=6,N8,$A$7=7,N9,$A$7=8,N9,$A$7=9,N10,$A$7=10,N10,$A$7=11,N11,$A$7=12,N11,$A$7=13,N12,$A$7=14,N12,$A$7=15,N13,$A$7=16,N13,$A$7=17,N14,$A$7=18,N14,$A$7=19,N15,$A$7=20,N15,$A$7=21,N16,$A$7=22,N16,$A$7=23,N17,$A$7=24,N17,$A$7=25,N18,$A$7=26,N18,$A$7=27,N19,$A$7=28,N19,$A$7=29,N20,$A$7=30,N20,$A$7=31,N21,$A$7=32,N21,$A$7=33,N22,$A$7=34,N22,$A$7=35,N23,$A$7=36,N23,$A$7=37,N24,$A$7=38,N24,$A$7=39,N25,$A$7=40,N25)</f>
        <v>7b</v>
      </c>
      <c r="AP18" s="4" t="str" cm="1">
        <f t="array" ref="AP18">_xlfn.IFS($A$7=1,0,$A$7=2,E43,$A$7=3,E44,$A$7=4,E44,$A$7=5,E45,$A$7=6,E45,$A$7=7,E47,$A$7=8,E47,$A$7=9,E49,$A$7=10,E49,$A$7=11,E51,$A$7=12,E51,$A$7=13,E53,$A$7=14,E53,$A$7=15,E55,$A$7=16,E55,$A$7=17,E57,$A$7=18,E57,$A$7=19,E59,$A$7=20,E59,$A$7=21,E61,$A$7=22,E61,$A$7=23,E63,$A$7=24,E63,$A$7=25,E65,$A$7=26,E65,$A$7=27,E67,$A$7=28,E67,$A$7=29,E69,$A$7=30,E69,$A$7=31,E71,$A$7=32,E71,$A$7=33,E73,$A$7=34,E73,$A$7=35,E75,$A$7=36,E75,$A$7=37,E77,$A$7=38,E77,$A$7=39,E79,$A$7=40,E79)</f>
        <v>10b</v>
      </c>
      <c r="AQ18" s="4" t="str" cm="1">
        <f t="array" ref="AQ18">_xlfn.IFS($A$7=1,0,$A$7=2,#REF!,$A$7=3,#REF!,$A$7=4,#REF!,$A$7=5,N7,$A$7=6,N7,$A$7=7,N8,$A$7=8,N8,$A$7=9,N9,$A$7=10,N9,$A$7=11,N10,$A$7=12,N10,$A$7=13,N11,$A$7=14,N11,$A$7=15,N12,$A$7=16,N12,$A$7=17,N13,$A$7=18,N13,$A$7=19,N14,$A$7=20,N14,$A$7=21,N15,$A$7=22,N15,$A$7=23,N16,$A$7=24,N16,$A$7=25,N17,$A$7=26,N17,$A$7=27,N18,$A$7=28,N18,$A$7=29,N19,$A$7=30,N19,$A$7=31,N20,$A$7=32,N20,$A$7=33,N21,$A$7=34,N21,$A$7=35,N22,$A$7=36,N22,$A$7=37,N23,$A$7=38,N23,$A$7=39,N24,$A$7=40,N24)</f>
        <v>7a</v>
      </c>
    </row>
    <row r="19" spans="1:60" x14ac:dyDescent="0.2">
      <c r="A19" s="1">
        <v>-31</v>
      </c>
      <c r="B19">
        <v>16</v>
      </c>
      <c r="C19" s="3">
        <f t="shared" si="0"/>
        <v>0.77083333333333337</v>
      </c>
      <c r="D19" s="4" t="str">
        <f>'Zeitpläne Stationen'!B18</f>
        <v>8d</v>
      </c>
      <c r="E19" s="4" cm="1">
        <f t="array" ref="E19">_xlfn.IFS($A$7=1,0,$A$7=2,D20,$A$7=3,D21,$A$7=4,D21,$A$7=5,D22,$A$7=6,D22,$A$7=7,D23,$A$7=8,D23,$A$7=9,D24,$A$7=10,D24,$A$7=11,D25,$A$7=12,D25,$A$7=13,D26,$A$7=14,D26,$A$7=15,D27,$A$7=16,D27,$A$7=17,D28,$A$7=18,D28,$A$7=19,D29,$A$7=20,D29,$A$7=21,D30,$A$7=22,D30,$A$7=23,D31,$A$7=24,D31,$A$7=25,D32,$A$7=26,D32,$A$7=27,D33,$A$7=28,D33,$A$7=29,D34,$A$7=30,D34,$A$7=31,D35,$A$7=32,D35,$A$7=33,D36,$A$7=34,D36,$A$7=35,D37,$A$7=36,D37,$A$7=37,D38,$A$7=38,D38,$A$7=39,D39,$A$7=40,D39)</f>
        <v>0</v>
      </c>
      <c r="F19" s="4" t="str">
        <f t="shared" si="1"/>
        <v>8c</v>
      </c>
      <c r="G19" s="4" cm="1">
        <f t="array" ref="G19">_xlfn.IFS($A$7=1,0,$A$7=2,D19,$A$7=3,D20,$A$7=4,D20,$A$7=5,D21,$A$7=6,D21,$A$7=7,D22,$A$7=8,D22,$A$7=9,D23,$A$7=10,D23,$A$7=11,D24,$A$7=12,D24,$A$7=13,D25,$A$7=14,D25,$A$7=15,D26,$A$7=16,D26,$A$7=17,D27,$A$7=18,D27,$A$7=19,D28,$A$7=20,D28,$A$7=21,D29,$A$7=22,D29,$A$7=23,D30,$A$7=24,D30,$A$7=25,D31,$A$7=26,D31,$A$7=27,D32,$A$7=28,D32,$A$7=29,D33,$A$7=30,D33,$A$7=31,D34,$A$7=32,D34,$A$7=33,D35,$A$7=34,D35,$A$7=35,D36,$A$7=36,D36,$A$7=37,D37,$A$7=38,D37,$A$7=39,D38,$A$7=40,D38)</f>
        <v>0</v>
      </c>
      <c r="H19" s="4" t="str">
        <f t="shared" si="2"/>
        <v>8b</v>
      </c>
      <c r="I19" s="4" cm="1">
        <f t="array" ref="I19">_xlfn.IFS($A$7=1,0,$A$7=2,D18,$A$7=3,D19,$A$7=4,D19,$A$7=5,D20,$A$7=6,D20,$A$7=7,D21,$A$7=8,D21,$A$7=9,D22,$A$7=10,D22,$A$7=11,D23,$A$7=12,D23,$A$7=13,D24,$A$7=14,D24,$A$7=15,D25,$A$7=16,D25,$A$7=17,D26,$A$7=18,D26,$A$7=19,D27,$A$7=20,D27,$A$7=21,D28,$A$7=22,D28,$A$7=23,D29,$A$7=24,D29,$A$7=25,D30,$A$7=26,D30,$A$7=27,D31,$A$7=28,D31,$A$7=29,D32,$A$7=30,D32,$A$7=31,D33,$A$7=32,D33,$A$7=33,D34,$A$7=34,D34,$A$7=35,D35,$A$7=36,D35,$A$7=37,D36,$A$7=38,D36,$A$7=39,D37,$A$7=40,D37)</f>
        <v>0</v>
      </c>
      <c r="J19" s="4" t="str">
        <f t="shared" si="3"/>
        <v>8a</v>
      </c>
      <c r="K19" s="4" t="str" cm="1">
        <f t="array" ref="K19">_xlfn.IFS($A$7=1,0,$A$7=2,D17,$A$7=3,D18,$A$7=4,D18,$A$7=5,D19,$A$7=6,D19,$A$7=7,D20,$A$7=8,D20,$A$7=9,D21,$A$7=10,D21,$A$7=11,D22,$A$7=12,D22,$A$7=13,D23,$A$7=14,D23,$A$7=15,D24,$A$7=16,D24,$A$7=17,D25,$A$7=18,D25,$A$7=19,D26,$A$7=20,D26,$A$7=21,D27,$A$7=22,D27,$A$7=23,D28,$A$7=24,D28,$A$7=25,D29,$A$7=26,D29,$A$7=27,D30,$A$7=28,D30,$A$7=29,D31,$A$7=30,D31,$A$7=31,D32,$A$7=32,D32,$A$7=33,D33,$A$7=34,D33,$A$7=35,D34,$A$7=36,D34,$A$7=37,D35,$A$7=38,D35,$A$7=39,D36,$A$7=40,D36)</f>
        <v>11b</v>
      </c>
      <c r="L19" s="4" t="str">
        <f t="shared" si="4"/>
        <v>7d</v>
      </c>
      <c r="M19" s="4" t="str" cm="1">
        <f t="array" ref="M19">_xlfn.IFS($A$7=1,0,$A$7=2,H18,$A$7=3,H19,$A$7=4,H19,$A$7=5,H20,$A$7=6,H20,$A$7=7,H21,$A$7=8,H21,$A$7=9,H22,$A$7=10,H22,$A$7=11,H23,$A$7=12,H23,$A$7=13,H24,$A$7=14,H24,$A$7=15,H25,$A$7=16,H25,$A$7=17,H26,$A$7=18,H26,$A$7=19,H27,$A$7=20,H27,$A$7=21,H28,$A$7=22,H28,$A$7=23,H29,$A$7=24,H29,$A$7=25,H30,$A$7=26,H30,$A$7=27,H31,$A$7=28,H31,$A$7=29,H32,$A$7=30,H32,$A$7=31,H33,$A$7=32,H33,$A$7=33,H34,$A$7=34,H34,$A$7=35,H35,$A$7=36,H35,$A$7=37,H36,$A$7=38,H36,$A$7=39,H37,$A$7=40,H37)</f>
        <v>11a</v>
      </c>
      <c r="N19" s="4" t="str">
        <f t="shared" si="5"/>
        <v>7c</v>
      </c>
      <c r="O19" s="4" t="str" cm="1">
        <f t="array" ref="O19">_xlfn.IFS($A$7=1,0,$A$7=2,D15,$A$7=3,D16,$A$7=4,D16,$A$7=5,D17,$A$7=6,D17,$A$7=7,D18,$A$7=8,D18,$A$7=9,D19,$A$7=10,D19,$A$7=11,D20,$A$7=12,D20,$A$7=13,D21,$A$7=14,D21,$A$7=15,D22,$A$7=16,D22,$A$7=17,D23,$A$7=18,D23,$A$7=19,D24,$A$7=20,D24,$A$7=21,D25,$A$7=22,D25,$A$7=23,D26,$A$7=24,D26,$A$7=25,D27,$A$7=26,D27,$A$7=27,D28,$A$7=28,D28,$A$7=29,D29,$A$7=30,D29,$A$7=31,D30,$A$7=32,D30,$A$7=33,D31,$A$7=34,D31,$A$7=35,D32,$A$7=36,D32,$A$7=37,D33,$A$7=38,D33,$A$7=39,D34,$A$7=40,D34)</f>
        <v>10d</v>
      </c>
      <c r="P19" s="4" t="str">
        <f t="shared" si="6"/>
        <v>7b</v>
      </c>
      <c r="Q19" s="4" t="str" cm="1">
        <f t="array" ref="Q19">_xlfn.IFS($A$7=1,0,$A$7=2,L18,$A$7=3,L19,$A$7=4,L19,$A$7=5,L20,$A$7=6,L20,$A$7=7,L21,$A$7=8,L21,$A$7=9,L22,$A$7=10,L22,$A$7=11,L23,$A$7=12,L23,$A$7=13,L24,$A$7=14,L24,$A$7=15,L25,$A$7=16,L25,$A$7=17,L26,$A$7=18,L26,$A$7=19,L27,$A$7=20,L27,$A$7=21,L28,$A$7=22,L28,$A$7=23,L29,$A$7=24,L29,$A$7=25,L30,$A$7=26,L30,$A$7=27,L31,$A$7=28,L31,$A$7=29,L32,$A$7=30,L32,$A$7=31,L33,$A$7=32,L33,$A$7=33,L34,$A$7=34,L34,$A$7=35,L35,$A$7=36,L35,$A$7=37,L36,$A$7=38,L36,$A$7=39,L37,$A$7=40,L37)</f>
        <v>10c</v>
      </c>
      <c r="R19" s="4" t="str">
        <f t="shared" si="7"/>
        <v>7a</v>
      </c>
      <c r="S19" s="4" t="str" cm="1">
        <f t="array" ref="S19">_xlfn.IFS($A$7=1,0,$A$7=2,N18,$A$7=3,N19,$A$7=4,N19,$A$7=5,N20,$A$7=6,N20,$A$7=7,N21,$A$7=8,N21,$A$7=9,N22,$A$7=10,N22,$A$7=11,N23,$A$7=12,N23,$A$7=13,N24,$A$7=14,N24,$A$7=15,N25,$A$7=16,N25,$A$7=17,N26,$A$7=18,N26,$A$7=19,N27,$A$7=20,N27,$A$7=21,N28,$A$7=22,N28,$A$7=23,N29,$A$7=24,N29,$A$7=25,N30,$A$7=26,N30,$A$7=27,N31,$A$7=28,N31,$A$7=29,N32,$A$7=30,N32,$A$7=31,N33,$A$7=32,N33,$A$7=33,N34,$A$7=34,N34,$A$7=35,N35,$A$7=36,N35,$A$7=37,N36,$A$7=38,N36,$A$7=39,N37,$A$7=40,N37)</f>
        <v>10b</v>
      </c>
      <c r="T19" s="4" t="str">
        <f t="shared" si="8"/>
        <v>6d</v>
      </c>
      <c r="U19" s="4" t="str" cm="1">
        <f t="array" ref="U19">_xlfn.IFS($A$7=1,0,$A$7=2,N17,$A$7=3,N18,$A$7=4,N18,$A$7=5,N19,$A$7=6,N19,$A$7=7,N20,$A$7=8,N20,$A$7=9,N21,$A$7=10,N21,$A$7=11,N22,$A$7=12,N22,$A$7=13,N23,$A$7=14,N23,$A$7=15,N24,$A$7=16,N24,$A$7=17,N25,$A$7=18,N25,$A$7=19,N26,$A$7=20,N26,$A$7=21,N27,$A$7=22,N27,$A$7=23,N28,$A$7=24,N28,$A$7=25,N29,$A$7=26,N29,$A$7=27,N30,$A$7=28,N30,$A$7=29,N31,$A$7=30,N31,$A$7=31,N32,$A$7=32,N32,$A$7=33,N33,$A$7=34,N33,$A$7=35,N34,$A$7=36,N34,$A$7=37,N35,$A$7=38,N35,$A$7=39,N36,$A$7=40,N36)</f>
        <v>10a</v>
      </c>
      <c r="V19" s="4" t="str">
        <f t="shared" si="9"/>
        <v>6c</v>
      </c>
      <c r="W19" s="4" t="str" cm="1">
        <f t="array" ref="W19">_xlfn.IFS($A$7=1,0,$A$7=2,N16,$A$7=3,N17,$A$7=4,N17,$A$7=5,N18,$A$7=6,N18,$A$7=7,N19,$A$7=8,N19,$A$7=9,N20,$A$7=10,N20,$A$7=11,N21,$A$7=12,N21,$A$7=13,N22,$A$7=14,N22,$A$7=15,N23,$A$7=16,N23,$A$7=17,N24,$A$7=18,N24,$A$7=19,N25,$A$7=20,N25,$A$7=21,N26,$A$7=22,N26,$A$7=23,N27,$A$7=24,N27,$A$7=25,N28,$A$7=26,N28,$A$7=27,N29,$A$7=28,N29,$A$7=29,N30,$A$7=30,N30,$A$7=31,N31,$A$7=32,N31,$A$7=33,N32,$A$7=34,N32,$A$7=35,N33,$A$7=36,N33,$A$7=37,N34,$A$7=38,N34,$A$7=39,N35,$A$7=40,N35)</f>
        <v>9d</v>
      </c>
      <c r="X19" s="4" t="str">
        <f t="shared" si="10"/>
        <v>6b</v>
      </c>
      <c r="Y19" s="4" t="str" cm="1">
        <f t="array" ref="Y19">_xlfn.IFS($A$7=1,0,$A$7=2,N15,$A$7=3,N16,$A$7=4,N16,$A$7=5,N17,$A$7=6,N17,$A$7=7,N18,$A$7=8,N18,$A$7=9,N19,$A$7=10,N19,$A$7=11,N20,$A$7=12,N20,$A$7=13,N21,$A$7=14,N21,$A$7=15,N22,$A$7=16,N22,$A$7=17,N23,$A$7=18,N23,$A$7=19,N24,$A$7=20,N24,$A$7=21,N25,$A$7=22,N25,$A$7=23,N26,$A$7=24,N26,$A$7=25,N27,$A$7=26,N27,$A$7=27,N28,$A$7=28,N28,$A$7=29,N29,$A$7=30,N29,$A$7=31,N30,$A$7=32,N30,$A$7=33,N31,$A$7=34,N31,$A$7=35,N32,$A$7=36,N32,$A$7=37,N33,$A$7=38,N33,$A$7=39,N34,$A$7=40,N34)</f>
        <v>9c</v>
      </c>
      <c r="Z19" s="4" t="str">
        <f t="shared" si="11"/>
        <v>6a</v>
      </c>
      <c r="AA19" s="4" t="str" cm="1">
        <f t="array" ref="AA19">_xlfn.IFS($A$7=1,0,$A$7=2,N14,$A$7=3,N15,$A$7=4,N15,$A$7=5,N16,$A$7=6,N16,$A$7=7,N17,$A$7=8,N17,$A$7=9,N18,$A$7=10,N18,$A$7=11,N19,$A$7=12,N19,$A$7=13,N20,$A$7=14,N20,$A$7=15,N21,$A$7=16,N21,$A$7=17,N22,$A$7=18,N22,$A$7=19,N23,$A$7=20,N23,$A$7=21,N24,$A$7=22,N24,$A$7=23,N25,$A$7=24,N25,$A$7=25,N26,$A$7=26,N26,$A$7=27,N27,$A$7=28,N27,$A$7=29,N28,$A$7=30,N28,$A$7=31,N29,$A$7=32,N29,$A$7=33,N30,$A$7=34,N30,$A$7=35,N31,$A$7=36,N31,$A$7=37,N32,$A$7=38,N32,$A$7=39,N33,$A$7=40,N33)</f>
        <v>9b</v>
      </c>
      <c r="AB19" s="4" t="str">
        <f t="shared" si="12"/>
        <v>5d</v>
      </c>
      <c r="AC19" s="4" t="str" cm="1">
        <f t="array" ref="AC19">_xlfn.IFS($A$7=1,0,$A$7=2,#REF!,$A$7=3,#REF!,$A$7=4,#REF!,$A$7=5,N15,$A$7=6,N15,$A$7=7,N16,$A$7=8,N16,$A$7=9,N17,$A$7=10,N17,$A$7=11,N18,$A$7=12,N18,$A$7=13,N19,$A$7=14,N19,$A$7=15,N20,$A$7=16,N20,$A$7=17,N21,$A$7=18,N21,$A$7=19,N22,$A$7=20,N22,$A$7=21,N23,$A$7=22,N23,$A$7=23,N24,$A$7=24,N24,$A$7=25,N25,$A$7=26,N25,$A$7=27,N26,$A$7=28,N26,$A$7=29,N27,$A$7=30,N27,$A$7=31,N28,$A$7=32,N28,$A$7=33,N29,$A$7=34,N29,$A$7=35,N30,$A$7=36,N30,$A$7=37,N31,$A$7=38,N31,$A$7=39,N32,$A$7=40,N32)</f>
        <v>9a</v>
      </c>
      <c r="AD19" s="4" t="str">
        <f t="shared" si="13"/>
        <v>5c</v>
      </c>
      <c r="AE19" s="4" t="str" cm="1">
        <f t="array" ref="AE19">_xlfn.IFS($A$7=1,0,$A$7=2,#REF!,$A$7=3,#REF!,$A$7=4,#REF!,$A$7=5,N14,$A$7=6,N14,$A$7=7,N15,$A$7=8,N15,$A$7=9,N16,$A$7=10,N16,$A$7=11,N17,$A$7=12,N17,$A$7=13,N18,$A$7=14,N18,$A$7=15,N19,$A$7=16,N19,$A$7=17,N20,$A$7=18,N20,$A$7=19,N21,$A$7=20,N21,$A$7=21,N22,$A$7=22,N22,$A$7=23,N23,$A$7=24,N23,$A$7=25,N24,$A$7=26,N24,$A$7=27,N25,$A$7=28,N25,$A$7=29,N26,$A$7=30,N26,$A$7=31,N27,$A$7=32,N27,$A$7=33,N28,$A$7=34,N28,$A$7=35,N29,$A$7=36,N29,$A$7=37,N30,$A$7=38,N30,$A$7=39,N31,$A$7=40,N31)</f>
        <v>8d</v>
      </c>
      <c r="AF19" s="4" t="str">
        <f t="shared" ref="AF19:AF43" si="14">D5</f>
        <v>5b</v>
      </c>
      <c r="AG19" s="4" t="str" cm="1">
        <f t="array" ref="AG19">_xlfn.IFS($A$7=1,0,$A$7=2,#REF!,$A$7=3,#REF!,$A$7=4,#REF!,$A$7=5,N13,$A$7=6,N13,$A$7=7,N14,$A$7=8,N14,$A$7=9,N15,$A$7=10,N15,$A$7=11,N16,$A$7=12,N16,$A$7=13,N17,$A$7=14,N17,$A$7=15,N18,$A$7=16,N18,$A$7=17,N19,$A$7=18,N19,$A$7=19,N20,$A$7=20,N20,$A$7=21,N21,$A$7=22,N21,$A$7=23,N22,$A$7=24,N22,$A$7=25,N23,$A$7=26,N23,$A$7=27,N24,$A$7=28,N24,$A$7=29,N25,$A$7=30,N25,$A$7=31,N26,$A$7=32,N26,$A$7=33,N27,$A$7=34,N27,$A$7=35,N28,$A$7=36,N28,$A$7=37,N29,$A$7=38,N29,$A$7=39,N30,$A$7=40,N30)</f>
        <v>8c</v>
      </c>
      <c r="AH19" s="4" t="str">
        <f>D4</f>
        <v>5a</v>
      </c>
      <c r="AI19" s="4" t="str" cm="1">
        <f t="array" ref="AI19">_xlfn.IFS($A$7=1,0,$A$7=2,#REF!,$A$7=3,#REF!,$A$7=4,#REF!,$A$7=5,N12,$A$7=6,N12,$A$7=7,N13,$A$7=8,N13,$A$7=9,N14,$A$7=10,N14,$A$7=11,N15,$A$7=12,N15,$A$7=13,N16,$A$7=14,N16,$A$7=15,N17,$A$7=16,N17,$A$7=17,N18,$A$7=18,N18,$A$7=19,N19,$A$7=20,N19,$A$7=21,N20,$A$7=22,N20,$A$7=23,N21,$A$7=24,N21,$A$7=25,N22,$A$7=26,N22,$A$7=27,N23,$A$7=28,N23,$A$7=29,N24,$A$7=30,N24,$A$7=31,N25,$A$7=32,N25,$A$7=33,N26,$A$7=34,N26,$A$7=35,N27,$A$7=36,N27,$A$7=37,N28,$A$7=38,N28,$A$7=39,N29,$A$7=40,N29)</f>
        <v>8b</v>
      </c>
      <c r="AJ19" s="4" t="str">
        <f>IF(ISODD($A$7),0,VLOOKUP($A$7-C124,$D$44:$E$83,2))</f>
        <v>11b</v>
      </c>
      <c r="AK19" s="4" t="str" cm="1">
        <f t="array" ref="AK19">_xlfn.IFS($A$7=1,0,$A$7=2,#REF!,$A$7=3,#REF!,$A$7=4,#REF!,$A$7=5,N11,$A$7=6,N11,$A$7=7,N12,$A$7=8,N12,$A$7=9,N13,$A$7=10,N13,$A$7=11,N14,$A$7=12,N14,$A$7=13,N15,$A$7=14,N15,$A$7=15,N16,$A$7=16,N16,$A$7=17,N17,$A$7=18,N17,$A$7=19,N18,$A$7=20,N18,$A$7=21,N19,$A$7=22,N19,$A$7=23,N20,$A$7=24,N20,$A$7=25,N21,$A$7=26,N21,$A$7=27,N22,$A$7=28,N22,$A$7=29,N23,$A$7=30,N23,$A$7=31,N24,$A$7=32,N24,$A$7=33,N25,$A$7=34,N25,$A$7=35,N26,$A$7=36,N26,$A$7=37,N27,$A$7=38,N27,$A$7=39,N28,$A$7=40,N28)</f>
        <v>8a</v>
      </c>
      <c r="AL19" s="4" t="str" cm="1">
        <f t="array" ref="AL19">_xlfn.IFS($A$7=1,0,$A$7=2,E46,$A$7=3,E47,$A$7=4,E47,$A$7=5,E48,$A$7=6,E48,$A$7=7,E50,$A$7=8,E50,$A$7=9,E52,$A$7=10,E52,$A$7=11,E54,$A$7=12,E54,$A$7=13,E56,$A$7=14,E56,$A$7=15,E58,$A$7=16,E58,$A$7=17,E60,$A$7=18,E60,$A$7=19,E62,$A$7=20,E62,$A$7=21,E64,$A$7=22,E64,$A$7=23,E66,$A$7=24,E66,$A$7=25,E68,$A$7=26,E68,$A$7=27,E70,$A$7=28,E70,$A$7=29,E72,$A$7=30,E72,$A$7=31,E74,$A$7=32,E74,$A$7=33,E76,$A$7=34,E76,$A$7=35,E78,$A$7=36,E78,$A$7=37,E80,$A$7=38,E80,$A$7=39,E82,$A$7=40,E82)</f>
        <v>11a</v>
      </c>
      <c r="AM19" s="4" t="str" cm="1">
        <f t="array" ref="AM19">_xlfn.IFS($A$7=1,0,$A$7=2,#REF!,$A$7=3,#REF!,$A$7=4,#REF!,$A$7=5,#REF!,$A$7=6,#REF!,$A$7=7,#REF!,$A$7=8,#REF!,$A$7=9,#REF!,$A$7=10,#REF!,$A$7=11,#REF!,$A$7=12,#REF!,$A$7=13,#REF!,$A$7=14,#REF!,$A$7=15,N15,$A$7=16,N15,$A$7=17,N16,$A$7=18,N16,$A$7=19,N17,$A$7=20,N17,$A$7=21,N18,$A$7=22,N18,$A$7=23,N19,$A$7=24,N19,$A$7=25,N20,$A$7=26,N20,$A$7=27,N21,$A$7=28,N21,$A$7=29,N22,$A$7=30,N22,$A$7=31,N23,$A$7=32,N23,$A$7=33,N24,$A$7=34,N24,$A$7=35,N25,$A$7=36,N25,$A$7=37,N26,$A$7=38,N26,$A$7=39,N27,$A$7=40,N27)</f>
        <v>7d</v>
      </c>
      <c r="AN19" s="4" t="str" cm="1">
        <f t="array" ref="AN19">_xlfn.IFS($A$7=1,0,$A$7=2,E45,$A$7=3,E46,$A$7=4,E46,$A$7=5,E47,$A$7=6,E47,$A$7=7,E49,$A$7=8,E49,$A$7=9,E51,$A$7=10,E51,$A$7=11,E53,$A$7=12,E53,$A$7=13,E55,$A$7=14,E55,$A$7=15,E57,$A$7=16,E57,$A$7=17,E59,$A$7=18,E59,$A$7=19,E61,$A$7=20,E61,$A$7=21,E63,$A$7=22,E63,$A$7=23,E65,$A$7=24,E65,$A$7=25,E67,$A$7=26,E67,$A$7=27,E69,$A$7=28,E69,$A$7=29,E71,$A$7=30,E71,$A$7=31,E73,$A$7=32,E73,$A$7=33,E75,$A$7=34,E75,$A$7=35,E77,$A$7=36,E77,$A$7=37,E79,$A$7=38,E79,$A$7=39,E81,$A$7=40,E81)</f>
        <v>10d</v>
      </c>
      <c r="AO19" s="4" t="str" cm="1">
        <f t="array" ref="AO19">_xlfn.IFS($A$7=1,0,$A$7=2,#REF!,$A$7=3,#REF!,$A$7=4,#REF!,$A$7=5,N9,$A$7=6,N9,$A$7=7,N10,$A$7=8,N10,$A$7=9,N11,$A$7=10,N11,$A$7=11,N12,$A$7=12,N12,$A$7=13,N13,$A$7=14,N13,$A$7=15,N14,$A$7=16,N14,$A$7=17,N15,$A$7=18,N15,$A$7=19,N16,$A$7=20,N16,$A$7=21,N17,$A$7=22,N17,$A$7=23,N18,$A$7=24,N18,$A$7=25,N19,$A$7=26,N19,$A$7=27,N20,$A$7=28,N20,$A$7=29,N21,$A$7=30,N21,$A$7=31,N22,$A$7=32,N22,$A$7=33,N23,$A$7=34,N23,$A$7=35,N24,$A$7=36,N24,$A$7=37,N25,$A$7=38,N25,$A$7=39,N26,$A$7=40,N26)</f>
        <v>7c</v>
      </c>
      <c r="AP19" s="4" t="str" cm="1">
        <f t="array" ref="AP19">_xlfn.IFS($A$7=1,0,$A$7=2,E44,$A$7=3,E45,$A$7=4,E45,$A$7=5,E46,$A$7=6,E46,$A$7=7,E48,$A$7=8,E48,$A$7=9,E50,$A$7=10,E50,$A$7=11,E52,$A$7=12,E52,$A$7=13,E54,$A$7=14,E54,$A$7=15,E56,$A$7=16,E56,$A$7=17,E58,$A$7=18,E58,$A$7=19,E60,$A$7=20,E60,$A$7=21,E62,$A$7=22,E62,$A$7=23,E64,$A$7=24,E64,$A$7=25,E66,$A$7=26,E66,$A$7=27,E68,$A$7=28,E68,$A$7=29,E70,$A$7=30,E70,$A$7=31,E72,$A$7=32,E72,$A$7=33,E74,$A$7=34,E74,$A$7=35,E76,$A$7=36,E76,$A$7=37,E78,$A$7=38,E78,$A$7=39,E80,$A$7=40,E80)</f>
        <v>10c</v>
      </c>
      <c r="AQ19" s="4" t="str" cm="1">
        <f t="array" ref="AQ19">_xlfn.IFS($A$7=1,0,$A$7=2,#REF!,$A$7=3,#REF!,$A$7=4,#REF!,$A$7=5,N8,$A$7=6,N8,$A$7=7,N9,$A$7=8,N9,$A$7=9,N10,$A$7=10,N10,$A$7=11,N11,$A$7=12,N11,$A$7=13,N12,$A$7=14,N12,$A$7=15,N13,$A$7=16,N13,$A$7=17,N14,$A$7=18,N14,$A$7=19,N15,$A$7=20,N15,$A$7=21,N16,$A$7=22,N16,$A$7=23,N17,$A$7=24,N17,$A$7=25,N18,$A$7=26,N18,$A$7=27,N19,$A$7=28,N19,$A$7=29,N20,$A$7=30,N20,$A$7=31,N21,$A$7=32,N21,$A$7=33,N22,$A$7=34,N22,$A$7=35,N23,$A$7=36,N23,$A$7=37,N24,$A$7=38,N24,$A$7=39,N25,$A$7=40,N25)</f>
        <v>7b</v>
      </c>
    </row>
    <row r="20" spans="1:60" x14ac:dyDescent="0.2">
      <c r="A20" s="1">
        <v>-30</v>
      </c>
      <c r="B20">
        <v>17</v>
      </c>
      <c r="C20" s="3">
        <f t="shared" si="0"/>
        <v>0.79861111111111116</v>
      </c>
      <c r="D20" s="4" t="str">
        <f>'Zeitpläne Stationen'!B19</f>
        <v>9a</v>
      </c>
      <c r="E20" s="4" cm="1">
        <f t="array" ref="E20">_xlfn.IFS($A$7=1,0,$A$7=2,D21,$A$7=3,D22,$A$7=4,D22,$A$7=5,D23,$A$7=6,D23,$A$7=7,D24,$A$7=8,D24,$A$7=9,D25,$A$7=10,D25,$A$7=11,D26,$A$7=12,D26,$A$7=13,D27,$A$7=14,D27,$A$7=15,D28,$A$7=16,D28,$A$7=17,D29,$A$7=18,D29,$A$7=19,D30,$A$7=20,D30,$A$7=21,D31,$A$7=22,D31,$A$7=23,D32,$A$7=24,D32,$A$7=25,D33,$A$7=26,D33,$A$7=27,D34,$A$7=28,D34,$A$7=29,D35,$A$7=30,D35,$A$7=31,D36,$A$7=32,D36,$A$7=33,D37,$A$7=34,D37,$A$7=35,D38,$A$7=36,D38,$A$7=37,D39,$A$7=38,D39,$A$7=39,D40,$A$7=40,D40)</f>
        <v>0</v>
      </c>
      <c r="F20" s="4" t="str">
        <f t="shared" si="1"/>
        <v>8d</v>
      </c>
      <c r="G20" s="4" cm="1">
        <f t="array" ref="G20">_xlfn.IFS($A$7=1,0,$A$7=2,D20,$A$7=3,D21,$A$7=4,D21,$A$7=5,D22,$A$7=6,D22,$A$7=7,D23,$A$7=8,D23,$A$7=9,D24,$A$7=10,D24,$A$7=11,D25,$A$7=12,D25,$A$7=13,D26,$A$7=14,D26,$A$7=15,D27,$A$7=16,D27,$A$7=17,D28,$A$7=18,D28,$A$7=19,D29,$A$7=20,D29,$A$7=21,D30,$A$7=22,D30,$A$7=23,D31,$A$7=24,D31,$A$7=25,D32,$A$7=26,D32,$A$7=27,D33,$A$7=28,D33,$A$7=29,D34,$A$7=30,D34,$A$7=31,D35,$A$7=32,D35,$A$7=33,D36,$A$7=34,D36,$A$7=35,D37,$A$7=36,D37,$A$7=37,D38,$A$7=38,D38,$A$7=39,D39,$A$7=40,D39)</f>
        <v>0</v>
      </c>
      <c r="H20" s="4" t="str">
        <f t="shared" si="2"/>
        <v>8c</v>
      </c>
      <c r="I20" s="4" cm="1">
        <f t="array" ref="I20">_xlfn.IFS($A$7=1,0,$A$7=2,D19,$A$7=3,D20,$A$7=4,D20,$A$7=5,D21,$A$7=6,D21,$A$7=7,D22,$A$7=8,D22,$A$7=9,D23,$A$7=10,D23,$A$7=11,D24,$A$7=12,D24,$A$7=13,D25,$A$7=14,D25,$A$7=15,D26,$A$7=16,D26,$A$7=17,D27,$A$7=18,D27,$A$7=19,D28,$A$7=20,D28,$A$7=21,D29,$A$7=22,D29,$A$7=23,D30,$A$7=24,D30,$A$7=25,D31,$A$7=26,D31,$A$7=27,D32,$A$7=28,D32,$A$7=29,D33,$A$7=30,D33,$A$7=31,D34,$A$7=32,D34,$A$7=33,D35,$A$7=34,D35,$A$7=35,D36,$A$7=36,D36,$A$7=37,D37,$A$7=38,D37,$A$7=39,D38,$A$7=40,D38)</f>
        <v>0</v>
      </c>
      <c r="J20" s="4" t="str">
        <f t="shared" si="3"/>
        <v>8b</v>
      </c>
      <c r="K20" s="4" cm="1">
        <f t="array" ref="K20">_xlfn.IFS($A$7=1,0,$A$7=2,D18,$A$7=3,D19,$A$7=4,D19,$A$7=5,D20,$A$7=6,D20,$A$7=7,D21,$A$7=8,D21,$A$7=9,D22,$A$7=10,D22,$A$7=11,D23,$A$7=12,D23,$A$7=13,D24,$A$7=14,D24,$A$7=15,D25,$A$7=16,D25,$A$7=17,D26,$A$7=18,D26,$A$7=19,D27,$A$7=20,D27,$A$7=21,D28,$A$7=22,D28,$A$7=23,D29,$A$7=24,D29,$A$7=25,D30,$A$7=26,D30,$A$7=27,D31,$A$7=28,D31,$A$7=29,D32,$A$7=30,D32,$A$7=31,D33,$A$7=32,D33,$A$7=33,D34,$A$7=34,D34,$A$7=35,D35,$A$7=36,D35,$A$7=37,D36,$A$7=38,D36,$A$7=39,D37,$A$7=40,D37)</f>
        <v>0</v>
      </c>
      <c r="L20" s="4" t="str">
        <f t="shared" si="4"/>
        <v>8a</v>
      </c>
      <c r="M20" s="4" t="str" cm="1">
        <f t="array" ref="M20">_xlfn.IFS($A$7=1,0,$A$7=2,H19,$A$7=3,H20,$A$7=4,H20,$A$7=5,H21,$A$7=6,H21,$A$7=7,H22,$A$7=8,H22,$A$7=9,H23,$A$7=10,H23,$A$7=11,H24,$A$7=12,H24,$A$7=13,H25,$A$7=14,H25,$A$7=15,H26,$A$7=16,H26,$A$7=17,H27,$A$7=18,H27,$A$7=19,H28,$A$7=20,H28,$A$7=21,H29,$A$7=22,H29,$A$7=23,H30,$A$7=24,H30,$A$7=25,H31,$A$7=26,H31,$A$7=27,H32,$A$7=28,H32,$A$7=29,H33,$A$7=30,H33,$A$7=31,H34,$A$7=32,H34,$A$7=33,H35,$A$7=34,H35,$A$7=35,H36,$A$7=36,H36,$A$7=37,H37,$A$7=38,H37,$A$7=39,H38,$A$7=40,H38)</f>
        <v>11b</v>
      </c>
      <c r="N20" s="4" t="str">
        <f t="shared" si="5"/>
        <v>7d</v>
      </c>
      <c r="O20" s="4" t="str" cm="1">
        <f t="array" ref="O20">_xlfn.IFS($A$7=1,0,$A$7=2,D16,$A$7=3,D17,$A$7=4,D17,$A$7=5,D18,$A$7=6,D18,$A$7=7,D19,$A$7=8,D19,$A$7=9,D20,$A$7=10,D20,$A$7=11,D21,$A$7=12,D21,$A$7=13,D22,$A$7=14,D22,$A$7=15,D23,$A$7=16,D23,$A$7=17,D24,$A$7=18,D24,$A$7=19,D25,$A$7=20,D25,$A$7=21,D26,$A$7=22,D26,$A$7=23,D27,$A$7=24,D27,$A$7=25,D28,$A$7=26,D28,$A$7=27,D29,$A$7=28,D29,$A$7=29,D30,$A$7=30,D30,$A$7=31,D31,$A$7=32,D31,$A$7=33,D32,$A$7=34,D32,$A$7=35,D33,$A$7=36,D33,$A$7=37,D34,$A$7=38,D34,$A$7=39,D35,$A$7=40,D35)</f>
        <v>11a</v>
      </c>
      <c r="P20" s="4" t="str">
        <f t="shared" si="6"/>
        <v>7c</v>
      </c>
      <c r="Q20" s="4" t="str" cm="1">
        <f t="array" ref="Q20">_xlfn.IFS($A$7=1,0,$A$7=2,L19,$A$7=3,L20,$A$7=4,L20,$A$7=5,L21,$A$7=6,L21,$A$7=7,L22,$A$7=8,L22,$A$7=9,L23,$A$7=10,L23,$A$7=11,L24,$A$7=12,L24,$A$7=13,L25,$A$7=14,L25,$A$7=15,L26,$A$7=16,L26,$A$7=17,L27,$A$7=18,L27,$A$7=19,L28,$A$7=20,L28,$A$7=21,L29,$A$7=22,L29,$A$7=23,L30,$A$7=24,L30,$A$7=25,L31,$A$7=26,L31,$A$7=27,L32,$A$7=28,L32,$A$7=29,L33,$A$7=30,L33,$A$7=31,L34,$A$7=32,L34,$A$7=33,L35,$A$7=34,L35,$A$7=35,L36,$A$7=36,L36,$A$7=37,L37,$A$7=38,L37,$A$7=39,L38,$A$7=40,L38)</f>
        <v>10d</v>
      </c>
      <c r="R20" s="4" t="str">
        <f t="shared" si="7"/>
        <v>7b</v>
      </c>
      <c r="S20" s="4" t="str" cm="1">
        <f t="array" ref="S20">_xlfn.IFS($A$7=1,0,$A$7=2,N19,$A$7=3,N20,$A$7=4,N20,$A$7=5,N21,$A$7=6,N21,$A$7=7,N22,$A$7=8,N22,$A$7=9,N23,$A$7=10,N23,$A$7=11,N24,$A$7=12,N24,$A$7=13,N25,$A$7=14,N25,$A$7=15,N26,$A$7=16,N26,$A$7=17,N27,$A$7=18,N27,$A$7=19,N28,$A$7=20,N28,$A$7=21,N29,$A$7=22,N29,$A$7=23,N30,$A$7=24,N30,$A$7=25,N31,$A$7=26,N31,$A$7=27,N32,$A$7=28,N32,$A$7=29,N33,$A$7=30,N33,$A$7=31,N34,$A$7=32,N34,$A$7=33,N35,$A$7=34,N35,$A$7=35,N36,$A$7=36,N36,$A$7=37,N37,$A$7=38,N37,$A$7=39,N38,$A$7=40,N38)</f>
        <v>10c</v>
      </c>
      <c r="T20" s="4" t="str">
        <f t="shared" si="8"/>
        <v>7a</v>
      </c>
      <c r="U20" s="4" t="str" cm="1">
        <f t="array" ref="U20">_xlfn.IFS($A$7=1,0,$A$7=2,N18,$A$7=3,N19,$A$7=4,N19,$A$7=5,N20,$A$7=6,N20,$A$7=7,N21,$A$7=8,N21,$A$7=9,N22,$A$7=10,N22,$A$7=11,N23,$A$7=12,N23,$A$7=13,N24,$A$7=14,N24,$A$7=15,N25,$A$7=16,N25,$A$7=17,N26,$A$7=18,N26,$A$7=19,N27,$A$7=20,N27,$A$7=21,N28,$A$7=22,N28,$A$7=23,N29,$A$7=24,N29,$A$7=25,N30,$A$7=26,N30,$A$7=27,N31,$A$7=28,N31,$A$7=29,N32,$A$7=30,N32,$A$7=31,N33,$A$7=32,N33,$A$7=33,N34,$A$7=34,N34,$A$7=35,N35,$A$7=36,N35,$A$7=37,N36,$A$7=38,N36,$A$7=39,N37,$A$7=40,N37)</f>
        <v>10b</v>
      </c>
      <c r="V20" s="4" t="str">
        <f t="shared" si="9"/>
        <v>6d</v>
      </c>
      <c r="W20" s="4" t="str" cm="1">
        <f t="array" ref="W20">_xlfn.IFS($A$7=1,0,$A$7=2,N17,$A$7=3,N18,$A$7=4,N18,$A$7=5,N19,$A$7=6,N19,$A$7=7,N20,$A$7=8,N20,$A$7=9,N21,$A$7=10,N21,$A$7=11,N22,$A$7=12,N22,$A$7=13,N23,$A$7=14,N23,$A$7=15,N24,$A$7=16,N24,$A$7=17,N25,$A$7=18,N25,$A$7=19,N26,$A$7=20,N26,$A$7=21,N27,$A$7=22,N27,$A$7=23,N28,$A$7=24,N28,$A$7=25,N29,$A$7=26,N29,$A$7=27,N30,$A$7=28,N30,$A$7=29,N31,$A$7=30,N31,$A$7=31,N32,$A$7=32,N32,$A$7=33,N33,$A$7=34,N33,$A$7=35,N34,$A$7=36,N34,$A$7=37,N35,$A$7=38,N35,$A$7=39,N36,$A$7=40,N36)</f>
        <v>10a</v>
      </c>
      <c r="X20" s="4" t="str">
        <f t="shared" si="10"/>
        <v>6c</v>
      </c>
      <c r="Y20" s="4" t="str" cm="1">
        <f t="array" ref="Y20">_xlfn.IFS($A$7=1,0,$A$7=2,N16,$A$7=3,N17,$A$7=4,N17,$A$7=5,N18,$A$7=6,N18,$A$7=7,N19,$A$7=8,N19,$A$7=9,N20,$A$7=10,N20,$A$7=11,N21,$A$7=12,N21,$A$7=13,N22,$A$7=14,N22,$A$7=15,N23,$A$7=16,N23,$A$7=17,N24,$A$7=18,N24,$A$7=19,N25,$A$7=20,N25,$A$7=21,N26,$A$7=22,N26,$A$7=23,N27,$A$7=24,N27,$A$7=25,N28,$A$7=26,N28,$A$7=27,N29,$A$7=28,N29,$A$7=29,N30,$A$7=30,N30,$A$7=31,N31,$A$7=32,N31,$A$7=33,N32,$A$7=34,N32,$A$7=35,N33,$A$7=36,N33,$A$7=37,N34,$A$7=38,N34,$A$7=39,N35,$A$7=40,N35)</f>
        <v>9d</v>
      </c>
      <c r="Z20" s="4" t="str">
        <f t="shared" si="11"/>
        <v>6b</v>
      </c>
      <c r="AA20" s="4" t="str" cm="1">
        <f t="array" ref="AA20">_xlfn.IFS($A$7=1,0,$A$7=2,N15,$A$7=3,N16,$A$7=4,N16,$A$7=5,N17,$A$7=6,N17,$A$7=7,N18,$A$7=8,N18,$A$7=9,N19,$A$7=10,N19,$A$7=11,N20,$A$7=12,N20,$A$7=13,N21,$A$7=14,N21,$A$7=15,N22,$A$7=16,N22,$A$7=17,N23,$A$7=18,N23,$A$7=19,N24,$A$7=20,N24,$A$7=21,N25,$A$7=22,N25,$A$7=23,N26,$A$7=24,N26,$A$7=25,N27,$A$7=26,N27,$A$7=27,N28,$A$7=28,N28,$A$7=29,N29,$A$7=30,N29,$A$7=31,N30,$A$7=32,N30,$A$7=33,N31,$A$7=34,N31,$A$7=35,N32,$A$7=36,N32,$A$7=37,N33,$A$7=38,N33,$A$7=39,N34,$A$7=40,N34)</f>
        <v>9c</v>
      </c>
      <c r="AB20" s="4" t="str">
        <f t="shared" si="12"/>
        <v>6a</v>
      </c>
      <c r="AC20" s="4" t="str" cm="1">
        <f t="array" ref="AC20">_xlfn.IFS($A$7=1,0,$A$7=2,#REF!,$A$7=3,#REF!,$A$7=4,#REF!,$A$7=5,N16,$A$7=6,N16,$A$7=7,N17,$A$7=8,N17,$A$7=9,N18,$A$7=10,N18,$A$7=11,N19,$A$7=12,N19,$A$7=13,N20,$A$7=14,N20,$A$7=15,N21,$A$7=16,N21,$A$7=17,N22,$A$7=18,N22,$A$7=19,N23,$A$7=20,N23,$A$7=21,N24,$A$7=22,N24,$A$7=23,N25,$A$7=24,N25,$A$7=25,N26,$A$7=26,N26,$A$7=27,N27,$A$7=28,N27,$A$7=29,N28,$A$7=30,N28,$A$7=31,N29,$A$7=32,N29,$A$7=33,N30,$A$7=34,N30,$A$7=35,N31,$A$7=36,N31,$A$7=37,N32,$A$7=38,N32,$A$7=39,N33,$A$7=40,N33)</f>
        <v>9b</v>
      </c>
      <c r="AD20" s="4" t="str">
        <f t="shared" si="13"/>
        <v>5d</v>
      </c>
      <c r="AE20" s="4" t="str" cm="1">
        <f t="array" ref="AE20">_xlfn.IFS($A$7=1,0,$A$7=2,#REF!,$A$7=3,#REF!,$A$7=4,#REF!,$A$7=5,N15,$A$7=6,N15,$A$7=7,N16,$A$7=8,N16,$A$7=9,N17,$A$7=10,N17,$A$7=11,N18,$A$7=12,N18,$A$7=13,N19,$A$7=14,N19,$A$7=15,N20,$A$7=16,N20,$A$7=17,N21,$A$7=18,N21,$A$7=19,N22,$A$7=20,N22,$A$7=21,N23,$A$7=22,N23,$A$7=23,N24,$A$7=24,N24,$A$7=25,N25,$A$7=26,N25,$A$7=27,N26,$A$7=28,N26,$A$7=29,N27,$A$7=30,N27,$A$7=31,N28,$A$7=32,N28,$A$7=33,N29,$A$7=34,N29,$A$7=35,N30,$A$7=36,N30,$A$7=37,N31,$A$7=38,N31,$A$7=39,N32,$A$7=40,N32)</f>
        <v>9a</v>
      </c>
      <c r="AF20" s="4" t="str">
        <f t="shared" si="14"/>
        <v>5c</v>
      </c>
      <c r="AG20" s="4" t="str" cm="1">
        <f t="array" ref="AG20">_xlfn.IFS($A$7=1,0,$A$7=2,#REF!,$A$7=3,#REF!,$A$7=4,#REF!,$A$7=5,N14,$A$7=6,N14,$A$7=7,N15,$A$7=8,N15,$A$7=9,N16,$A$7=10,N16,$A$7=11,N17,$A$7=12,N17,$A$7=13,N18,$A$7=14,N18,$A$7=15,N19,$A$7=16,N19,$A$7=17,N20,$A$7=18,N20,$A$7=19,N21,$A$7=20,N21,$A$7=21,N22,$A$7=22,N22,$A$7=23,N23,$A$7=24,N23,$A$7=25,N24,$A$7=26,N24,$A$7=27,N25,$A$7=28,N25,$A$7=29,N26,$A$7=30,N26,$A$7=31,N27,$A$7=32,N27,$A$7=33,N28,$A$7=34,N28,$A$7=35,N29,$A$7=36,N29,$A$7=37,N30,$A$7=38,N30,$A$7=39,N31,$A$7=40,N31)</f>
        <v>8d</v>
      </c>
      <c r="AH20" s="4" t="str">
        <f t="shared" ref="AH20:AH43" si="15">D5</f>
        <v>5b</v>
      </c>
      <c r="AI20" s="4" t="str" cm="1">
        <f t="array" ref="AI20">_xlfn.IFS($A$7=1,0,$A$7=2,#REF!,$A$7=3,#REF!,$A$7=4,#REF!,$A$7=5,N13,$A$7=6,N13,$A$7=7,N14,$A$7=8,N14,$A$7=9,N15,$A$7=10,N15,$A$7=11,N16,$A$7=12,N16,$A$7=13,N17,$A$7=14,N17,$A$7=15,N18,$A$7=16,N18,$A$7=17,N19,$A$7=18,N19,$A$7=19,N20,$A$7=20,N20,$A$7=21,N21,$A$7=22,N21,$A$7=23,N22,$A$7=24,N22,$A$7=25,N23,$A$7=26,N23,$A$7=27,N24,$A$7=28,N24,$A$7=29,N25,$A$7=30,N25,$A$7=31,N26,$A$7=32,N26,$A$7=33,N27,$A$7=34,N27,$A$7=35,N28,$A$7=36,N28,$A$7=37,N29,$A$7=38,N29,$A$7=39,N30,$A$7=40,N30)</f>
        <v>8c</v>
      </c>
      <c r="AJ20" s="4" t="str">
        <f>D4</f>
        <v>5a</v>
      </c>
      <c r="AK20" s="4" t="str" cm="1">
        <f t="array" ref="AK20">_xlfn.IFS($A$7=1,0,$A$7=2,#REF!,$A$7=3,#REF!,$A$7=4,#REF!,$A$7=5,N12,$A$7=6,N12,$A$7=7,N13,$A$7=8,N13,$A$7=9,N14,$A$7=10,N14,$A$7=11,N15,$A$7=12,N15,$A$7=13,N16,$A$7=14,N16,$A$7=15,N17,$A$7=16,N17,$A$7=17,N18,$A$7=18,N18,$A$7=19,N19,$A$7=20,N19,$A$7=21,N20,$A$7=22,N20,$A$7=23,N21,$A$7=24,N21,$A$7=25,N22,$A$7=26,N22,$A$7=27,N23,$A$7=28,N23,$A$7=29,N24,$A$7=30,N24,$A$7=31,N25,$A$7=32,N25,$A$7=33,N26,$A$7=34,N26,$A$7=35,N27,$A$7=36,N27,$A$7=37,N28,$A$7=38,N28,$A$7=39,N29,$A$7=40,N29)</f>
        <v>8b</v>
      </c>
      <c r="AL20" s="4" t="str">
        <f>IF(ISODD($A$7),0,VLOOKUP($A$7-C124,$D$44:$E$83,2))</f>
        <v>11b</v>
      </c>
      <c r="AM20" s="4" t="str" cm="1">
        <f t="array" ref="AM20">_xlfn.IFS($A$7=1,0,$A$7=2,#REF!,$A$7=3,#REF!,$A$7=4,#REF!,$A$7=5,#REF!,$A$7=6,#REF!,$A$7=7,#REF!,$A$7=8,#REF!,$A$7=9,#REF!,$A$7=10,#REF!,$A$7=11,#REF!,$A$7=12,#REF!,$A$7=13,N15,$A$7=14,N15,$A$7=15,N16,$A$7=16,N16,$A$7=17,N17,$A$7=18,N17,$A$7=19,N18,$A$7=20,N18,$A$7=21,N19,$A$7=22,N19,$A$7=23,N20,$A$7=24,N20,$A$7=25,N21,$A$7=26,N21,$A$7=27,N22,$A$7=28,N22,$A$7=29,N23,$A$7=30,N23,$A$7=31,N24,$A$7=32,N24,$A$7=33,N25,$A$7=34,N25,$A$7=35,N26,$A$7=36,N26,$A$7=37,N27,$A$7=38,N27,$A$7=39,N28,$A$7=40,N28)</f>
        <v>8a</v>
      </c>
      <c r="AN20" s="4" t="str" cm="1">
        <f t="array" ref="AN20">_xlfn.IFS($A$7=1,0,$A$7=2,E46,$A$7=3,E47,$A$7=4,E47,$A$7=5,E48,$A$7=6,E48,$A$7=7,E50,$A$7=8,E50,$A$7=9,E52,$A$7=10,E52,$A$7=11,E54,$A$7=12,E54,$A$7=13,E56,$A$7=14,E56,$A$7=15,E58,$A$7=16,E58,$A$7=17,E60,$A$7=18,E60,$A$7=19,E62,$A$7=20,E62,$A$7=21,E64,$A$7=22,E64,$A$7=23,E66,$A$7=24,E66,$A$7=25,E68,$A$7=26,E68,$A$7=27,E70,$A$7=28,E70,$A$7=29,E72,$A$7=30,E72,$A$7=31,E74,$A$7=32,E74,$A$7=33,E76,$A$7=34,E76,$A$7=35,E78,$A$7=36,E78,$A$7=37,E80,$A$7=38,E80,$A$7=39,E82,$A$7=40,E82)</f>
        <v>11a</v>
      </c>
      <c r="AO20" s="4" t="str" cm="1">
        <f t="array" ref="AO20">_xlfn.IFS($A$7=1,0,$A$7=2,#REF!,$A$7=3,#REF!,$A$7=4,#REF!,$A$7=5,N10,$A$7=6,N10,$A$7=7,N11,$A$7=8,N11,$A$7=9,N12,$A$7=10,N12,$A$7=11,N13,$A$7=12,N13,$A$7=13,N14,$A$7=14,N14,$A$7=15,N15,$A$7=16,N15,$A$7=17,N16,$A$7=18,N16,$A$7=19,N17,$A$7=20,N17,$A$7=21,N18,$A$7=22,N18,$A$7=23,N19,$A$7=24,N19,$A$7=25,N20,$A$7=26,N20,$A$7=27,N21,$A$7=28,N21,$A$7=29,N22,$A$7=30,N22,$A$7=31,N23,$A$7=32,N23,$A$7=33,N24,$A$7=34,N24,$A$7=35,N25,$A$7=36,N25,$A$7=37,N26,$A$7=38,N26,$A$7=39,N27,$A$7=40,N27)</f>
        <v>7d</v>
      </c>
      <c r="AP20" s="4" t="str" cm="1">
        <f t="array" ref="AP20">_xlfn.IFS($A$7=1,0,$A$7=2,E45,$A$7=3,E46,$A$7=4,E46,$A$7=5,E47,$A$7=6,E47,$A$7=7,E49,$A$7=8,E49,$A$7=9,E51,$A$7=10,E51,$A$7=11,E53,$A$7=12,E53,$A$7=13,E55,$A$7=14,E55,$A$7=15,E57,$A$7=16,E57,$A$7=17,E59,$A$7=18,E59,$A$7=19,E61,$A$7=20,E61,$A$7=21,E63,$A$7=22,E63,$A$7=23,E65,$A$7=24,E65,$A$7=25,E67,$A$7=26,E67,$A$7=27,E69,$A$7=28,E69,$A$7=29,E71,$A$7=30,E71,$A$7=31,E73,$A$7=32,E73,$A$7=33,E75,$A$7=34,E75,$A$7=35,E77,$A$7=36,E77,$A$7=37,E79,$A$7=38,E79,$A$7=39,E81,$A$7=40,E81)</f>
        <v>10d</v>
      </c>
      <c r="AQ20" s="4" t="str" cm="1">
        <f t="array" ref="AQ20">_xlfn.IFS($A$7=1,0,$A$7=2,#REF!,$A$7=3,#REF!,$A$7=4,#REF!,$A$7=5,N9,$A$7=6,N9,$A$7=7,N10,$A$7=8,N10,$A$7=9,N11,$A$7=10,N11,$A$7=11,N12,$A$7=12,N12,$A$7=13,N13,$A$7=14,N13,$A$7=15,N14,$A$7=16,N14,$A$7=17,N15,$A$7=18,N15,$A$7=19,N16,$A$7=20,N16,$A$7=21,N17,$A$7=22,N17,$A$7=23,N18,$A$7=24,N18,$A$7=25,N19,$A$7=26,N19,$A$7=27,N20,$A$7=28,N20,$A$7=29,N21,$A$7=30,N21,$A$7=31,N22,$A$7=32,N22,$A$7=33,N23,$A$7=34,N23,$A$7=35,N24,$A$7=36,N24,$A$7=37,N25,$A$7=38,N25,$A$7=39,N26,$A$7=40,N26)</f>
        <v>7c</v>
      </c>
    </row>
    <row r="21" spans="1:60" x14ac:dyDescent="0.2">
      <c r="A21" s="1">
        <v>-29</v>
      </c>
      <c r="B21">
        <v>18</v>
      </c>
      <c r="C21" s="3">
        <f t="shared" si="0"/>
        <v>0.82638888888888895</v>
      </c>
      <c r="D21" s="4" t="str">
        <f>'Zeitpläne Stationen'!B20</f>
        <v>9b</v>
      </c>
      <c r="E21" s="4" cm="1">
        <f t="array" ref="E21">_xlfn.IFS($A$7=1,0,$A$7=2,D22,$A$7=3,D23,$A$7=4,D23,$A$7=5,D24,$A$7=6,D24,$A$7=7,D25,$A$7=8,D25,$A$7=9,D26,$A$7=10,D26,$A$7=11,D27,$A$7=12,D27,$A$7=13,D28,$A$7=14,D28,$A$7=15,D29,$A$7=16,D29,$A$7=17,D30,$A$7=18,D30,$A$7=19,D31,$A$7=20,D31,$A$7=21,D32,$A$7=22,D32,$A$7=23,D33,$A$7=24,D33,$A$7=25,D34,$A$7=26,D34,$A$7=27,D35,$A$7=28,D35,$A$7=29,D36,$A$7=30,D36,$A$7=31,D37,$A$7=32,D37,$A$7=33,D38,$A$7=34,D38,$A$7=35,D39,$A$7=36,D39,$A$7=37,D40,$A$7=38,D40,$A$7=39,D41,$A$7=40,D41)</f>
        <v>0</v>
      </c>
      <c r="F21" s="4" t="str">
        <f t="shared" si="1"/>
        <v>9a</v>
      </c>
      <c r="G21" s="4" cm="1">
        <f t="array" ref="G21">_xlfn.IFS($A$7=1,0,$A$7=2,D21,$A$7=3,D22,$A$7=4,D22,$A$7=5,D23,$A$7=6,D23,$A$7=7,D24,$A$7=8,D24,$A$7=9,D25,$A$7=10,D25,$A$7=11,D26,$A$7=12,D26,$A$7=13,D27,$A$7=14,D27,$A$7=15,D28,$A$7=16,D28,$A$7=17,D29,$A$7=18,D29,$A$7=19,D30,$A$7=20,D30,$A$7=21,D31,$A$7=22,D31,$A$7=23,D32,$A$7=24,D32,$A$7=25,D33,$A$7=26,D33,$A$7=27,D34,$A$7=28,D34,$A$7=29,D35,$A$7=30,D35,$A$7=31,D36,$A$7=32,D36,$A$7=33,D37,$A$7=34,D37,$A$7=35,D38,$A$7=36,D38,$A$7=37,D39,$A$7=38,D39,$A$7=39,D40,$A$7=40,D40)</f>
        <v>0</v>
      </c>
      <c r="H21" s="4" t="str">
        <f t="shared" si="2"/>
        <v>8d</v>
      </c>
      <c r="I21" s="4" cm="1">
        <f t="array" ref="I21">_xlfn.IFS($A$7=1,0,$A$7=2,D20,$A$7=3,D21,$A$7=4,D21,$A$7=5,D22,$A$7=6,D22,$A$7=7,D23,$A$7=8,D23,$A$7=9,D24,$A$7=10,D24,$A$7=11,D25,$A$7=12,D25,$A$7=13,D26,$A$7=14,D26,$A$7=15,D27,$A$7=16,D27,$A$7=17,D28,$A$7=18,D28,$A$7=19,D29,$A$7=20,D29,$A$7=21,D30,$A$7=22,D30,$A$7=23,D31,$A$7=24,D31,$A$7=25,D32,$A$7=26,D32,$A$7=27,D33,$A$7=28,D33,$A$7=29,D34,$A$7=30,D34,$A$7=31,D35,$A$7=32,D35,$A$7=33,D36,$A$7=34,D36,$A$7=35,D37,$A$7=36,D37,$A$7=37,D38,$A$7=38,D38,$A$7=39,D39,$A$7=40,D39)</f>
        <v>0</v>
      </c>
      <c r="J21" s="4" t="str">
        <f t="shared" si="3"/>
        <v>8c</v>
      </c>
      <c r="K21" s="4" cm="1">
        <f t="array" ref="K21">_xlfn.IFS($A$7=1,0,$A$7=2,D19,$A$7=3,D20,$A$7=4,D20,$A$7=5,D21,$A$7=6,D21,$A$7=7,D22,$A$7=8,D22,$A$7=9,D23,$A$7=10,D23,$A$7=11,D24,$A$7=12,D24,$A$7=13,D25,$A$7=14,D25,$A$7=15,D26,$A$7=16,D26,$A$7=17,D27,$A$7=18,D27,$A$7=19,D28,$A$7=20,D28,$A$7=21,D29,$A$7=22,D29,$A$7=23,D30,$A$7=24,D30,$A$7=25,D31,$A$7=26,D31,$A$7=27,D32,$A$7=28,D32,$A$7=29,D33,$A$7=30,D33,$A$7=31,D34,$A$7=32,D34,$A$7=33,D35,$A$7=34,D35,$A$7=35,D36,$A$7=36,D36,$A$7=37,D37,$A$7=38,D37,$A$7=39,D38,$A$7=40,D38)</f>
        <v>0</v>
      </c>
      <c r="L21" s="4" t="str">
        <f t="shared" si="4"/>
        <v>8b</v>
      </c>
      <c r="M21" s="4" cm="1">
        <f t="array" ref="M21">_xlfn.IFS($A$7=1,0,$A$7=2,H20,$A$7=3,H21,$A$7=4,H21,$A$7=5,H22,$A$7=6,H22,$A$7=7,H23,$A$7=8,H23,$A$7=9,H24,$A$7=10,H24,$A$7=11,H25,$A$7=12,H25,$A$7=13,H26,$A$7=14,H26,$A$7=15,H27,$A$7=16,H27,$A$7=17,H28,$A$7=18,H28,$A$7=19,H29,$A$7=20,H29,$A$7=21,H30,$A$7=22,H30,$A$7=23,H31,$A$7=24,H31,$A$7=25,H32,$A$7=26,H32,$A$7=27,H33,$A$7=28,H33,$A$7=29,H34,$A$7=30,H34,$A$7=31,H35,$A$7=32,H35,$A$7=33,H36,$A$7=34,H36,$A$7=35,H37,$A$7=36,H37,$A$7=37,H38,$A$7=38,H38,$A$7=39,H39,$A$7=40,H39)</f>
        <v>0</v>
      </c>
      <c r="N21" s="4" t="str">
        <f t="shared" si="5"/>
        <v>8a</v>
      </c>
      <c r="O21" s="4" t="str" cm="1">
        <f t="array" ref="O21">_xlfn.IFS($A$7=1,0,$A$7=2,D17,$A$7=3,D18,$A$7=4,D18,$A$7=5,D19,$A$7=6,D19,$A$7=7,D20,$A$7=8,D20,$A$7=9,D21,$A$7=10,D21,$A$7=11,D22,$A$7=12,D22,$A$7=13,D23,$A$7=14,D23,$A$7=15,D24,$A$7=16,D24,$A$7=17,D25,$A$7=18,D25,$A$7=19,D26,$A$7=20,D26,$A$7=21,D27,$A$7=22,D27,$A$7=23,D28,$A$7=24,D28,$A$7=25,D29,$A$7=26,D29,$A$7=27,D30,$A$7=28,D30,$A$7=29,D31,$A$7=30,D31,$A$7=31,D32,$A$7=32,D32,$A$7=33,D33,$A$7=34,D33,$A$7=35,D34,$A$7=36,D34,$A$7=37,D35,$A$7=38,D35,$A$7=39,D36,$A$7=40,D36)</f>
        <v>11b</v>
      </c>
      <c r="P21" s="4" t="str">
        <f t="shared" si="6"/>
        <v>7d</v>
      </c>
      <c r="Q21" s="4" t="str" cm="1">
        <f t="array" ref="Q21">_xlfn.IFS($A$7=1,0,$A$7=2,L20,$A$7=3,L21,$A$7=4,L21,$A$7=5,L22,$A$7=6,L22,$A$7=7,L23,$A$7=8,L23,$A$7=9,L24,$A$7=10,L24,$A$7=11,L25,$A$7=12,L25,$A$7=13,L26,$A$7=14,L26,$A$7=15,L27,$A$7=16,L27,$A$7=17,L28,$A$7=18,L28,$A$7=19,L29,$A$7=20,L29,$A$7=21,L30,$A$7=22,L30,$A$7=23,L31,$A$7=24,L31,$A$7=25,L32,$A$7=26,L32,$A$7=27,L33,$A$7=28,L33,$A$7=29,L34,$A$7=30,L34,$A$7=31,L35,$A$7=32,L35,$A$7=33,L36,$A$7=34,L36,$A$7=35,L37,$A$7=36,L37,$A$7=37,L38,$A$7=38,L38,$A$7=39,L39,$A$7=40,L39)</f>
        <v>11a</v>
      </c>
      <c r="R21" s="4" t="str">
        <f t="shared" si="7"/>
        <v>7c</v>
      </c>
      <c r="S21" s="4" t="str" cm="1">
        <f t="array" ref="S21">_xlfn.IFS($A$7=1,0,$A$7=2,N20,$A$7=3,N21,$A$7=4,N21,$A$7=5,N22,$A$7=6,N22,$A$7=7,N23,$A$7=8,N23,$A$7=9,N24,$A$7=10,N24,$A$7=11,N25,$A$7=12,N25,$A$7=13,N26,$A$7=14,N26,$A$7=15,N27,$A$7=16,N27,$A$7=17,N28,$A$7=18,N28,$A$7=19,N29,$A$7=20,N29,$A$7=21,N30,$A$7=22,N30,$A$7=23,N31,$A$7=24,N31,$A$7=25,N32,$A$7=26,N32,$A$7=27,N33,$A$7=28,N33,$A$7=29,N34,$A$7=30,N34,$A$7=31,N35,$A$7=32,N35,$A$7=33,N36,$A$7=34,N36,$A$7=35,N37,$A$7=36,N37,$A$7=37,N38,$A$7=38,N38,$A$7=39,N39,$A$7=40,N39)</f>
        <v>10d</v>
      </c>
      <c r="T21" s="4" t="str">
        <f t="shared" si="8"/>
        <v>7b</v>
      </c>
      <c r="U21" s="4" t="str" cm="1">
        <f t="array" ref="U21">_xlfn.IFS($A$7=1,0,$A$7=2,N19,$A$7=3,N20,$A$7=4,N20,$A$7=5,N21,$A$7=6,N21,$A$7=7,N22,$A$7=8,N22,$A$7=9,N23,$A$7=10,N23,$A$7=11,N24,$A$7=12,N24,$A$7=13,N25,$A$7=14,N25,$A$7=15,N26,$A$7=16,N26,$A$7=17,N27,$A$7=18,N27,$A$7=19,N28,$A$7=20,N28,$A$7=21,N29,$A$7=22,N29,$A$7=23,N30,$A$7=24,N30,$A$7=25,N31,$A$7=26,N31,$A$7=27,N32,$A$7=28,N32,$A$7=29,N33,$A$7=30,N33,$A$7=31,N34,$A$7=32,N34,$A$7=33,N35,$A$7=34,N35,$A$7=35,N36,$A$7=36,N36,$A$7=37,N37,$A$7=38,N37,$A$7=39,N38,$A$7=40,N38)</f>
        <v>10c</v>
      </c>
      <c r="V21" s="4" t="str">
        <f t="shared" si="9"/>
        <v>7a</v>
      </c>
      <c r="W21" s="4" t="str" cm="1">
        <f t="array" ref="W21">_xlfn.IFS($A$7=1,0,$A$7=2,N18,$A$7=3,N19,$A$7=4,N19,$A$7=5,N20,$A$7=6,N20,$A$7=7,N21,$A$7=8,N21,$A$7=9,N22,$A$7=10,N22,$A$7=11,N23,$A$7=12,N23,$A$7=13,N24,$A$7=14,N24,$A$7=15,N25,$A$7=16,N25,$A$7=17,N26,$A$7=18,N26,$A$7=19,N27,$A$7=20,N27,$A$7=21,N28,$A$7=22,N28,$A$7=23,N29,$A$7=24,N29,$A$7=25,N30,$A$7=26,N30,$A$7=27,N31,$A$7=28,N31,$A$7=29,N32,$A$7=30,N32,$A$7=31,N33,$A$7=32,N33,$A$7=33,N34,$A$7=34,N34,$A$7=35,N35,$A$7=36,N35,$A$7=37,N36,$A$7=38,N36,$A$7=39,N37,$A$7=40,N37)</f>
        <v>10b</v>
      </c>
      <c r="X21" s="4" t="str">
        <f t="shared" si="10"/>
        <v>6d</v>
      </c>
      <c r="Y21" s="4" t="str" cm="1">
        <f t="array" ref="Y21">_xlfn.IFS($A$7=1,0,$A$7=2,N17,$A$7=3,N18,$A$7=4,N18,$A$7=5,N19,$A$7=6,N19,$A$7=7,N20,$A$7=8,N20,$A$7=9,N21,$A$7=10,N21,$A$7=11,N22,$A$7=12,N22,$A$7=13,N23,$A$7=14,N23,$A$7=15,N24,$A$7=16,N24,$A$7=17,N25,$A$7=18,N25,$A$7=19,N26,$A$7=20,N26,$A$7=21,N27,$A$7=22,N27,$A$7=23,N28,$A$7=24,N28,$A$7=25,N29,$A$7=26,N29,$A$7=27,N30,$A$7=28,N30,$A$7=29,N31,$A$7=30,N31,$A$7=31,N32,$A$7=32,N32,$A$7=33,N33,$A$7=34,N33,$A$7=35,N34,$A$7=36,N34,$A$7=37,N35,$A$7=38,N35,$A$7=39,N36,$A$7=40,N36)</f>
        <v>10a</v>
      </c>
      <c r="Z21" s="4" t="str">
        <f t="shared" si="11"/>
        <v>6c</v>
      </c>
      <c r="AA21" s="4" t="str" cm="1">
        <f t="array" ref="AA21">_xlfn.IFS($A$7=1,0,$A$7=2,N16,$A$7=3,N17,$A$7=4,N17,$A$7=5,N18,$A$7=6,N18,$A$7=7,N19,$A$7=8,N19,$A$7=9,N20,$A$7=10,N20,$A$7=11,N21,$A$7=12,N21,$A$7=13,N22,$A$7=14,N22,$A$7=15,N23,$A$7=16,N23,$A$7=17,N24,$A$7=18,N24,$A$7=19,N25,$A$7=20,N25,$A$7=21,N26,$A$7=22,N26,$A$7=23,N27,$A$7=24,N27,$A$7=25,N28,$A$7=26,N28,$A$7=27,N29,$A$7=28,N29,$A$7=29,N30,$A$7=30,N30,$A$7=31,N31,$A$7=32,N31,$A$7=33,N32,$A$7=34,N32,$A$7=35,N33,$A$7=36,N33,$A$7=37,N34,$A$7=38,N34,$A$7=39,N35,$A$7=40,N35)</f>
        <v>9d</v>
      </c>
      <c r="AB21" s="4" t="str">
        <f t="shared" si="12"/>
        <v>6b</v>
      </c>
      <c r="AC21" s="4" t="str" cm="1">
        <f t="array" ref="AC21">_xlfn.IFS($A$7=1,0,$A$7=2,#REF!,$A$7=3,#REF!,$A$7=4,#REF!,$A$7=5,N17,$A$7=6,N17,$A$7=7,N18,$A$7=8,N18,$A$7=9,N19,$A$7=10,N19,$A$7=11,N20,$A$7=12,N20,$A$7=13,N21,$A$7=14,N21,$A$7=15,N22,$A$7=16,N22,$A$7=17,N23,$A$7=18,N23,$A$7=19,N24,$A$7=20,N24,$A$7=21,N25,$A$7=22,N25,$A$7=23,N26,$A$7=24,N26,$A$7=25,N27,$A$7=26,N27,$A$7=27,N28,$A$7=28,N28,$A$7=29,N29,$A$7=30,N29,$A$7=31,N30,$A$7=32,N30,$A$7=33,N31,$A$7=34,N31,$A$7=35,N32,$A$7=36,N32,$A$7=37,N33,$A$7=38,N33,$A$7=39,N34,$A$7=40,N34)</f>
        <v>9c</v>
      </c>
      <c r="AD21" s="4" t="str">
        <f t="shared" si="13"/>
        <v>6a</v>
      </c>
      <c r="AE21" s="4" t="str" cm="1">
        <f t="array" ref="AE21">_xlfn.IFS($A$7=1,0,$A$7=2,#REF!,$A$7=3,#REF!,$A$7=4,#REF!,$A$7=5,N16,$A$7=6,N16,$A$7=7,N17,$A$7=8,N17,$A$7=9,N18,$A$7=10,N18,$A$7=11,N19,$A$7=12,N19,$A$7=13,N20,$A$7=14,N20,$A$7=15,N21,$A$7=16,N21,$A$7=17,N22,$A$7=18,N22,$A$7=19,N23,$A$7=20,N23,$A$7=21,N24,$A$7=22,N24,$A$7=23,N25,$A$7=24,N25,$A$7=25,N26,$A$7=26,N26,$A$7=27,N27,$A$7=28,N27,$A$7=29,N28,$A$7=30,N28,$A$7=31,N29,$A$7=32,N29,$A$7=33,N30,$A$7=34,N30,$A$7=35,N31,$A$7=36,N31,$A$7=37,N32,$A$7=38,N32,$A$7=39,N33,$A$7=40,N33)</f>
        <v>9b</v>
      </c>
      <c r="AF21" s="4" t="str">
        <f t="shared" si="14"/>
        <v>5d</v>
      </c>
      <c r="AG21" s="4" t="str" cm="1">
        <f t="array" ref="AG21">_xlfn.IFS($A$7=1,0,$A$7=2,#REF!,$A$7=3,#REF!,$A$7=4,#REF!,$A$7=5,N15,$A$7=6,N15,$A$7=7,N16,$A$7=8,N16,$A$7=9,N17,$A$7=10,N17,$A$7=11,N18,$A$7=12,N18,$A$7=13,N19,$A$7=14,N19,$A$7=15,N20,$A$7=16,N20,$A$7=17,N21,$A$7=18,N21,$A$7=19,N22,$A$7=20,N22,$A$7=21,N23,$A$7=22,N23,$A$7=23,N24,$A$7=24,N24,$A$7=25,N25,$A$7=26,N25,$A$7=27,N26,$A$7=28,N26,$A$7=29,N27,$A$7=30,N27,$A$7=31,N28,$A$7=32,N28,$A$7=33,N29,$A$7=34,N29,$A$7=35,N30,$A$7=36,N30,$A$7=37,N31,$A$7=38,N31,$A$7=39,N32,$A$7=40,N32)</f>
        <v>9a</v>
      </c>
      <c r="AH21" s="4" t="str">
        <f t="shared" si="15"/>
        <v>5c</v>
      </c>
      <c r="AI21" s="4" t="str" cm="1">
        <f t="array" ref="AI21">_xlfn.IFS($A$7=1,0,$A$7=2,#REF!,$A$7=3,#REF!,$A$7=4,#REF!,$A$7=5,N14,$A$7=6,N14,$A$7=7,N15,$A$7=8,N15,$A$7=9,N16,$A$7=10,N16,$A$7=11,N17,$A$7=12,N17,$A$7=13,N18,$A$7=14,N18,$A$7=15,N19,$A$7=16,N19,$A$7=17,N20,$A$7=18,N20,$A$7=19,N21,$A$7=20,N21,$A$7=21,N22,$A$7=22,N22,$A$7=23,N23,$A$7=24,N23,$A$7=25,N24,$A$7=26,N24,$A$7=27,N25,$A$7=28,N25,$A$7=29,N26,$A$7=30,N26,$A$7=31,N27,$A$7=32,N27,$A$7=33,N28,$A$7=34,N28,$A$7=35,N29,$A$7=36,N29,$A$7=37,N30,$A$7=38,N30,$A$7=39,N31,$A$7=40,N31)</f>
        <v>8d</v>
      </c>
      <c r="AJ21" s="4" t="str">
        <f t="shared" ref="AJ21:AJ43" si="16">D5</f>
        <v>5b</v>
      </c>
      <c r="AK21" s="4" t="str" cm="1">
        <f t="array" ref="AK21">_xlfn.IFS($A$7=1,0,$A$7=2,#REF!,$A$7=3,#REF!,$A$7=4,#REF!,$A$7=5,N13,$A$7=6,N13,$A$7=7,N14,$A$7=8,N14,$A$7=9,N15,$A$7=10,N15,$A$7=11,N16,$A$7=12,N16,$A$7=13,N17,$A$7=14,N17,$A$7=15,N18,$A$7=16,N18,$A$7=17,N19,$A$7=18,N19,$A$7=19,N20,$A$7=20,N20,$A$7=21,N21,$A$7=22,N21,$A$7=23,N22,$A$7=24,N22,$A$7=25,N23,$A$7=26,N23,$A$7=27,N24,$A$7=28,N24,$A$7=29,N25,$A$7=30,N25,$A$7=31,N26,$A$7=32,N26,$A$7=33,N27,$A$7=34,N27,$A$7=35,N28,$A$7=36,N28,$A$7=37,N29,$A$7=38,N29,$A$7=39,N30,$A$7=40,N30)</f>
        <v>8c</v>
      </c>
      <c r="AL21" s="4" t="str">
        <f>D4</f>
        <v>5a</v>
      </c>
      <c r="AM21" s="4" t="str" cm="1">
        <f t="array" ref="AM21">_xlfn.IFS($A$7=1,0,$A$7=2,#REF!,$A$7=3,#REF!,$A$7=4,#REF!,$A$7=5,#REF!,$A$7=6,#REF!,$A$7=7,#REF!,$A$7=8,#REF!,$A$7=9,#REF!,$A$7=10,#REF!,$A$7=11,N15,$A$7=12,N15,$A$7=13,N16,$A$7=14,N16,$A$7=15,N17,$A$7=16,N17,$A$7=17,N18,$A$7=18,N18,$A$7=19,N19,$A$7=20,N19,$A$7=21,N20,$A$7=22,N20,$A$7=23,N21,$A$7=24,N21,$A$7=25,N22,$A$7=26,N22,$A$7=27,N23,$A$7=28,N23,$A$7=29,N24,$A$7=30,N24,$A$7=31,N25,$A$7=32,N25,$A$7=33,N26,$A$7=34,N26,$A$7=35,N27,$A$7=36,N27,$A$7=37,N28,$A$7=38,N28,$A$7=39,N29,$A$7=40,N29)</f>
        <v>8b</v>
      </c>
      <c r="AN21" s="4" t="str">
        <f>IF(ISODD($A$7),0,VLOOKUP($A$7-C124,$D$44:$E$83,2))</f>
        <v>11b</v>
      </c>
      <c r="AO21" s="4" t="str" cm="1">
        <f t="array" ref="AO21">_xlfn.IFS($A$7=1,0,$A$7=2,#REF!,$A$7=3,#REF!,$A$7=4,#REF!,$A$7=5,N11,$A$7=6,N11,$A$7=7,N12,$A$7=8,N12,$A$7=9,N13,$A$7=10,N13,$A$7=11,N14,$A$7=12,N14,$A$7=13,N15,$A$7=14,N15,$A$7=15,N16,$A$7=16,N16,$A$7=17,N17,$A$7=18,N17,$A$7=19,N18,$A$7=20,N18,$A$7=21,N19,$A$7=22,N19,$A$7=23,N20,$A$7=24,N20,$A$7=25,N21,$A$7=26,N21,$A$7=27,N22,$A$7=28,N22,$A$7=29,N23,$A$7=30,N23,$A$7=31,N24,$A$7=32,N24,$A$7=33,N25,$A$7=34,N25,$A$7=35,N26,$A$7=36,N26,$A$7=37,N27,$A$7=38,N27,$A$7=39,N28,$A$7=40,N28)</f>
        <v>8a</v>
      </c>
      <c r="AP21" s="4" t="str" cm="1">
        <f t="array" ref="AP21">_xlfn.IFS($A$7=1,0,$A$7=2,E46,$A$7=3,E47,$A$7=4,E47,$A$7=5,E48,$A$7=6,E48,$A$7=7,E50,$A$7=8,E50,$A$7=9,E52,$A$7=10,E52,$A$7=11,E54,$A$7=12,E54,$A$7=13,E56,$A$7=14,E56,$A$7=15,E58,$A$7=16,E58,$A$7=17,E60,$A$7=18,E60,$A$7=19,E62,$A$7=20,E62,$A$7=21,E64,$A$7=22,E64,$A$7=23,E66,$A$7=24,E66,$A$7=25,E68,$A$7=26,E68,$A$7=27,E70,$A$7=28,E70,$A$7=29,E72,$A$7=30,E72,$A$7=31,E74,$A$7=32,E74,$A$7=33,E76,$A$7=34,E76,$A$7=35,E78,$A$7=36,E78,$A$7=37,E80,$A$7=38,E80,$A$7=39,E82,$A$7=40,E82)</f>
        <v>11a</v>
      </c>
      <c r="AQ21" s="4" t="str" cm="1">
        <f t="array" ref="AQ21">_xlfn.IFS($A$7=1,0,$A$7=2,#REF!,$A$7=3,#REF!,$A$7=4,#REF!,$A$7=5,N10,$A$7=6,N10,$A$7=7,N11,$A$7=8,N11,$A$7=9,N12,$A$7=10,N12,$A$7=11,N13,$A$7=12,N13,$A$7=13,N14,$A$7=14,N14,$A$7=15,N15,$A$7=16,N15,$A$7=17,N16,$A$7=18,N16,$A$7=19,N17,$A$7=20,N17,$A$7=21,N18,$A$7=22,N18,$A$7=23,N19,$A$7=24,N19,$A$7=25,N20,$A$7=26,N20,$A$7=27,N21,$A$7=28,N21,$A$7=29,N22,$A$7=30,N22,$A$7=31,N23,$A$7=32,N23,$A$7=33,N24,$A$7=34,N24,$A$7=35,N25,$A$7=36,N25,$A$7=37,N26,$A$7=38,N26,$A$7=39,N27,$A$7=40,N27)</f>
        <v>7d</v>
      </c>
    </row>
    <row r="22" spans="1:60" x14ac:dyDescent="0.2">
      <c r="A22" s="1">
        <v>-28</v>
      </c>
      <c r="B22">
        <v>19</v>
      </c>
      <c r="C22" s="3">
        <f t="shared" si="0"/>
        <v>0.85416666666666674</v>
      </c>
      <c r="D22" s="4" t="str">
        <f>'Zeitpläne Stationen'!B21</f>
        <v>9c</v>
      </c>
      <c r="E22" s="4" cm="1">
        <f t="array" ref="E22">_xlfn.IFS($A$7=1,0,$A$7=2,D23,$A$7=3,D24,$A$7=4,D24,$A$7=5,D25,$A$7=6,D25,$A$7=7,D26,$A$7=8,D26,$A$7=9,D27,$A$7=10,D27,$A$7=11,D28,$A$7=12,D28,$A$7=13,D29,$A$7=14,D29,$A$7=15,D30,$A$7=16,D30,$A$7=17,D31,$A$7=18,D31,$A$7=19,D32,$A$7=20,D32,$A$7=21,D33,$A$7=22,D33,$A$7=23,D34,$A$7=24,D34,$A$7=25,D35,$A$7=26,D35,$A$7=27,D36,$A$7=28,D36,$A$7=29,D37,$A$7=30,D37,$A$7=31,D38,$A$7=32,D38,$A$7=33,D39,$A$7=34,D39,$A$7=35,D40,$A$7=36,D40,$A$7=37,D41,$A$7=38,D41,$A$7=39,D42,$A$7=40,D42)</f>
        <v>0</v>
      </c>
      <c r="F22" s="4" t="str">
        <f t="shared" si="1"/>
        <v>9b</v>
      </c>
      <c r="G22" s="4" cm="1">
        <f t="array" ref="G22">_xlfn.IFS($A$7=1,0,$A$7=2,D22,$A$7=3,D23,$A$7=4,D23,$A$7=5,D24,$A$7=6,D24,$A$7=7,D25,$A$7=8,D25,$A$7=9,D26,$A$7=10,D26,$A$7=11,D27,$A$7=12,D27,$A$7=13,D28,$A$7=14,D28,$A$7=15,D29,$A$7=16,D29,$A$7=17,D30,$A$7=18,D30,$A$7=19,D31,$A$7=20,D31,$A$7=21,D32,$A$7=22,D32,$A$7=23,D33,$A$7=24,D33,$A$7=25,D34,$A$7=26,D34,$A$7=27,D35,$A$7=28,D35,$A$7=29,D36,$A$7=30,D36,$A$7=31,D37,$A$7=32,D37,$A$7=33,D38,$A$7=34,D38,$A$7=35,D39,$A$7=36,D39,$A$7=37,D40,$A$7=38,D40,$A$7=39,D41,$A$7=40,D41)</f>
        <v>0</v>
      </c>
      <c r="H22" s="4" t="str">
        <f t="shared" si="2"/>
        <v>9a</v>
      </c>
      <c r="I22" s="4" cm="1">
        <f t="array" ref="I22">_xlfn.IFS($A$7=1,0,$A$7=2,D21,$A$7=3,D22,$A$7=4,D22,$A$7=5,D23,$A$7=6,D23,$A$7=7,D24,$A$7=8,D24,$A$7=9,D25,$A$7=10,D25,$A$7=11,D26,$A$7=12,D26,$A$7=13,D27,$A$7=14,D27,$A$7=15,D28,$A$7=16,D28,$A$7=17,D29,$A$7=18,D29,$A$7=19,D30,$A$7=20,D30,$A$7=21,D31,$A$7=22,D31,$A$7=23,D32,$A$7=24,D32,$A$7=25,D33,$A$7=26,D33,$A$7=27,D34,$A$7=28,D34,$A$7=29,D35,$A$7=30,D35,$A$7=31,D36,$A$7=32,D36,$A$7=33,D37,$A$7=34,D37,$A$7=35,D38,$A$7=36,D38,$A$7=37,D39,$A$7=38,D39,$A$7=39,D40,$A$7=40,D40)</f>
        <v>0</v>
      </c>
      <c r="J22" s="4" t="str">
        <f t="shared" si="3"/>
        <v>8d</v>
      </c>
      <c r="K22" s="4" cm="1">
        <f t="array" ref="K22">_xlfn.IFS($A$7=1,0,$A$7=2,D20,$A$7=3,D21,$A$7=4,D21,$A$7=5,D22,$A$7=6,D22,$A$7=7,D23,$A$7=8,D23,$A$7=9,D24,$A$7=10,D24,$A$7=11,D25,$A$7=12,D25,$A$7=13,D26,$A$7=14,D26,$A$7=15,D27,$A$7=16,D27,$A$7=17,D28,$A$7=18,D28,$A$7=19,D29,$A$7=20,D29,$A$7=21,D30,$A$7=22,D30,$A$7=23,D31,$A$7=24,D31,$A$7=25,D32,$A$7=26,D32,$A$7=27,D33,$A$7=28,D33,$A$7=29,D34,$A$7=30,D34,$A$7=31,D35,$A$7=32,D35,$A$7=33,D36,$A$7=34,D36,$A$7=35,D37,$A$7=36,D37,$A$7=37,D38,$A$7=38,D38,$A$7=39,D39,$A$7=40,D39)</f>
        <v>0</v>
      </c>
      <c r="L22" s="4" t="str">
        <f t="shared" si="4"/>
        <v>8c</v>
      </c>
      <c r="M22" s="4" cm="1">
        <f t="array" ref="M22">_xlfn.IFS($A$7=1,0,$A$7=2,H21,$A$7=3,H22,$A$7=4,H22,$A$7=5,H23,$A$7=6,H23,$A$7=7,H24,$A$7=8,H24,$A$7=9,H25,$A$7=10,H25,$A$7=11,H26,$A$7=12,H26,$A$7=13,H27,$A$7=14,H27,$A$7=15,H28,$A$7=16,H28,$A$7=17,H29,$A$7=18,H29,$A$7=19,H30,$A$7=20,H30,$A$7=21,H31,$A$7=22,H31,$A$7=23,H32,$A$7=24,H32,$A$7=25,H33,$A$7=26,H33,$A$7=27,H34,$A$7=28,H34,$A$7=29,H35,$A$7=30,H35,$A$7=31,H36,$A$7=32,H36,$A$7=33,H37,$A$7=34,H37,$A$7=35,H38,$A$7=36,H38,$A$7=37,H39,$A$7=38,H39,$A$7=39,H40,$A$7=40,H40)</f>
        <v>0</v>
      </c>
      <c r="N22" s="4" t="str">
        <f t="shared" si="5"/>
        <v>8b</v>
      </c>
      <c r="O22" s="4" cm="1">
        <f t="array" ref="O22">_xlfn.IFS($A$7=1,0,$A$7=2,D18,$A$7=3,D19,$A$7=4,D19,$A$7=5,D20,$A$7=6,D20,$A$7=7,D21,$A$7=8,D21,$A$7=9,D22,$A$7=10,D22,$A$7=11,D23,$A$7=12,D23,$A$7=13,D24,$A$7=14,D24,$A$7=15,D25,$A$7=16,D25,$A$7=17,D26,$A$7=18,D26,$A$7=19,D27,$A$7=20,D27,$A$7=21,D28,$A$7=22,D28,$A$7=23,D29,$A$7=24,D29,$A$7=25,D30,$A$7=26,D30,$A$7=27,D31,$A$7=28,D31,$A$7=29,D32,$A$7=30,D32,$A$7=31,D33,$A$7=32,D33,$A$7=33,D34,$A$7=34,D34,$A$7=35,D35,$A$7=36,D35,$A$7=37,D36,$A$7=38,D36,$A$7=39,D37,$A$7=40,D37)</f>
        <v>0</v>
      </c>
      <c r="P22" s="4" t="str">
        <f t="shared" si="6"/>
        <v>8a</v>
      </c>
      <c r="Q22" s="4" t="str" cm="1">
        <f t="array" ref="Q22">_xlfn.IFS($A$7=1,0,$A$7=2,L21,$A$7=3,L22,$A$7=4,L22,$A$7=5,L23,$A$7=6,L23,$A$7=7,L24,$A$7=8,L24,$A$7=9,L25,$A$7=10,L25,$A$7=11,L26,$A$7=12,L26,$A$7=13,L27,$A$7=14,L27,$A$7=15,L28,$A$7=16,L28,$A$7=17,L29,$A$7=18,L29,$A$7=19,L30,$A$7=20,L30,$A$7=21,L31,$A$7=22,L31,$A$7=23,L32,$A$7=24,L32,$A$7=25,L33,$A$7=26,L33,$A$7=27,L34,$A$7=28,L34,$A$7=29,L35,$A$7=30,L35,$A$7=31,L36,$A$7=32,L36,$A$7=33,L37,$A$7=34,L37,$A$7=35,L38,$A$7=36,L38,$A$7=37,L39,$A$7=38,L39,$A$7=39,L40,$A$7=40,L40)</f>
        <v>11b</v>
      </c>
      <c r="R22" s="4" t="str">
        <f t="shared" si="7"/>
        <v>7d</v>
      </c>
      <c r="S22" s="4" t="str" cm="1">
        <f t="array" ref="S22">_xlfn.IFS($A$7=1,0,$A$7=2,N21,$A$7=3,N22,$A$7=4,N22,$A$7=5,N23,$A$7=6,N23,$A$7=7,N24,$A$7=8,N24,$A$7=9,N25,$A$7=10,N25,$A$7=11,N26,$A$7=12,N26,$A$7=13,N27,$A$7=14,N27,$A$7=15,N28,$A$7=16,N28,$A$7=17,N29,$A$7=18,N29,$A$7=19,N30,$A$7=20,N30,$A$7=21,N31,$A$7=22,N31,$A$7=23,N32,$A$7=24,N32,$A$7=25,N33,$A$7=26,N33,$A$7=27,N34,$A$7=28,N34,$A$7=29,N35,$A$7=30,N35,$A$7=31,N36,$A$7=32,N36,$A$7=33,N37,$A$7=34,N37,$A$7=35,N38,$A$7=36,N38,$A$7=37,N39,$A$7=38,N39,$A$7=39,N40,$A$7=40,N40)</f>
        <v>11a</v>
      </c>
      <c r="T22" s="4" t="str">
        <f t="shared" si="8"/>
        <v>7c</v>
      </c>
      <c r="U22" s="4" t="str" cm="1">
        <f t="array" ref="U22">_xlfn.IFS($A$7=1,0,$A$7=2,N20,$A$7=3,N21,$A$7=4,N21,$A$7=5,N22,$A$7=6,N22,$A$7=7,N23,$A$7=8,N23,$A$7=9,N24,$A$7=10,N24,$A$7=11,N25,$A$7=12,N25,$A$7=13,N26,$A$7=14,N26,$A$7=15,N27,$A$7=16,N27,$A$7=17,N28,$A$7=18,N28,$A$7=19,N29,$A$7=20,N29,$A$7=21,N30,$A$7=22,N30,$A$7=23,N31,$A$7=24,N31,$A$7=25,N32,$A$7=26,N32,$A$7=27,N33,$A$7=28,N33,$A$7=29,N34,$A$7=30,N34,$A$7=31,N35,$A$7=32,N35,$A$7=33,N36,$A$7=34,N36,$A$7=35,N37,$A$7=36,N37,$A$7=37,N38,$A$7=38,N38,$A$7=39,N39,$A$7=40,N39)</f>
        <v>10d</v>
      </c>
      <c r="V22" s="4" t="str">
        <f t="shared" si="9"/>
        <v>7b</v>
      </c>
      <c r="W22" s="4" t="str" cm="1">
        <f t="array" ref="W22">_xlfn.IFS($A$7=1,0,$A$7=2,N19,$A$7=3,N20,$A$7=4,N20,$A$7=5,N21,$A$7=6,N21,$A$7=7,N22,$A$7=8,N22,$A$7=9,N23,$A$7=10,N23,$A$7=11,N24,$A$7=12,N24,$A$7=13,N25,$A$7=14,N25,$A$7=15,N26,$A$7=16,N26,$A$7=17,N27,$A$7=18,N27,$A$7=19,N28,$A$7=20,N28,$A$7=21,N29,$A$7=22,N29,$A$7=23,N30,$A$7=24,N30,$A$7=25,N31,$A$7=26,N31,$A$7=27,N32,$A$7=28,N32,$A$7=29,N33,$A$7=30,N33,$A$7=31,N34,$A$7=32,N34,$A$7=33,N35,$A$7=34,N35,$A$7=35,N36,$A$7=36,N36,$A$7=37,N37,$A$7=38,N37,$A$7=39,N38,$A$7=40,N38)</f>
        <v>10c</v>
      </c>
      <c r="X22" s="4" t="str">
        <f t="shared" si="10"/>
        <v>7a</v>
      </c>
      <c r="Y22" s="4" t="str" cm="1">
        <f t="array" ref="Y22">_xlfn.IFS($A$7=1,0,$A$7=2,N18,$A$7=3,N19,$A$7=4,N19,$A$7=5,N20,$A$7=6,N20,$A$7=7,N21,$A$7=8,N21,$A$7=9,N22,$A$7=10,N22,$A$7=11,N23,$A$7=12,N23,$A$7=13,N24,$A$7=14,N24,$A$7=15,N25,$A$7=16,N25,$A$7=17,N26,$A$7=18,N26,$A$7=19,N27,$A$7=20,N27,$A$7=21,N28,$A$7=22,N28,$A$7=23,N29,$A$7=24,N29,$A$7=25,N30,$A$7=26,N30,$A$7=27,N31,$A$7=28,N31,$A$7=29,N32,$A$7=30,N32,$A$7=31,N33,$A$7=32,N33,$A$7=33,N34,$A$7=34,N34,$A$7=35,N35,$A$7=36,N35,$A$7=37,N36,$A$7=38,N36,$A$7=39,N37,$A$7=40,N37)</f>
        <v>10b</v>
      </c>
      <c r="Z22" s="4" t="str">
        <f t="shared" si="11"/>
        <v>6d</v>
      </c>
      <c r="AA22" s="4" t="str" cm="1">
        <f t="array" ref="AA22">_xlfn.IFS($A$7=1,0,$A$7=2,N17,$A$7=3,N18,$A$7=4,N18,$A$7=5,N19,$A$7=6,N19,$A$7=7,N20,$A$7=8,N20,$A$7=9,N21,$A$7=10,N21,$A$7=11,N22,$A$7=12,N22,$A$7=13,N23,$A$7=14,N23,$A$7=15,N24,$A$7=16,N24,$A$7=17,N25,$A$7=18,N25,$A$7=19,N26,$A$7=20,N26,$A$7=21,N27,$A$7=22,N27,$A$7=23,N28,$A$7=24,N28,$A$7=25,N29,$A$7=26,N29,$A$7=27,N30,$A$7=28,N30,$A$7=29,N31,$A$7=30,N31,$A$7=31,N32,$A$7=32,N32,$A$7=33,N33,$A$7=34,N33,$A$7=35,N34,$A$7=36,N34,$A$7=37,N35,$A$7=38,N35,$A$7=39,N36,$A$7=40,N36)</f>
        <v>10a</v>
      </c>
      <c r="AB22" s="4" t="str">
        <f t="shared" si="12"/>
        <v>6c</v>
      </c>
      <c r="AC22" s="4" t="str" cm="1">
        <f t="array" ref="AC22">_xlfn.IFS($A$7=1,0,$A$7=2,#REF!,$A$7=3,#REF!,$A$7=4,#REF!,$A$7=5,N18,$A$7=6,N18,$A$7=7,N19,$A$7=8,N19,$A$7=9,N20,$A$7=10,N20,$A$7=11,N21,$A$7=12,N21,$A$7=13,N22,$A$7=14,N22,$A$7=15,N23,$A$7=16,N23,$A$7=17,N24,$A$7=18,N24,$A$7=19,N25,$A$7=20,N25,$A$7=21,N26,$A$7=22,N26,$A$7=23,N27,$A$7=24,N27,$A$7=25,N28,$A$7=26,N28,$A$7=27,N29,$A$7=28,N29,$A$7=29,N30,$A$7=30,N30,$A$7=31,N31,$A$7=32,N31,$A$7=33,N32,$A$7=34,N32,$A$7=35,N33,$A$7=36,N33,$A$7=37,N34,$A$7=38,N34,$A$7=39,N35,$A$7=40,N35)</f>
        <v>9d</v>
      </c>
      <c r="AD22" s="4" t="str">
        <f t="shared" si="13"/>
        <v>6b</v>
      </c>
      <c r="AE22" s="4" t="str" cm="1">
        <f t="array" ref="AE22">_xlfn.IFS($A$7=1,0,$A$7=2,#REF!,$A$7=3,#REF!,$A$7=4,#REF!,$A$7=5,N17,$A$7=6,N17,$A$7=7,N18,$A$7=8,N18,$A$7=9,N19,$A$7=10,N19,$A$7=11,N20,$A$7=12,N20,$A$7=13,N21,$A$7=14,N21,$A$7=15,N22,$A$7=16,N22,$A$7=17,N23,$A$7=18,N23,$A$7=19,N24,$A$7=20,N24,$A$7=21,N25,$A$7=22,N25,$A$7=23,N26,$A$7=24,N26,$A$7=25,N27,$A$7=26,N27,$A$7=27,N28,$A$7=28,N28,$A$7=29,N29,$A$7=30,N29,$A$7=31,N30,$A$7=32,N30,$A$7=33,N31,$A$7=34,N31,$A$7=35,N32,$A$7=36,N32,$A$7=37,N33,$A$7=38,N33,$A$7=39,N34,$A$7=40,N34)</f>
        <v>9c</v>
      </c>
      <c r="AF22" s="4" t="str">
        <f t="shared" si="14"/>
        <v>6a</v>
      </c>
      <c r="AG22" s="4" t="str" cm="1">
        <f t="array" ref="AG22">_xlfn.IFS($A$7=1,0,$A$7=2,#REF!,$A$7=3,#REF!,$A$7=4,#REF!,$A$7=5,N16,$A$7=6,N16,$A$7=7,N17,$A$7=8,N17,$A$7=9,N18,$A$7=10,N18,$A$7=11,N19,$A$7=12,N19,$A$7=13,N20,$A$7=14,N20,$A$7=15,N21,$A$7=16,N21,$A$7=17,N22,$A$7=18,N22,$A$7=19,N23,$A$7=20,N23,$A$7=21,N24,$A$7=22,N24,$A$7=23,N25,$A$7=24,N25,$A$7=25,N26,$A$7=26,N26,$A$7=27,N27,$A$7=28,N27,$A$7=29,N28,$A$7=30,N28,$A$7=31,N29,$A$7=32,N29,$A$7=33,N30,$A$7=34,N30,$A$7=35,N31,$A$7=36,N31,$A$7=37,N32,$A$7=38,N32,$A$7=39,N33,$A$7=40,N33)</f>
        <v>9b</v>
      </c>
      <c r="AH22" s="4" t="str">
        <f t="shared" si="15"/>
        <v>5d</v>
      </c>
      <c r="AI22" s="4" t="str" cm="1">
        <f t="array" ref="AI22">_xlfn.IFS($A$7=1,0,$A$7=2,#REF!,$A$7=3,#REF!,$A$7=4,#REF!,$A$7=5,N15,$A$7=6,N15,$A$7=7,N16,$A$7=8,N16,$A$7=9,N17,$A$7=10,N17,$A$7=11,N18,$A$7=12,N18,$A$7=13,N19,$A$7=14,N19,$A$7=15,N20,$A$7=16,N20,$A$7=17,N21,$A$7=18,N21,$A$7=19,N22,$A$7=20,N22,$A$7=21,N23,$A$7=22,N23,$A$7=23,N24,$A$7=24,N24,$A$7=25,N25,$A$7=26,N25,$A$7=27,N26,$A$7=28,N26,$A$7=29,N27,$A$7=30,N27,$A$7=31,N28,$A$7=32,N28,$A$7=33,N29,$A$7=34,N29,$A$7=35,N30,$A$7=36,N30,$A$7=37,N31,$A$7=38,N31,$A$7=39,N32,$A$7=40,N32)</f>
        <v>9a</v>
      </c>
      <c r="AJ22" s="4" t="str">
        <f t="shared" si="16"/>
        <v>5c</v>
      </c>
      <c r="AK22" s="4" t="str" cm="1">
        <f t="array" ref="AK22">_xlfn.IFS($A$7=1,0,$A$7=2,#REF!,$A$7=3,#REF!,$A$7=4,#REF!,$A$7=5,N14,$A$7=6,N14,$A$7=7,N15,$A$7=8,N15,$A$7=9,N16,$A$7=10,N16,$A$7=11,N17,$A$7=12,N17,$A$7=13,N18,$A$7=14,N18,$A$7=15,N19,$A$7=16,N19,$A$7=17,N20,$A$7=18,N20,$A$7=19,N21,$A$7=20,N21,$A$7=21,N22,$A$7=22,N22,$A$7=23,N23,$A$7=24,N23,$A$7=25,N24,$A$7=26,N24,$A$7=27,N25,$A$7=28,N25,$A$7=29,N26,$A$7=30,N26,$A$7=31,N27,$A$7=32,N27,$A$7=33,N28,$A$7=34,N28,$A$7=35,N29,$A$7=36,N29,$A$7=37,N30,$A$7=38,N30,$A$7=39,N31,$A$7=40,N31)</f>
        <v>8d</v>
      </c>
      <c r="AL22" s="4" t="str">
        <f t="shared" ref="AL22:AL43" si="17">D5</f>
        <v>5b</v>
      </c>
      <c r="AM22" s="4" t="str" cm="1">
        <f t="array" ref="AM22">_xlfn.IFS($A$7=1,0,$A$7=2,#REF!,$A$7=3,#REF!,$A$7=4,#REF!,$A$7=5,#REF!,$A$7=6,#REF!,$A$7=7,#REF!,$A$7=8,#REF!,$A$7=9,N15,$A$7=10,N15,$A$7=11,N16,$A$7=12,N16,$A$7=13,N17,$A$7=14,N17,$A$7=15,N18,$A$7=16,N18,$A$7=17,N19,$A$7=18,N19,$A$7=19,N20,$A$7=20,N20,$A$7=21,N21,$A$7=22,N21,$A$7=23,N22,$A$7=24,N22,$A$7=25,N23,$A$7=26,N23,$A$7=27,N24,$A$7=28,N24,$A$7=29,N25,$A$7=30,N25,$A$7=31,N26,$A$7=32,N26,$A$7=33,N27,$A$7=34,N27,$A$7=35,N28,$A$7=36,N28,$A$7=37,N29,$A$7=38,N29,$A$7=39,N30,$A$7=40,N30)</f>
        <v>8c</v>
      </c>
      <c r="AN22" s="4" t="str">
        <f>D4</f>
        <v>5a</v>
      </c>
      <c r="AO22" s="4" t="str" cm="1">
        <f t="array" ref="AO22">_xlfn.IFS($A$7=1,0,$A$7=2,#REF!,$A$7=3,#REF!,$A$7=4,#REF!,$A$7=5,N12,$A$7=6,N12,$A$7=7,N13,$A$7=8,N13,$A$7=9,N14,$A$7=10,N14,$A$7=11,N15,$A$7=12,N15,$A$7=13,N16,$A$7=14,N16,$A$7=15,N17,$A$7=16,N17,$A$7=17,N18,$A$7=18,N18,$A$7=19,N19,$A$7=20,N19,$A$7=21,N20,$A$7=22,N20,$A$7=23,N21,$A$7=24,N21,$A$7=25,N22,$A$7=26,N22,$A$7=27,N23,$A$7=28,N23,$A$7=29,N24,$A$7=30,N24,$A$7=31,N25,$A$7=32,N25,$A$7=33,N26,$A$7=34,N26,$A$7=35,N27,$A$7=36,N27,$A$7=37,N28,$A$7=38,N28,$A$7=39,N29,$A$7=40,N29)</f>
        <v>8b</v>
      </c>
      <c r="AP22" s="4" t="str">
        <f>IF(ISODD($A$7),0,VLOOKUP($A$7-C124,$D$44:$E$83,2))</f>
        <v>11b</v>
      </c>
      <c r="AQ22" s="4" t="str" cm="1">
        <f t="array" ref="AQ22">_xlfn.IFS($A$7=1,0,$A$7=2,#REF!,$A$7=3,#REF!,$A$7=4,#REF!,$A$7=5,N11,$A$7=6,N11,$A$7=7,N12,$A$7=8,N12,$A$7=9,N13,$A$7=10,N13,$A$7=11,N14,$A$7=12,N14,$A$7=13,N15,$A$7=14,N15,$A$7=15,N16,$A$7=16,N16,$A$7=17,N17,$A$7=18,N17,$A$7=19,N18,$A$7=20,N18,$A$7=21,N19,$A$7=22,N19,$A$7=23,N20,$A$7=24,N20,$A$7=25,N21,$A$7=26,N21,$A$7=27,N22,$A$7=28,N22,$A$7=29,N23,$A$7=30,N23,$A$7=31,N24,$A$7=32,N24,$A$7=33,N25,$A$7=34,N25,$A$7=35,N26,$A$7=36,N26,$A$7=37,N27,$A$7=38,N27,$A$7=39,N28,$A$7=40,N28)</f>
        <v>8a</v>
      </c>
    </row>
    <row r="23" spans="1:60" x14ac:dyDescent="0.2">
      <c r="A23" s="1">
        <v>-27</v>
      </c>
      <c r="B23">
        <v>20</v>
      </c>
      <c r="C23" s="3">
        <f t="shared" si="0"/>
        <v>0.88194444444444442</v>
      </c>
      <c r="D23" s="4" t="str">
        <f>'Zeitpläne Stationen'!B22</f>
        <v>9d</v>
      </c>
      <c r="E23" s="4" cm="1">
        <f t="array" ref="E23">_xlfn.IFS($A$7=1,0,$A$7=2,D24,$A$7=3,D25,$A$7=4,D25,$A$7=5,D26,$A$7=6,D26,$A$7=7,D27,$A$7=8,D27,$A$7=9,D28,$A$7=10,D28,$A$7=11,D29,$A$7=12,D29,$A$7=13,D30,$A$7=14,D30,$A$7=15,D31,$A$7=16,D31,$A$7=17,D32,$A$7=18,D32,$A$7=19,D33,$A$7=20,D33,$A$7=21,D34,$A$7=22,D34,$A$7=23,D35,$A$7=24,D35,$A$7=25,D36,$A$7=26,D36,$A$7=27,D37,$A$7=28,D37,$A$7=29,D38,$A$7=30,D38,$A$7=31,D39,$A$7=32,D39,$A$7=33,D40,$A$7=34,D40,$A$7=35,D41,$A$7=36,D41,$A$7=37,D42,$A$7=38,D42,$A$7=39,D43,$A$7=40,D43)</f>
        <v>0</v>
      </c>
      <c r="F23" s="4" t="str">
        <f t="shared" si="1"/>
        <v>9c</v>
      </c>
      <c r="G23" s="4" cm="1">
        <f t="array" ref="G23">_xlfn.IFS($A$7=1,0,$A$7=2,D23,$A$7=3,D24,$A$7=4,D24,$A$7=5,D25,$A$7=6,D25,$A$7=7,D26,$A$7=8,D26,$A$7=9,D27,$A$7=10,D27,$A$7=11,D28,$A$7=12,D28,$A$7=13,D29,$A$7=14,D29,$A$7=15,D30,$A$7=16,D30,$A$7=17,D31,$A$7=18,D31,$A$7=19,D32,$A$7=20,D32,$A$7=21,D33,$A$7=22,D33,$A$7=23,D34,$A$7=24,D34,$A$7=25,D35,$A$7=26,D35,$A$7=27,D36,$A$7=28,D36,$A$7=29,D37,$A$7=30,D37,$A$7=31,D38,$A$7=32,D38,$A$7=33,D39,$A$7=34,D39,$A$7=35,D40,$A$7=36,D40,$A$7=37,D41,$A$7=38,D41,$A$7=39,D42,$A$7=40,D42)</f>
        <v>0</v>
      </c>
      <c r="H23" s="4" t="str">
        <f t="shared" si="2"/>
        <v>9b</v>
      </c>
      <c r="I23" s="4" cm="1">
        <f t="array" ref="I23">_xlfn.IFS($A$7=1,0,$A$7=2,D22,$A$7=3,D23,$A$7=4,D23,$A$7=5,D24,$A$7=6,D24,$A$7=7,D25,$A$7=8,D25,$A$7=9,D26,$A$7=10,D26,$A$7=11,D27,$A$7=12,D27,$A$7=13,D28,$A$7=14,D28,$A$7=15,D29,$A$7=16,D29,$A$7=17,D30,$A$7=18,D30,$A$7=19,D31,$A$7=20,D31,$A$7=21,D32,$A$7=22,D32,$A$7=23,D33,$A$7=24,D33,$A$7=25,D34,$A$7=26,D34,$A$7=27,D35,$A$7=28,D35,$A$7=29,D36,$A$7=30,D36,$A$7=31,D37,$A$7=32,D37,$A$7=33,D38,$A$7=34,D38,$A$7=35,D39,$A$7=36,D39,$A$7=37,D40,$A$7=38,D40,$A$7=39,D41,$A$7=40,D41)</f>
        <v>0</v>
      </c>
      <c r="J23" s="4" t="str">
        <f t="shared" si="3"/>
        <v>9a</v>
      </c>
      <c r="K23" s="4" cm="1">
        <f t="array" ref="K23">_xlfn.IFS($A$7=1,0,$A$7=2,D21,$A$7=3,D22,$A$7=4,D22,$A$7=5,D23,$A$7=6,D23,$A$7=7,D24,$A$7=8,D24,$A$7=9,D25,$A$7=10,D25,$A$7=11,D26,$A$7=12,D26,$A$7=13,D27,$A$7=14,D27,$A$7=15,D28,$A$7=16,D28,$A$7=17,D29,$A$7=18,D29,$A$7=19,D30,$A$7=20,D30,$A$7=21,D31,$A$7=22,D31,$A$7=23,D32,$A$7=24,D32,$A$7=25,D33,$A$7=26,D33,$A$7=27,D34,$A$7=28,D34,$A$7=29,D35,$A$7=30,D35,$A$7=31,D36,$A$7=32,D36,$A$7=33,D37,$A$7=34,D37,$A$7=35,D38,$A$7=36,D38,$A$7=37,D39,$A$7=38,D39,$A$7=39,D40,$A$7=40,D40)</f>
        <v>0</v>
      </c>
      <c r="L23" s="4" t="str">
        <f t="shared" si="4"/>
        <v>8d</v>
      </c>
      <c r="M23" s="4" cm="1">
        <f t="array" ref="M23">_xlfn.IFS($A$7=1,0,$A$7=2,H22,$A$7=3,H23,$A$7=4,H23,$A$7=5,H24,$A$7=6,H24,$A$7=7,H25,$A$7=8,H25,$A$7=9,H26,$A$7=10,H26,$A$7=11,H27,$A$7=12,H27,$A$7=13,H28,$A$7=14,H28,$A$7=15,H29,$A$7=16,H29,$A$7=17,H30,$A$7=18,H30,$A$7=19,H31,$A$7=20,H31,$A$7=21,H32,$A$7=22,H32,$A$7=23,H33,$A$7=24,H33,$A$7=25,H34,$A$7=26,H34,$A$7=27,H35,$A$7=28,H35,$A$7=29,H36,$A$7=30,H36,$A$7=31,H37,$A$7=32,H37,$A$7=33,H38,$A$7=34,H38,$A$7=35,H39,$A$7=36,H39,$A$7=37,H40,$A$7=38,H40,$A$7=39,H41,$A$7=40,H41)</f>
        <v>0</v>
      </c>
      <c r="N23" s="4" t="str">
        <f t="shared" si="5"/>
        <v>8c</v>
      </c>
      <c r="O23" s="4" cm="1">
        <f t="array" ref="O23">_xlfn.IFS($A$7=1,0,$A$7=2,D19,$A$7=3,D20,$A$7=4,D20,$A$7=5,D21,$A$7=6,D21,$A$7=7,D22,$A$7=8,D22,$A$7=9,D23,$A$7=10,D23,$A$7=11,D24,$A$7=12,D24,$A$7=13,D25,$A$7=14,D25,$A$7=15,D26,$A$7=16,D26,$A$7=17,D27,$A$7=18,D27,$A$7=19,D28,$A$7=20,D28,$A$7=21,D29,$A$7=22,D29,$A$7=23,D30,$A$7=24,D30,$A$7=25,D31,$A$7=26,D31,$A$7=27,D32,$A$7=28,D32,$A$7=29,D33,$A$7=30,D33,$A$7=31,D34,$A$7=32,D34,$A$7=33,D35,$A$7=34,D35,$A$7=35,D36,$A$7=36,D36,$A$7=37,D37,$A$7=38,D37,$A$7=39,D38,$A$7=40,D38)</f>
        <v>0</v>
      </c>
      <c r="P23" s="4" t="str">
        <f t="shared" si="6"/>
        <v>8b</v>
      </c>
      <c r="Q23" s="4" cm="1">
        <f t="array" ref="Q23">_xlfn.IFS($A$7=1,0,$A$7=2,L22,$A$7=3,L23,$A$7=4,L23,$A$7=5,L24,$A$7=6,L24,$A$7=7,L25,$A$7=8,L25,$A$7=9,L26,$A$7=10,L26,$A$7=11,L27,$A$7=12,L27,$A$7=13,L28,$A$7=14,L28,$A$7=15,L29,$A$7=16,L29,$A$7=17,L30,$A$7=18,L30,$A$7=19,L31,$A$7=20,L31,$A$7=21,L32,$A$7=22,L32,$A$7=23,L33,$A$7=24,L33,$A$7=25,L34,$A$7=26,L34,$A$7=27,L35,$A$7=28,L35,$A$7=29,L36,$A$7=30,L36,$A$7=31,L37,$A$7=32,L37,$A$7=33,L38,$A$7=34,L38,$A$7=35,L39,$A$7=36,L39,$A$7=37,L40,$A$7=38,L40,$A$7=39,L41,$A$7=40,L41)</f>
        <v>0</v>
      </c>
      <c r="R23" s="4" t="str">
        <f t="shared" si="7"/>
        <v>8a</v>
      </c>
      <c r="S23" s="4" t="str" cm="1">
        <f t="array" ref="S23">_xlfn.IFS($A$7=1,0,$A$7=2,N22,$A$7=3,N23,$A$7=4,N23,$A$7=5,N24,$A$7=6,N24,$A$7=7,N25,$A$7=8,N25,$A$7=9,N26,$A$7=10,N26,$A$7=11,N27,$A$7=12,N27,$A$7=13,N28,$A$7=14,N28,$A$7=15,N29,$A$7=16,N29,$A$7=17,N30,$A$7=18,N30,$A$7=19,N31,$A$7=20,N31,$A$7=21,N32,$A$7=22,N32,$A$7=23,N33,$A$7=24,N33,$A$7=25,N34,$A$7=26,N34,$A$7=27,N35,$A$7=28,N35,$A$7=29,N36,$A$7=30,N36,$A$7=31,N37,$A$7=32,N37,$A$7=33,N38,$A$7=34,N38,$A$7=35,N39,$A$7=36,N39,$A$7=37,N40,$A$7=38,N40,$A$7=39,N41,$A$7=40,N41)</f>
        <v>11b</v>
      </c>
      <c r="T23" s="4" t="str">
        <f t="shared" si="8"/>
        <v>7d</v>
      </c>
      <c r="U23" s="4" t="str" cm="1">
        <f t="array" ref="U23">_xlfn.IFS($A$7=1,0,$A$7=2,N21,$A$7=3,N22,$A$7=4,N22,$A$7=5,N23,$A$7=6,N23,$A$7=7,N24,$A$7=8,N24,$A$7=9,N25,$A$7=10,N25,$A$7=11,N26,$A$7=12,N26,$A$7=13,N27,$A$7=14,N27,$A$7=15,N28,$A$7=16,N28,$A$7=17,N29,$A$7=18,N29,$A$7=19,N30,$A$7=20,N30,$A$7=21,N31,$A$7=22,N31,$A$7=23,N32,$A$7=24,N32,$A$7=25,N33,$A$7=26,N33,$A$7=27,N34,$A$7=28,N34,$A$7=29,N35,$A$7=30,N35,$A$7=31,N36,$A$7=32,N36,$A$7=33,N37,$A$7=34,N37,$A$7=35,N38,$A$7=36,N38,$A$7=37,N39,$A$7=38,N39,$A$7=39,N40,$A$7=40,N40)</f>
        <v>11a</v>
      </c>
      <c r="V23" s="4" t="str">
        <f t="shared" si="9"/>
        <v>7c</v>
      </c>
      <c r="W23" s="4" t="str" cm="1">
        <f t="array" ref="W23">_xlfn.IFS($A$7=1,0,$A$7=2,N20,$A$7=3,N21,$A$7=4,N21,$A$7=5,N22,$A$7=6,N22,$A$7=7,N23,$A$7=8,N23,$A$7=9,N24,$A$7=10,N24,$A$7=11,N25,$A$7=12,N25,$A$7=13,N26,$A$7=14,N26,$A$7=15,N27,$A$7=16,N27,$A$7=17,N28,$A$7=18,N28,$A$7=19,N29,$A$7=20,N29,$A$7=21,N30,$A$7=22,N30,$A$7=23,N31,$A$7=24,N31,$A$7=25,N32,$A$7=26,N32,$A$7=27,N33,$A$7=28,N33,$A$7=29,N34,$A$7=30,N34,$A$7=31,N35,$A$7=32,N35,$A$7=33,N36,$A$7=34,N36,$A$7=35,N37,$A$7=36,N37,$A$7=37,N38,$A$7=38,N38,$A$7=39,N39,$A$7=40,N39)</f>
        <v>10d</v>
      </c>
      <c r="X23" s="4" t="str">
        <f t="shared" si="10"/>
        <v>7b</v>
      </c>
      <c r="Y23" s="4" t="str" cm="1">
        <f t="array" ref="Y23">_xlfn.IFS($A$7=1,0,$A$7=2,N19,$A$7=3,N20,$A$7=4,N20,$A$7=5,N21,$A$7=6,N21,$A$7=7,N22,$A$7=8,N22,$A$7=9,N23,$A$7=10,N23,$A$7=11,N24,$A$7=12,N24,$A$7=13,N25,$A$7=14,N25,$A$7=15,N26,$A$7=16,N26,$A$7=17,N27,$A$7=18,N27,$A$7=19,N28,$A$7=20,N28,$A$7=21,N29,$A$7=22,N29,$A$7=23,N30,$A$7=24,N30,$A$7=25,N31,$A$7=26,N31,$A$7=27,N32,$A$7=28,N32,$A$7=29,N33,$A$7=30,N33,$A$7=31,N34,$A$7=32,N34,$A$7=33,N35,$A$7=34,N35,$A$7=35,N36,$A$7=36,N36,$A$7=37,N37,$A$7=38,N37,$A$7=39,N38,$A$7=40,N38)</f>
        <v>10c</v>
      </c>
      <c r="Z23" s="4" t="str">
        <f t="shared" si="11"/>
        <v>7a</v>
      </c>
      <c r="AA23" s="4" t="str" cm="1">
        <f t="array" ref="AA23">_xlfn.IFS($A$7=1,0,$A$7=2,N18,$A$7=3,N19,$A$7=4,N19,$A$7=5,N20,$A$7=6,N20,$A$7=7,N21,$A$7=8,N21,$A$7=9,N22,$A$7=10,N22,$A$7=11,N23,$A$7=12,N23,$A$7=13,N24,$A$7=14,N24,$A$7=15,N25,$A$7=16,N25,$A$7=17,N26,$A$7=18,N26,$A$7=19,N27,$A$7=20,N27,$A$7=21,N28,$A$7=22,N28,$A$7=23,N29,$A$7=24,N29,$A$7=25,N30,$A$7=26,N30,$A$7=27,N31,$A$7=28,N31,$A$7=29,N32,$A$7=30,N32,$A$7=31,N33,$A$7=32,N33,$A$7=33,N34,$A$7=34,N34,$A$7=35,N35,$A$7=36,N35,$A$7=37,N36,$A$7=38,N36,$A$7=39,N37,$A$7=40,N37)</f>
        <v>10b</v>
      </c>
      <c r="AB23" s="4" t="str">
        <f t="shared" si="12"/>
        <v>6d</v>
      </c>
      <c r="AC23" s="4" t="str" cm="1">
        <f t="array" ref="AC23">_xlfn.IFS($A$7=1,0,$A$7=2,#REF!,$A$7=3,#REF!,$A$7=4,#REF!,$A$7=5,N19,$A$7=6,N19,$A$7=7,N20,$A$7=8,N20,$A$7=9,N21,$A$7=10,N21,$A$7=11,N22,$A$7=12,N22,$A$7=13,N23,$A$7=14,N23,$A$7=15,N24,$A$7=16,N24,$A$7=17,N25,$A$7=18,N25,$A$7=19,N26,$A$7=20,N26,$A$7=21,N27,$A$7=22,N27,$A$7=23,N28,$A$7=24,N28,$A$7=25,N29,$A$7=26,N29,$A$7=27,N30,$A$7=28,N30,$A$7=29,N31,$A$7=30,N31,$A$7=31,N32,$A$7=32,N32,$A$7=33,N33,$A$7=34,N33,$A$7=35,N34,$A$7=36,N34,$A$7=37,N35,$A$7=38,N35,$A$7=39,N36,$A$7=40,N36)</f>
        <v>10a</v>
      </c>
      <c r="AD23" s="4" t="str">
        <f t="shared" si="13"/>
        <v>6c</v>
      </c>
      <c r="AE23" s="4" t="str" cm="1">
        <f t="array" ref="AE23">_xlfn.IFS($A$7=1,0,$A$7=2,#REF!,$A$7=3,#REF!,$A$7=4,#REF!,$A$7=5,N18,$A$7=6,N18,$A$7=7,N19,$A$7=8,N19,$A$7=9,N20,$A$7=10,N20,$A$7=11,N21,$A$7=12,N21,$A$7=13,N22,$A$7=14,N22,$A$7=15,N23,$A$7=16,N23,$A$7=17,N24,$A$7=18,N24,$A$7=19,N25,$A$7=20,N25,$A$7=21,N26,$A$7=22,N26,$A$7=23,N27,$A$7=24,N27,$A$7=25,N28,$A$7=26,N28,$A$7=27,N29,$A$7=28,N29,$A$7=29,N30,$A$7=30,N30,$A$7=31,N31,$A$7=32,N31,$A$7=33,N32,$A$7=34,N32,$A$7=35,N33,$A$7=36,N33,$A$7=37,N34,$A$7=38,N34,$A$7=39,N35,$A$7=40,N35)</f>
        <v>9d</v>
      </c>
      <c r="AF23" s="4" t="str">
        <f t="shared" si="14"/>
        <v>6b</v>
      </c>
      <c r="AG23" s="4" t="str" cm="1">
        <f t="array" ref="AG23">_xlfn.IFS($A$7=1,0,$A$7=2,#REF!,$A$7=3,#REF!,$A$7=4,#REF!,$A$7=5,N17,$A$7=6,N17,$A$7=7,N18,$A$7=8,N18,$A$7=9,N19,$A$7=10,N19,$A$7=11,N20,$A$7=12,N20,$A$7=13,N21,$A$7=14,N21,$A$7=15,N22,$A$7=16,N22,$A$7=17,N23,$A$7=18,N23,$A$7=19,N24,$A$7=20,N24,$A$7=21,N25,$A$7=22,N25,$A$7=23,N26,$A$7=24,N26,$A$7=25,N27,$A$7=26,N27,$A$7=27,N28,$A$7=28,N28,$A$7=29,N29,$A$7=30,N29,$A$7=31,N30,$A$7=32,N30,$A$7=33,N31,$A$7=34,N31,$A$7=35,N32,$A$7=36,N32,$A$7=37,N33,$A$7=38,N33,$A$7=39,N34,$A$7=40,N34)</f>
        <v>9c</v>
      </c>
      <c r="AH23" s="4" t="str">
        <f t="shared" si="15"/>
        <v>6a</v>
      </c>
      <c r="AI23" s="4" t="str" cm="1">
        <f t="array" ref="AI23">_xlfn.IFS($A$7=1,0,$A$7=2,#REF!,$A$7=3,#REF!,$A$7=4,#REF!,$A$7=5,N16,$A$7=6,N16,$A$7=7,N17,$A$7=8,N17,$A$7=9,N18,$A$7=10,N18,$A$7=11,N19,$A$7=12,N19,$A$7=13,N20,$A$7=14,N20,$A$7=15,N21,$A$7=16,N21,$A$7=17,N22,$A$7=18,N22,$A$7=19,N23,$A$7=20,N23,$A$7=21,N24,$A$7=22,N24,$A$7=23,N25,$A$7=24,N25,$A$7=25,N26,$A$7=26,N26,$A$7=27,N27,$A$7=28,N27,$A$7=29,N28,$A$7=30,N28,$A$7=31,N29,$A$7=32,N29,$A$7=33,N30,$A$7=34,N30,$A$7=35,N31,$A$7=36,N31,$A$7=37,N32,$A$7=38,N32,$A$7=39,N33,$A$7=40,N33)</f>
        <v>9b</v>
      </c>
      <c r="AJ23" s="4" t="str">
        <f t="shared" si="16"/>
        <v>5d</v>
      </c>
      <c r="AK23" s="4" t="str" cm="1">
        <f t="array" ref="AK23">_xlfn.IFS($A$7=1,0,$A$7=2,#REF!,$A$7=3,#REF!,$A$7=4,#REF!,$A$7=5,N15,$A$7=6,N15,$A$7=7,N16,$A$7=8,N16,$A$7=9,N17,$A$7=10,N17,$A$7=11,N18,$A$7=12,N18,$A$7=13,N19,$A$7=14,N19,$A$7=15,N20,$A$7=16,N20,$A$7=17,N21,$A$7=18,N21,$A$7=19,N22,$A$7=20,N22,$A$7=21,N23,$A$7=22,N23,$A$7=23,N24,$A$7=24,N24,$A$7=25,N25,$A$7=26,N25,$A$7=27,N26,$A$7=28,N26,$A$7=29,N27,$A$7=30,N27,$A$7=31,N28,$A$7=32,N28,$A$7=33,N29,$A$7=34,N29,$A$7=35,N30,$A$7=36,N30,$A$7=37,N31,$A$7=38,N31,$A$7=39,N32,$A$7=40,N32)</f>
        <v>9a</v>
      </c>
      <c r="AL23" s="4" t="str">
        <f t="shared" si="17"/>
        <v>5c</v>
      </c>
      <c r="AM23" s="4" t="str" cm="1">
        <f t="array" ref="AM23">_xlfn.IFS($A$7=1,0,$A$7=2,#REF!,$A$7=3,#REF!,$A$7=4,#REF!,$A$7=5,#REF!,$A$7=6,#REF!,$A$7=7,N15,$A$7=8,N15,$A$7=9,N16,$A$7=10,N16,$A$7=11,N17,$A$7=12,N17,$A$7=13,N18,$A$7=14,N18,$A$7=15,N19,$A$7=16,N19,$A$7=17,N20,$A$7=18,N20,$A$7=19,N21,$A$7=20,N21,$A$7=21,N22,$A$7=22,N22,$A$7=23,N23,$A$7=24,N23,$A$7=25,N24,$A$7=26,N24,$A$7=27,N25,$A$7=28,N25,$A$7=29,N26,$A$7=30,N26,$A$7=31,N27,$A$7=32,N27,$A$7=33,N28,$A$7=34,N28,$A$7=35,N29,$A$7=36,N29,$A$7=37,N30,$A$7=38,N30,$A$7=39,N31,$A$7=40,N31)</f>
        <v>8d</v>
      </c>
      <c r="AN23" s="4" t="str">
        <f t="shared" ref="AN23:AN43" si="18">D5</f>
        <v>5b</v>
      </c>
      <c r="AO23" s="4" t="str" cm="1">
        <f t="array" ref="AO23">_xlfn.IFS($A$7=1,0,$A$7=2,#REF!,$A$7=3,#REF!,$A$7=4,#REF!,$A$7=5,N13,$A$7=6,N13,$A$7=7,N14,$A$7=8,N14,$A$7=9,N15,$A$7=10,N15,$A$7=11,N16,$A$7=12,N16,$A$7=13,N17,$A$7=14,N17,$A$7=15,N18,$A$7=16,N18,$A$7=17,N19,$A$7=18,N19,$A$7=19,N20,$A$7=20,N20,$A$7=21,N21,$A$7=22,N21,$A$7=23,N22,$A$7=24,N22,$A$7=25,N23,$A$7=26,N23,$A$7=27,N24,$A$7=28,N24,$A$7=29,N25,$A$7=30,N25,$A$7=31,N26,$A$7=32,N26,$A$7=33,N27,$A$7=34,N27,$A$7=35,N28,$A$7=36,N28,$A$7=37,N29,$A$7=38,N29,$A$7=39,N30,$A$7=40,N30)</f>
        <v>8c</v>
      </c>
      <c r="AP23" s="4" t="str">
        <f>D4</f>
        <v>5a</v>
      </c>
      <c r="AQ23" s="4" t="str" cm="1">
        <f t="array" ref="AQ23">_xlfn.IFS($A$7=1,0,$A$7=2,#REF!,$A$7=3,#REF!,$A$7=4,#REF!,$A$7=5,N12,$A$7=6,N12,$A$7=7,N13,$A$7=8,N13,$A$7=9,N14,$A$7=10,N14,$A$7=11,N15,$A$7=12,N15,$A$7=13,N16,$A$7=14,N16,$A$7=15,N17,$A$7=16,N17,$A$7=17,N18,$A$7=18,N18,$A$7=19,N19,$A$7=20,N19,$A$7=21,N20,$A$7=22,N20,$A$7=23,N21,$A$7=24,N21,$A$7=25,N22,$A$7=26,N22,$A$7=27,N23,$A$7=28,N23,$A$7=29,N24,$A$7=30,N24,$A$7=31,N25,$A$7=32,N25,$A$7=33,N26,$A$7=34,N26,$A$7=35,N27,$A$7=36,N27,$A$7=37,N28,$A$7=38,N28,$A$7=39,N29,$A$7=40,N29)</f>
        <v>8b</v>
      </c>
    </row>
    <row r="24" spans="1:60" x14ac:dyDescent="0.2">
      <c r="A24" s="1">
        <v>-26</v>
      </c>
      <c r="B24">
        <v>21</v>
      </c>
      <c r="C24" s="3">
        <f t="shared" si="0"/>
        <v>0.90972222222222232</v>
      </c>
      <c r="D24" s="4" t="str">
        <f>'Zeitpläne Stationen'!B23</f>
        <v>10a</v>
      </c>
      <c r="E24" s="4" cm="1">
        <f t="array" ref="E24">_xlfn.IFS($A$7=1,0,$A$7=2,D25,$A$7=3,D26,$A$7=4,D26,$A$7=5,D27,$A$7=6,D27,$A$7=7,D28,$A$7=8,D28,$A$7=9,D29,$A$7=10,D29,$A$7=11,D30,$A$7=12,D30,$A$7=13,D31,$A$7=14,D31,$A$7=15,D32,$A$7=16,D32,$A$7=17,D33,$A$7=18,D33,$A$7=19,D34,$A$7=20,D34,$A$7=21,D35,$A$7=22,D35,$A$7=23,D36,$A$7=24,D36,$A$7=25,D37,$A$7=26,D37,$A$7=27,D38,$A$7=28,D38,$A$7=29,D39,$A$7=30,D39,$A$7=31,D40,$A$7=32,D40,$A$7=33,D41,$A$7=34,D41,$A$7=35,D42,$A$7=36,D42,$A$7=37,D43,$A$7=38,D43,$A$7=39,D44,$A$7=40,D44)</f>
        <v>0</v>
      </c>
      <c r="F24" s="4" t="str">
        <f t="shared" si="1"/>
        <v>9d</v>
      </c>
      <c r="G24" s="4" cm="1">
        <f t="array" ref="G24">_xlfn.IFS($A$7=1,0,$A$7=2,D24,$A$7=3,D25,$A$7=4,D25,$A$7=5,D26,$A$7=6,D26,$A$7=7,D27,$A$7=8,D27,$A$7=9,D28,$A$7=10,D28,$A$7=11,D29,$A$7=12,D29,$A$7=13,D30,$A$7=14,D30,$A$7=15,D31,$A$7=16,D31,$A$7=17,D32,$A$7=18,D32,$A$7=19,D33,$A$7=20,D33,$A$7=21,D34,$A$7=22,D34,$A$7=23,D35,$A$7=24,D35,$A$7=25,D36,$A$7=26,D36,$A$7=27,D37,$A$7=28,D37,$A$7=29,D38,$A$7=30,D38,$A$7=31,D39,$A$7=32,D39,$A$7=33,D40,$A$7=34,D40,$A$7=35,D41,$A$7=36,D41,$A$7=37,D42,$A$7=38,D42,$A$7=39,D43,$A$7=40,D43)</f>
        <v>0</v>
      </c>
      <c r="H24" s="4" t="str">
        <f t="shared" si="2"/>
        <v>9c</v>
      </c>
      <c r="I24" s="4" cm="1">
        <f t="array" ref="I24">_xlfn.IFS($A$7=1,0,$A$7=2,D23,$A$7=3,D24,$A$7=4,D24,$A$7=5,D25,$A$7=6,D25,$A$7=7,D26,$A$7=8,D26,$A$7=9,D27,$A$7=10,D27,$A$7=11,D28,$A$7=12,D28,$A$7=13,D29,$A$7=14,D29,$A$7=15,D30,$A$7=16,D30,$A$7=17,D31,$A$7=18,D31,$A$7=19,D32,$A$7=20,D32,$A$7=21,D33,$A$7=22,D33,$A$7=23,D34,$A$7=24,D34,$A$7=25,D35,$A$7=26,D35,$A$7=27,D36,$A$7=28,D36,$A$7=29,D37,$A$7=30,D37,$A$7=31,D38,$A$7=32,D38,$A$7=33,D39,$A$7=34,D39,$A$7=35,D40,$A$7=36,D40,$A$7=37,D41,$A$7=38,D41,$A$7=39,D42,$A$7=40,D42)</f>
        <v>0</v>
      </c>
      <c r="J24" s="4" t="str">
        <f t="shared" si="3"/>
        <v>9b</v>
      </c>
      <c r="K24" s="4" cm="1">
        <f t="array" ref="K24">_xlfn.IFS($A$7=1,0,$A$7=2,D22,$A$7=3,D23,$A$7=4,D23,$A$7=5,D24,$A$7=6,D24,$A$7=7,D25,$A$7=8,D25,$A$7=9,D26,$A$7=10,D26,$A$7=11,D27,$A$7=12,D27,$A$7=13,D28,$A$7=14,D28,$A$7=15,D29,$A$7=16,D29,$A$7=17,D30,$A$7=18,D30,$A$7=19,D31,$A$7=20,D31,$A$7=21,D32,$A$7=22,D32,$A$7=23,D33,$A$7=24,D33,$A$7=25,D34,$A$7=26,D34,$A$7=27,D35,$A$7=28,D35,$A$7=29,D36,$A$7=30,D36,$A$7=31,D37,$A$7=32,D37,$A$7=33,D38,$A$7=34,D38,$A$7=35,D39,$A$7=36,D39,$A$7=37,D40,$A$7=38,D40,$A$7=39,D41,$A$7=40,D41)</f>
        <v>0</v>
      </c>
      <c r="L24" s="4" t="str">
        <f t="shared" si="4"/>
        <v>9a</v>
      </c>
      <c r="M24" s="4" cm="1">
        <f t="array" ref="M24">_xlfn.IFS($A$7=1,0,$A$7=2,H23,$A$7=3,H24,$A$7=4,H24,$A$7=5,H25,$A$7=6,H25,$A$7=7,H26,$A$7=8,H26,$A$7=9,H27,$A$7=10,H27,$A$7=11,H28,$A$7=12,H28,$A$7=13,H29,$A$7=14,H29,$A$7=15,H30,$A$7=16,H30,$A$7=17,H31,$A$7=18,H31,$A$7=19,H32,$A$7=20,H32,$A$7=21,H33,$A$7=22,H33,$A$7=23,H34,$A$7=24,H34,$A$7=25,H35,$A$7=26,H35,$A$7=27,H36,$A$7=28,H36,$A$7=29,H37,$A$7=30,H37,$A$7=31,H38,$A$7=32,H38,$A$7=33,H39,$A$7=34,H39,$A$7=35,H40,$A$7=36,H40,$A$7=37,H41,$A$7=38,H41,$A$7=39,H42,$A$7=40,H42)</f>
        <v>0</v>
      </c>
      <c r="N24" s="4" t="str">
        <f t="shared" si="5"/>
        <v>8d</v>
      </c>
      <c r="O24" s="4" cm="1">
        <f t="array" ref="O24">_xlfn.IFS($A$7=1,0,$A$7=2,D20,$A$7=3,D21,$A$7=4,D21,$A$7=5,D22,$A$7=6,D22,$A$7=7,D23,$A$7=8,D23,$A$7=9,D24,$A$7=10,D24,$A$7=11,D25,$A$7=12,D25,$A$7=13,D26,$A$7=14,D26,$A$7=15,D27,$A$7=16,D27,$A$7=17,D28,$A$7=18,D28,$A$7=19,D29,$A$7=20,D29,$A$7=21,D30,$A$7=22,D30,$A$7=23,D31,$A$7=24,D31,$A$7=25,D32,$A$7=26,D32,$A$7=27,D33,$A$7=28,D33,$A$7=29,D34,$A$7=30,D34,$A$7=31,D35,$A$7=32,D35,$A$7=33,D36,$A$7=34,D36,$A$7=35,D37,$A$7=36,D37,$A$7=37,D38,$A$7=38,D38,$A$7=39,D39,$A$7=40,D39)</f>
        <v>0</v>
      </c>
      <c r="P24" s="4" t="str">
        <f t="shared" si="6"/>
        <v>8c</v>
      </c>
      <c r="Q24" s="4" cm="1">
        <f t="array" ref="Q24">_xlfn.IFS($A$7=1,0,$A$7=2,L23,$A$7=3,L24,$A$7=4,L24,$A$7=5,L25,$A$7=6,L25,$A$7=7,L26,$A$7=8,L26,$A$7=9,L27,$A$7=10,L27,$A$7=11,L28,$A$7=12,L28,$A$7=13,L29,$A$7=14,L29,$A$7=15,L30,$A$7=16,L30,$A$7=17,L31,$A$7=18,L31,$A$7=19,L32,$A$7=20,L32,$A$7=21,L33,$A$7=22,L33,$A$7=23,L34,$A$7=24,L34,$A$7=25,L35,$A$7=26,L35,$A$7=27,L36,$A$7=28,L36,$A$7=29,L37,$A$7=30,L37,$A$7=31,L38,$A$7=32,L38,$A$7=33,L39,$A$7=34,L39,$A$7=35,L40,$A$7=36,L40,$A$7=37,L41,$A$7=38,L41,$A$7=39,L42,$A$7=40,L42)</f>
        <v>0</v>
      </c>
      <c r="R24" s="4" t="str">
        <f t="shared" si="7"/>
        <v>8b</v>
      </c>
      <c r="S24" s="4" cm="1">
        <f t="array" ref="S24">_xlfn.IFS($A$7=1,0,$A$7=2,N23,$A$7=3,N24,$A$7=4,N24,$A$7=5,N25,$A$7=6,N25,$A$7=7,N26,$A$7=8,N26,$A$7=9,N27,$A$7=10,N27,$A$7=11,N28,$A$7=12,N28,$A$7=13,N29,$A$7=14,N29,$A$7=15,N30,$A$7=16,N30,$A$7=17,N31,$A$7=18,N31,$A$7=19,N32,$A$7=20,N32,$A$7=21,N33,$A$7=22,N33,$A$7=23,N34,$A$7=24,N34,$A$7=25,N35,$A$7=26,N35,$A$7=27,N36,$A$7=28,N36,$A$7=29,N37,$A$7=30,N37,$A$7=31,N38,$A$7=32,N38,$A$7=33,N39,$A$7=34,N39,$A$7=35,N40,$A$7=36,N40,$A$7=37,N41,$A$7=38,N41,$A$7=39,N42,$A$7=40,N42)</f>
        <v>0</v>
      </c>
      <c r="T24" s="4" t="str">
        <f t="shared" si="8"/>
        <v>8a</v>
      </c>
      <c r="U24" s="4" t="str" cm="1">
        <f t="array" ref="U24">_xlfn.IFS($A$7=1,0,$A$7=2,N22,$A$7=3,N23,$A$7=4,N23,$A$7=5,N24,$A$7=6,N24,$A$7=7,N25,$A$7=8,N25,$A$7=9,N26,$A$7=10,N26,$A$7=11,N27,$A$7=12,N27,$A$7=13,N28,$A$7=14,N28,$A$7=15,N29,$A$7=16,N29,$A$7=17,N30,$A$7=18,N30,$A$7=19,N31,$A$7=20,N31,$A$7=21,N32,$A$7=22,N32,$A$7=23,N33,$A$7=24,N33,$A$7=25,N34,$A$7=26,N34,$A$7=27,N35,$A$7=28,N35,$A$7=29,N36,$A$7=30,N36,$A$7=31,N37,$A$7=32,N37,$A$7=33,N38,$A$7=34,N38,$A$7=35,N39,$A$7=36,N39,$A$7=37,N40,$A$7=38,N40,$A$7=39,N41,$A$7=40,N41)</f>
        <v>11b</v>
      </c>
      <c r="V24" s="4" t="str">
        <f t="shared" si="9"/>
        <v>7d</v>
      </c>
      <c r="W24" s="4" t="str" cm="1">
        <f t="array" ref="W24">_xlfn.IFS($A$7=1,0,$A$7=2,N21,$A$7=3,N22,$A$7=4,N22,$A$7=5,N23,$A$7=6,N23,$A$7=7,N24,$A$7=8,N24,$A$7=9,N25,$A$7=10,N25,$A$7=11,N26,$A$7=12,N26,$A$7=13,N27,$A$7=14,N27,$A$7=15,N28,$A$7=16,N28,$A$7=17,N29,$A$7=18,N29,$A$7=19,N30,$A$7=20,N30,$A$7=21,N31,$A$7=22,N31,$A$7=23,N32,$A$7=24,N32,$A$7=25,N33,$A$7=26,N33,$A$7=27,N34,$A$7=28,N34,$A$7=29,N35,$A$7=30,N35,$A$7=31,N36,$A$7=32,N36,$A$7=33,N37,$A$7=34,N37,$A$7=35,N38,$A$7=36,N38,$A$7=37,N39,$A$7=38,N39,$A$7=39,N40,$A$7=40,N40)</f>
        <v>11a</v>
      </c>
      <c r="X24" s="4" t="str">
        <f t="shared" si="10"/>
        <v>7c</v>
      </c>
      <c r="Y24" s="4" t="str" cm="1">
        <f t="array" ref="Y24">_xlfn.IFS($A$7=1,0,$A$7=2,N20,$A$7=3,N21,$A$7=4,N21,$A$7=5,N22,$A$7=6,N22,$A$7=7,N23,$A$7=8,N23,$A$7=9,N24,$A$7=10,N24,$A$7=11,N25,$A$7=12,N25,$A$7=13,N26,$A$7=14,N26,$A$7=15,N27,$A$7=16,N27,$A$7=17,N28,$A$7=18,N28,$A$7=19,N29,$A$7=20,N29,$A$7=21,N30,$A$7=22,N30,$A$7=23,N31,$A$7=24,N31,$A$7=25,N32,$A$7=26,N32,$A$7=27,N33,$A$7=28,N33,$A$7=29,N34,$A$7=30,N34,$A$7=31,N35,$A$7=32,N35,$A$7=33,N36,$A$7=34,N36,$A$7=35,N37,$A$7=36,N37,$A$7=37,N38,$A$7=38,N38,$A$7=39,N39,$A$7=40,N39)</f>
        <v>10d</v>
      </c>
      <c r="Z24" s="4" t="str">
        <f t="shared" si="11"/>
        <v>7b</v>
      </c>
      <c r="AA24" s="4" t="str" cm="1">
        <f t="array" ref="AA24">_xlfn.IFS($A$7=1,0,$A$7=2,N19,$A$7=3,N20,$A$7=4,N20,$A$7=5,N21,$A$7=6,N21,$A$7=7,N22,$A$7=8,N22,$A$7=9,N23,$A$7=10,N23,$A$7=11,N24,$A$7=12,N24,$A$7=13,N25,$A$7=14,N25,$A$7=15,N26,$A$7=16,N26,$A$7=17,N27,$A$7=18,N27,$A$7=19,N28,$A$7=20,N28,$A$7=21,N29,$A$7=22,N29,$A$7=23,N30,$A$7=24,N30,$A$7=25,N31,$A$7=26,N31,$A$7=27,N32,$A$7=28,N32,$A$7=29,N33,$A$7=30,N33,$A$7=31,N34,$A$7=32,N34,$A$7=33,N35,$A$7=34,N35,$A$7=35,N36,$A$7=36,N36,$A$7=37,N37,$A$7=38,N37,$A$7=39,N38,$A$7=40,N38)</f>
        <v>10c</v>
      </c>
      <c r="AB24" s="4" t="str">
        <f t="shared" si="12"/>
        <v>7a</v>
      </c>
      <c r="AC24" s="4" t="str" cm="1">
        <f t="array" ref="AC24">_xlfn.IFS($A$7=1,0,$A$7=2,#REF!,$A$7=3,#REF!,$A$7=4,#REF!,$A$7=5,N20,$A$7=6,N20,$A$7=7,N21,$A$7=8,N21,$A$7=9,N22,$A$7=10,N22,$A$7=11,N23,$A$7=12,N23,$A$7=13,N24,$A$7=14,N24,$A$7=15,N25,$A$7=16,N25,$A$7=17,N26,$A$7=18,N26,$A$7=19,N27,$A$7=20,N27,$A$7=21,N28,$A$7=22,N28,$A$7=23,N29,$A$7=24,N29,$A$7=25,N30,$A$7=26,N30,$A$7=27,N31,$A$7=28,N31,$A$7=29,N32,$A$7=30,N32,$A$7=31,N33,$A$7=32,N33,$A$7=33,N34,$A$7=34,N34,$A$7=35,N35,$A$7=36,N35,$A$7=37,N36,$A$7=38,N36,$A$7=39,N37,$A$7=40,N37)</f>
        <v>10b</v>
      </c>
      <c r="AD24" s="4" t="str">
        <f t="shared" si="13"/>
        <v>6d</v>
      </c>
      <c r="AE24" s="4" t="str" cm="1">
        <f t="array" ref="AE24">_xlfn.IFS($A$7=1,0,$A$7=2,#REF!,$A$7=3,#REF!,$A$7=4,#REF!,$A$7=5,N19,$A$7=6,N19,$A$7=7,N20,$A$7=8,N20,$A$7=9,N21,$A$7=10,N21,$A$7=11,N22,$A$7=12,N22,$A$7=13,N23,$A$7=14,N23,$A$7=15,N24,$A$7=16,N24,$A$7=17,N25,$A$7=18,N25,$A$7=19,N26,$A$7=20,N26,$A$7=21,N27,$A$7=22,N27,$A$7=23,N28,$A$7=24,N28,$A$7=25,N29,$A$7=26,N29,$A$7=27,N30,$A$7=28,N30,$A$7=29,N31,$A$7=30,N31,$A$7=31,N32,$A$7=32,N32,$A$7=33,N33,$A$7=34,N33,$A$7=35,N34,$A$7=36,N34,$A$7=37,N35,$A$7=38,N35,$A$7=39,N36,$A$7=40,N36)</f>
        <v>10a</v>
      </c>
      <c r="AF24" s="4" t="str">
        <f t="shared" si="14"/>
        <v>6c</v>
      </c>
      <c r="AG24" s="4" t="str" cm="1">
        <f t="array" ref="AG24">_xlfn.IFS($A$7=1,0,$A$7=2,#REF!,$A$7=3,#REF!,$A$7=4,#REF!,$A$7=5,N18,$A$7=6,N18,$A$7=7,N19,$A$7=8,N19,$A$7=9,N20,$A$7=10,N20,$A$7=11,N21,$A$7=12,N21,$A$7=13,N22,$A$7=14,N22,$A$7=15,N23,$A$7=16,N23,$A$7=17,N24,$A$7=18,N24,$A$7=19,N25,$A$7=20,N25,$A$7=21,N26,$A$7=22,N26,$A$7=23,N27,$A$7=24,N27,$A$7=25,N28,$A$7=26,N28,$A$7=27,N29,$A$7=28,N29,$A$7=29,N30,$A$7=30,N30,$A$7=31,N31,$A$7=32,N31,$A$7=33,N32,$A$7=34,N32,$A$7=35,N33,$A$7=36,N33,$A$7=37,N34,$A$7=38,N34,$A$7=39,N35,$A$7=40,N35)</f>
        <v>9d</v>
      </c>
      <c r="AH24" s="4" t="str">
        <f t="shared" si="15"/>
        <v>6b</v>
      </c>
      <c r="AI24" s="4" t="str" cm="1">
        <f t="array" ref="AI24">_xlfn.IFS($A$7=1,0,$A$7=2,#REF!,$A$7=3,#REF!,$A$7=4,#REF!,$A$7=5,N17,$A$7=6,N17,$A$7=7,N18,$A$7=8,N18,$A$7=9,N19,$A$7=10,N19,$A$7=11,N20,$A$7=12,N20,$A$7=13,N21,$A$7=14,N21,$A$7=15,N22,$A$7=16,N22,$A$7=17,N23,$A$7=18,N23,$A$7=19,N24,$A$7=20,N24,$A$7=21,N25,$A$7=22,N25,$A$7=23,N26,$A$7=24,N26,$A$7=25,N27,$A$7=26,N27,$A$7=27,N28,$A$7=28,N28,$A$7=29,N29,$A$7=30,N29,$A$7=31,N30,$A$7=32,N30,$A$7=33,N31,$A$7=34,N31,$A$7=35,N32,$A$7=36,N32,$A$7=37,N33,$A$7=38,N33,$A$7=39,N34,$A$7=40,N34)</f>
        <v>9c</v>
      </c>
      <c r="AJ24" s="4" t="str">
        <f t="shared" si="16"/>
        <v>6a</v>
      </c>
      <c r="AK24" s="4" t="str" cm="1">
        <f t="array" ref="AK24">_xlfn.IFS($A$7=1,0,$A$7=2,#REF!,$A$7=3,#REF!,$A$7=4,#REF!,$A$7=5,N16,$A$7=6,N16,$A$7=7,N17,$A$7=8,N17,$A$7=9,N18,$A$7=10,N18,$A$7=11,N19,$A$7=12,N19,$A$7=13,N20,$A$7=14,N20,$A$7=15,N21,$A$7=16,N21,$A$7=17,N22,$A$7=18,N22,$A$7=19,N23,$A$7=20,N23,$A$7=21,N24,$A$7=22,N24,$A$7=23,N25,$A$7=24,N25,$A$7=25,N26,$A$7=26,N26,$A$7=27,N27,$A$7=28,N27,$A$7=29,N28,$A$7=30,N28,$A$7=31,N29,$A$7=32,N29,$A$7=33,N30,$A$7=34,N30,$A$7=35,N31,$A$7=36,N31,$A$7=37,N32,$A$7=38,N32,$A$7=39,N33,$A$7=40,N33)</f>
        <v>9b</v>
      </c>
      <c r="AL24" s="4" t="str">
        <f t="shared" si="17"/>
        <v>5d</v>
      </c>
      <c r="AM24" s="4" t="str" cm="1">
        <f t="array" ref="AM24">_xlfn.IFS($A$7=1,0,$A$7=2,#REF!,$A$7=3,#REF!,$A$7=4,#REF!,$A$7=5,N15,$A$7=6,N15,$A$7=7,N16,$A$7=8,N16,$A$7=9,N17,$A$7=10,N17,$A$7=11,N18,$A$7=12,N18,$A$7=13,N19,$A$7=14,N19,$A$7=15,N20,$A$7=16,N20,$A$7=17,N21,$A$7=18,N21,$A$7=19,N22,$A$7=20,N22,$A$7=21,N23,$A$7=22,N23,$A$7=23,N24,$A$7=24,N24,$A$7=25,N25,$A$7=26,N25,$A$7=27,N26,$A$7=28,N26,$A$7=29,N27,$A$7=30,N27,$A$7=31,N28,$A$7=32,N28,$A$7=33,N29,$A$7=34,N29,$A$7=35,N30,$A$7=36,N30,$A$7=37,N31,$A$7=38,N31,$A$7=39,N32,$A$7=40,N32)</f>
        <v>9a</v>
      </c>
      <c r="AN24" s="4" t="str">
        <f t="shared" si="18"/>
        <v>5c</v>
      </c>
      <c r="AO24" s="4" t="str" cm="1">
        <f t="array" ref="AO24">_xlfn.IFS($A$7=1,0,$A$7=2,#REF!,$A$7=3,#REF!,$A$7=4,#REF!,$A$7=5,N14,$A$7=6,N14,$A$7=7,N15,$A$7=8,N15,$A$7=9,N16,$A$7=10,N16,$A$7=11,N17,$A$7=12,N17,$A$7=13,N18,$A$7=14,N18,$A$7=15,N19,$A$7=16,N19,$A$7=17,N20,$A$7=18,N20,$A$7=19,N21,$A$7=20,N21,$A$7=21,N22,$A$7=22,N22,$A$7=23,N23,$A$7=24,N23,$A$7=25,N24,$A$7=26,N24,$A$7=27,N25,$A$7=28,N25,$A$7=29,N26,$A$7=30,N26,$A$7=31,N27,$A$7=32,N27,$A$7=33,N28,$A$7=34,N28,$A$7=35,N29,$A$7=36,N29,$A$7=37,N30,$A$7=38,N30,$A$7=39,N31,$A$7=40,N31)</f>
        <v>8d</v>
      </c>
      <c r="AP24" s="4" t="str">
        <f t="shared" ref="AP24:AP43" si="19">D5</f>
        <v>5b</v>
      </c>
      <c r="AQ24" s="4" t="str" cm="1">
        <f t="array" ref="AQ24">_xlfn.IFS($A$7=1,0,$A$7=2,#REF!,$A$7=3,#REF!,$A$7=4,#REF!,$A$7=5,N13,$A$7=6,N13,$A$7=7,N14,$A$7=8,N14,$A$7=9,N15,$A$7=10,N15,$A$7=11,N16,$A$7=12,N16,$A$7=13,N17,$A$7=14,N17,$A$7=15,N18,$A$7=16,N18,$A$7=17,N19,$A$7=18,N19,$A$7=19,N20,$A$7=20,N20,$A$7=21,N21,$A$7=22,N21,$A$7=23,N22,$A$7=24,N22,$A$7=25,N23,$A$7=26,N23,$A$7=27,N24,$A$7=28,N24,$A$7=29,N25,$A$7=30,N25,$A$7=31,N26,$A$7=32,N26,$A$7=33,N27,$A$7=34,N27,$A$7=35,N28,$A$7=36,N28,$A$7=37,N29,$A$7=38,N29,$A$7=39,N30,$A$7=40,N30)</f>
        <v>8c</v>
      </c>
    </row>
    <row r="25" spans="1:60" x14ac:dyDescent="0.2">
      <c r="A25" s="1">
        <v>-25</v>
      </c>
      <c r="B25">
        <v>22</v>
      </c>
      <c r="C25" s="3">
        <f t="shared" si="0"/>
        <v>0.9375</v>
      </c>
      <c r="D25" s="4" t="str">
        <f>'Zeitpläne Stationen'!B24</f>
        <v>10b</v>
      </c>
      <c r="E25" s="4" cm="1">
        <f t="array" ref="E25">_xlfn.IFS($A$7=1,0,$A$7=2,D26,$A$7=3,D27,$A$7=4,D27,$A$7=5,D28,$A$7=6,D28,$A$7=7,D29,$A$7=8,D29,$A$7=9,D30,$A$7=10,D30,$A$7=11,D31,$A$7=12,D31,$A$7=13,D32,$A$7=14,D32,$A$7=15,D33,$A$7=16,D33,$A$7=17,D34,$A$7=18,D34,$A$7=19,D35,$A$7=20,D35,$A$7=21,D36,$A$7=22,D36,$A$7=23,D37,$A$7=24,D37,$A$7=25,D38,$A$7=26,D38,$A$7=27,D39,$A$7=28,D39,$A$7=29,D40,$A$7=30,D40,$A$7=31,D41,$A$7=32,D41,$A$7=33,D42,$A$7=34,D42,$A$7=35,D43,$A$7=36,D43,$A$7=37,D44,$A$7=38,D44,$A$7=39,D45,$A$7=40,D45)</f>
        <v>0</v>
      </c>
      <c r="F25" s="4" t="str">
        <f t="shared" si="1"/>
        <v>10a</v>
      </c>
      <c r="G25" s="4" cm="1">
        <f t="array" ref="G25">_xlfn.IFS($A$7=1,0,$A$7=2,D25,$A$7=3,D26,$A$7=4,D26,$A$7=5,D27,$A$7=6,D27,$A$7=7,D28,$A$7=8,D28,$A$7=9,D29,$A$7=10,D29,$A$7=11,D30,$A$7=12,D30,$A$7=13,D31,$A$7=14,D31,$A$7=15,D32,$A$7=16,D32,$A$7=17,D33,$A$7=18,D33,$A$7=19,D34,$A$7=20,D34,$A$7=21,D35,$A$7=22,D35,$A$7=23,D36,$A$7=24,D36,$A$7=25,D37,$A$7=26,D37,$A$7=27,D38,$A$7=28,D38,$A$7=29,D39,$A$7=30,D39,$A$7=31,D40,$A$7=32,D40,$A$7=33,D41,$A$7=34,D41,$A$7=35,D42,$A$7=36,D42,$A$7=37,D43,$A$7=38,D43,$A$7=39,D44,$A$7=40,D44)</f>
        <v>0</v>
      </c>
      <c r="H25" s="4" t="str">
        <f t="shared" si="2"/>
        <v>9d</v>
      </c>
      <c r="I25" s="4" cm="1">
        <f t="array" ref="I25">_xlfn.IFS($A$7=1,0,$A$7=2,D24,$A$7=3,D25,$A$7=4,D25,$A$7=5,D26,$A$7=6,D26,$A$7=7,D27,$A$7=8,D27,$A$7=9,D28,$A$7=10,D28,$A$7=11,D29,$A$7=12,D29,$A$7=13,D30,$A$7=14,D30,$A$7=15,D31,$A$7=16,D31,$A$7=17,D32,$A$7=18,D32,$A$7=19,D33,$A$7=20,D33,$A$7=21,D34,$A$7=22,D34,$A$7=23,D35,$A$7=24,D35,$A$7=25,D36,$A$7=26,D36,$A$7=27,D37,$A$7=28,D37,$A$7=29,D38,$A$7=30,D38,$A$7=31,D39,$A$7=32,D39,$A$7=33,D40,$A$7=34,D40,$A$7=35,D41,$A$7=36,D41,$A$7=37,D42,$A$7=38,D42,$A$7=39,D43,$A$7=40,D43)</f>
        <v>0</v>
      </c>
      <c r="J25" s="4" t="str">
        <f t="shared" si="3"/>
        <v>9c</v>
      </c>
      <c r="K25" s="4" cm="1">
        <f t="array" ref="K25">_xlfn.IFS($A$7=1,0,$A$7=2,D23,$A$7=3,D24,$A$7=4,D24,$A$7=5,D25,$A$7=6,D25,$A$7=7,D26,$A$7=8,D26,$A$7=9,D27,$A$7=10,D27,$A$7=11,D28,$A$7=12,D28,$A$7=13,D29,$A$7=14,D29,$A$7=15,D30,$A$7=16,D30,$A$7=17,D31,$A$7=18,D31,$A$7=19,D32,$A$7=20,D32,$A$7=21,D33,$A$7=22,D33,$A$7=23,D34,$A$7=24,D34,$A$7=25,D35,$A$7=26,D35,$A$7=27,D36,$A$7=28,D36,$A$7=29,D37,$A$7=30,D37,$A$7=31,D38,$A$7=32,D38,$A$7=33,D39,$A$7=34,D39,$A$7=35,D40,$A$7=36,D40,$A$7=37,D41,$A$7=38,D41,$A$7=39,D42,$A$7=40,D42)</f>
        <v>0</v>
      </c>
      <c r="L25" s="4" t="str">
        <f t="shared" si="4"/>
        <v>9b</v>
      </c>
      <c r="M25" s="4" cm="1">
        <f t="array" ref="M25">_xlfn.IFS($A$7=1,0,$A$7=2,H24,$A$7=3,H25,$A$7=4,H25,$A$7=5,H26,$A$7=6,H26,$A$7=7,H27,$A$7=8,H27,$A$7=9,H28,$A$7=10,H28,$A$7=11,H29,$A$7=12,H29,$A$7=13,H30,$A$7=14,H30,$A$7=15,H31,$A$7=16,H31,$A$7=17,H32,$A$7=18,H32,$A$7=19,H33,$A$7=20,H33,$A$7=21,H34,$A$7=22,H34,$A$7=23,H35,$A$7=24,H35,$A$7=25,H36,$A$7=26,H36,$A$7=27,H37,$A$7=28,H37,$A$7=29,H38,$A$7=30,H38,$A$7=31,H39,$A$7=32,H39,$A$7=33,H40,$A$7=34,H40,$A$7=35,H41,$A$7=36,H41,$A$7=37,H42,$A$7=38,H42,$A$7=39,H43,$A$7=40,H43)</f>
        <v>0</v>
      </c>
      <c r="N25" s="4" t="str">
        <f t="shared" si="5"/>
        <v>9a</v>
      </c>
      <c r="O25" s="4" cm="1">
        <f t="array" ref="O25">_xlfn.IFS($A$7=1,0,$A$7=2,D21,$A$7=3,D22,$A$7=4,D22,$A$7=5,D23,$A$7=6,D23,$A$7=7,D24,$A$7=8,D24,$A$7=9,D25,$A$7=10,D25,$A$7=11,D26,$A$7=12,D26,$A$7=13,D27,$A$7=14,D27,$A$7=15,D28,$A$7=16,D28,$A$7=17,D29,$A$7=18,D29,$A$7=19,D30,$A$7=20,D30,$A$7=21,D31,$A$7=22,D31,$A$7=23,D32,$A$7=24,D32,$A$7=25,D33,$A$7=26,D33,$A$7=27,D34,$A$7=28,D34,$A$7=29,D35,$A$7=30,D35,$A$7=31,D36,$A$7=32,D36,$A$7=33,D37,$A$7=34,D37,$A$7=35,D38,$A$7=36,D38,$A$7=37,D39,$A$7=38,D39,$A$7=39,D40,$A$7=40,D40)</f>
        <v>0</v>
      </c>
      <c r="P25" s="4" t="str">
        <f t="shared" si="6"/>
        <v>8d</v>
      </c>
      <c r="Q25" s="4" cm="1">
        <f t="array" ref="Q25">_xlfn.IFS($A$7=1,0,$A$7=2,L24,$A$7=3,L25,$A$7=4,L25,$A$7=5,L26,$A$7=6,L26,$A$7=7,L27,$A$7=8,L27,$A$7=9,L28,$A$7=10,L28,$A$7=11,L29,$A$7=12,L29,$A$7=13,L30,$A$7=14,L30,$A$7=15,L31,$A$7=16,L31,$A$7=17,L32,$A$7=18,L32,$A$7=19,L33,$A$7=20,L33,$A$7=21,L34,$A$7=22,L34,$A$7=23,L35,$A$7=24,L35,$A$7=25,L36,$A$7=26,L36,$A$7=27,L37,$A$7=28,L37,$A$7=29,L38,$A$7=30,L38,$A$7=31,L39,$A$7=32,L39,$A$7=33,L40,$A$7=34,L40,$A$7=35,L41,$A$7=36,L41,$A$7=37,L42,$A$7=38,L42,$A$7=39,L43,$A$7=40,L43)</f>
        <v>0</v>
      </c>
      <c r="R25" s="4" t="str">
        <f t="shared" si="7"/>
        <v>8c</v>
      </c>
      <c r="S25" s="4" cm="1">
        <f t="array" ref="S25">_xlfn.IFS($A$7=1,0,$A$7=2,N24,$A$7=3,N25,$A$7=4,N25,$A$7=5,N26,$A$7=6,N26,$A$7=7,N27,$A$7=8,N27,$A$7=9,N28,$A$7=10,N28,$A$7=11,N29,$A$7=12,N29,$A$7=13,N30,$A$7=14,N30,$A$7=15,N31,$A$7=16,N31,$A$7=17,N32,$A$7=18,N32,$A$7=19,N33,$A$7=20,N33,$A$7=21,N34,$A$7=22,N34,$A$7=23,N35,$A$7=24,N35,$A$7=25,N36,$A$7=26,N36,$A$7=27,N37,$A$7=28,N37,$A$7=29,N38,$A$7=30,N38,$A$7=31,N39,$A$7=32,N39,$A$7=33,N40,$A$7=34,N40,$A$7=35,N41,$A$7=36,N41,$A$7=37,N42,$A$7=38,N42,$A$7=39,N43,$A$7=40,N43)</f>
        <v>0</v>
      </c>
      <c r="T25" s="4" t="str">
        <f t="shared" si="8"/>
        <v>8b</v>
      </c>
      <c r="U25" s="4" cm="1">
        <f t="array" ref="U25">_xlfn.IFS($A$7=1,0,$A$7=2,N23,$A$7=3,N24,$A$7=4,N24,$A$7=5,N25,$A$7=6,N25,$A$7=7,N26,$A$7=8,N26,$A$7=9,N27,$A$7=10,N27,$A$7=11,N28,$A$7=12,N28,$A$7=13,N29,$A$7=14,N29,$A$7=15,N30,$A$7=16,N30,$A$7=17,N31,$A$7=18,N31,$A$7=19,N32,$A$7=20,N32,$A$7=21,N33,$A$7=22,N33,$A$7=23,N34,$A$7=24,N34,$A$7=25,N35,$A$7=26,N35,$A$7=27,N36,$A$7=28,N36,$A$7=29,N37,$A$7=30,N37,$A$7=31,N38,$A$7=32,N38,$A$7=33,N39,$A$7=34,N39,$A$7=35,N40,$A$7=36,N40,$A$7=37,N41,$A$7=38,N41,$A$7=39,N42,$A$7=40,N42)</f>
        <v>0</v>
      </c>
      <c r="V25" s="4" t="str">
        <f t="shared" si="9"/>
        <v>8a</v>
      </c>
      <c r="W25" s="4" t="str" cm="1">
        <f t="array" ref="W25">_xlfn.IFS($A$7=1,0,$A$7=2,N22,$A$7=3,N23,$A$7=4,N23,$A$7=5,N24,$A$7=6,N24,$A$7=7,N25,$A$7=8,N25,$A$7=9,N26,$A$7=10,N26,$A$7=11,N27,$A$7=12,N27,$A$7=13,N28,$A$7=14,N28,$A$7=15,N29,$A$7=16,N29,$A$7=17,N30,$A$7=18,N30,$A$7=19,N31,$A$7=20,N31,$A$7=21,N32,$A$7=22,N32,$A$7=23,N33,$A$7=24,N33,$A$7=25,N34,$A$7=26,N34,$A$7=27,N35,$A$7=28,N35,$A$7=29,N36,$A$7=30,N36,$A$7=31,N37,$A$7=32,N37,$A$7=33,N38,$A$7=34,N38,$A$7=35,N39,$A$7=36,N39,$A$7=37,N40,$A$7=38,N40,$A$7=39,N41,$A$7=40,N41)</f>
        <v>11b</v>
      </c>
      <c r="X25" s="4" t="str">
        <f t="shared" si="10"/>
        <v>7d</v>
      </c>
      <c r="Y25" s="4" t="str" cm="1">
        <f t="array" ref="Y25">_xlfn.IFS($A$7=1,0,$A$7=2,N21,$A$7=3,N22,$A$7=4,N22,$A$7=5,N23,$A$7=6,N23,$A$7=7,N24,$A$7=8,N24,$A$7=9,N25,$A$7=10,N25,$A$7=11,N26,$A$7=12,N26,$A$7=13,N27,$A$7=14,N27,$A$7=15,N28,$A$7=16,N28,$A$7=17,N29,$A$7=18,N29,$A$7=19,N30,$A$7=20,N30,$A$7=21,N31,$A$7=22,N31,$A$7=23,N32,$A$7=24,N32,$A$7=25,N33,$A$7=26,N33,$A$7=27,N34,$A$7=28,N34,$A$7=29,N35,$A$7=30,N35,$A$7=31,N36,$A$7=32,N36,$A$7=33,N37,$A$7=34,N37,$A$7=35,N38,$A$7=36,N38,$A$7=37,N39,$A$7=38,N39,$A$7=39,N40,$A$7=40,N40)</f>
        <v>11a</v>
      </c>
      <c r="Z25" s="4" t="str">
        <f t="shared" si="11"/>
        <v>7c</v>
      </c>
      <c r="AA25" s="4" t="str" cm="1">
        <f t="array" ref="AA25">_xlfn.IFS($A$7=1,0,$A$7=2,N20,$A$7=3,N21,$A$7=4,N21,$A$7=5,N22,$A$7=6,N22,$A$7=7,N23,$A$7=8,N23,$A$7=9,N24,$A$7=10,N24,$A$7=11,N25,$A$7=12,N25,$A$7=13,N26,$A$7=14,N26,$A$7=15,N27,$A$7=16,N27,$A$7=17,N28,$A$7=18,N28,$A$7=19,N29,$A$7=20,N29,$A$7=21,N30,$A$7=22,N30,$A$7=23,N31,$A$7=24,N31,$A$7=25,N32,$A$7=26,N32,$A$7=27,N33,$A$7=28,N33,$A$7=29,N34,$A$7=30,N34,$A$7=31,N35,$A$7=32,N35,$A$7=33,N36,$A$7=34,N36,$A$7=35,N37,$A$7=36,N37,$A$7=37,N38,$A$7=38,N38,$A$7=39,N39,$A$7=40,N39)</f>
        <v>10d</v>
      </c>
      <c r="AB25" s="4" t="str">
        <f t="shared" si="12"/>
        <v>7b</v>
      </c>
      <c r="AC25" s="4" t="str" cm="1">
        <f t="array" ref="AC25">_xlfn.IFS($A$7=1,0,$A$7=2,#REF!,$A$7=3,#REF!,$A$7=4,#REF!,$A$7=5,N21,$A$7=6,N21,$A$7=7,N22,$A$7=8,N22,$A$7=9,N23,$A$7=10,N23,$A$7=11,N24,$A$7=12,N24,$A$7=13,N25,$A$7=14,N25,$A$7=15,N26,$A$7=16,N26,$A$7=17,N27,$A$7=18,N27,$A$7=19,N28,$A$7=20,N28,$A$7=21,N29,$A$7=22,N29,$A$7=23,N30,$A$7=24,N30,$A$7=25,N31,$A$7=26,N31,$A$7=27,N32,$A$7=28,N32,$A$7=29,N33,$A$7=30,N33,$A$7=31,N34,$A$7=32,N34,$A$7=33,N35,$A$7=34,N35,$A$7=35,N36,$A$7=36,N36,$A$7=37,N37,$A$7=38,N37,$A$7=39,N38,$A$7=40,N38)</f>
        <v>10c</v>
      </c>
      <c r="AD25" s="4" t="str">
        <f t="shared" si="13"/>
        <v>7a</v>
      </c>
      <c r="AE25" s="4" t="str" cm="1">
        <f t="array" ref="AE25">_xlfn.IFS($A$7=1,0,$A$7=2,#REF!,$A$7=3,#REF!,$A$7=4,#REF!,$A$7=5,N20,$A$7=6,N20,$A$7=7,N21,$A$7=8,N21,$A$7=9,N22,$A$7=10,N22,$A$7=11,N23,$A$7=12,N23,$A$7=13,N24,$A$7=14,N24,$A$7=15,N25,$A$7=16,N25,$A$7=17,N26,$A$7=18,N26,$A$7=19,N27,$A$7=20,N27,$A$7=21,N28,$A$7=22,N28,$A$7=23,N29,$A$7=24,N29,$A$7=25,N30,$A$7=26,N30,$A$7=27,N31,$A$7=28,N31,$A$7=29,N32,$A$7=30,N32,$A$7=31,N33,$A$7=32,N33,$A$7=33,N34,$A$7=34,N34,$A$7=35,N35,$A$7=36,N35,$A$7=37,N36,$A$7=38,N36,$A$7=39,N37,$A$7=40,N37)</f>
        <v>10b</v>
      </c>
      <c r="AF25" s="4" t="str">
        <f t="shared" si="14"/>
        <v>6d</v>
      </c>
      <c r="AG25" s="4" t="str" cm="1">
        <f t="array" ref="AG25">_xlfn.IFS($A$7=1,0,$A$7=2,#REF!,$A$7=3,#REF!,$A$7=4,#REF!,$A$7=5,N19,$A$7=6,N19,$A$7=7,N20,$A$7=8,N20,$A$7=9,N21,$A$7=10,N21,$A$7=11,N22,$A$7=12,N22,$A$7=13,N23,$A$7=14,N23,$A$7=15,N24,$A$7=16,N24,$A$7=17,N25,$A$7=18,N25,$A$7=19,N26,$A$7=20,N26,$A$7=21,N27,$A$7=22,N27,$A$7=23,N28,$A$7=24,N28,$A$7=25,N29,$A$7=26,N29,$A$7=27,N30,$A$7=28,N30,$A$7=29,N31,$A$7=30,N31,$A$7=31,N32,$A$7=32,N32,$A$7=33,N33,$A$7=34,N33,$A$7=35,N34,$A$7=36,N34,$A$7=37,N35,$A$7=38,N35,$A$7=39,N36,$A$7=40,N36)</f>
        <v>10a</v>
      </c>
      <c r="AH25" s="4" t="str">
        <f t="shared" si="15"/>
        <v>6c</v>
      </c>
      <c r="AI25" s="4" t="str" cm="1">
        <f t="array" ref="AI25">_xlfn.IFS($A$7=1,0,$A$7=2,#REF!,$A$7=3,#REF!,$A$7=4,#REF!,$A$7=5,N18,$A$7=6,N18,$A$7=7,N19,$A$7=8,N19,$A$7=9,N20,$A$7=10,N20,$A$7=11,N21,$A$7=12,N21,$A$7=13,N22,$A$7=14,N22,$A$7=15,N23,$A$7=16,N23,$A$7=17,N24,$A$7=18,N24,$A$7=19,N25,$A$7=20,N25,$A$7=21,N26,$A$7=22,N26,$A$7=23,N27,$A$7=24,N27,$A$7=25,N28,$A$7=26,N28,$A$7=27,N29,$A$7=28,N29,$A$7=29,N30,$A$7=30,N30,$A$7=31,N31,$A$7=32,N31,$A$7=33,N32,$A$7=34,N32,$A$7=35,N33,$A$7=36,N33,$A$7=37,N34,$A$7=38,N34,$A$7=39,N35,$A$7=40,N35)</f>
        <v>9d</v>
      </c>
      <c r="AJ25" s="4" t="str">
        <f t="shared" si="16"/>
        <v>6b</v>
      </c>
      <c r="AK25" s="4" t="str" cm="1">
        <f t="array" ref="AK25">_xlfn.IFS($A$7=1,0,$A$7=2,#REF!,$A$7=3,#REF!,$A$7=4,#REF!,$A$7=5,N17,$A$7=6,N17,$A$7=7,N18,$A$7=8,N18,$A$7=9,N19,$A$7=10,N19,$A$7=11,N20,$A$7=12,N20,$A$7=13,N21,$A$7=14,N21,$A$7=15,N22,$A$7=16,N22,$A$7=17,N23,$A$7=18,N23,$A$7=19,N24,$A$7=20,N24,$A$7=21,N25,$A$7=22,N25,$A$7=23,N26,$A$7=24,N26,$A$7=25,N27,$A$7=26,N27,$A$7=27,N28,$A$7=28,N28,$A$7=29,N29,$A$7=30,N29,$A$7=31,N30,$A$7=32,N30,$A$7=33,N31,$A$7=34,N31,$A$7=35,N32,$A$7=36,N32,$A$7=37,N33,$A$7=38,N33,$A$7=39,N34,$A$7=40,N34)</f>
        <v>9c</v>
      </c>
      <c r="AL25" s="4" t="str">
        <f t="shared" si="17"/>
        <v>6a</v>
      </c>
      <c r="AM25" s="4" t="str" cm="1">
        <f t="array" ref="AM25">_xlfn.IFS($A$7=1,0,$A$7=2,#REF!,$A$7=3,#REF!,$A$7=4,#REF!,$A$7=5,#REF!,$A$7=6,#REF!,$A$7=7,#REF!,$A$7=8,#REF!,$A$7=9,#REF!,$A$7=10,#REF!,$A$7=11,#REF!,$A$7=12,#REF!,$A$7=13,#REF!,$A$7=14,#REF!,$A$7=15,#REF!,$A$7=16,#REF!,$A$7=17,N22,$A$7=18,N22,$A$7=19,N23,$A$7=20,N23,$A$7=21,N24,$A$7=22,N24,$A$7=23,N25,$A$7=24,N25,$A$7=25,N26,$A$7=26,N26,$A$7=27,N27,$A$7=28,N27,$A$7=29,N28,$A$7=30,N28,$A$7=31,N29,$A$7=32,N29,$A$7=33,N30,$A$7=34,N30,$A$7=35,N31,$A$7=36,N31,$A$7=37,N32,$A$7=38,N32,$A$7=39,N33,$A$7=40,N33)</f>
        <v>9b</v>
      </c>
      <c r="AN25" s="4" t="str">
        <f t="shared" si="18"/>
        <v>5d</v>
      </c>
      <c r="AO25" s="4" t="str" cm="1">
        <f t="array" ref="AO25">_xlfn.IFS($A$7=1,0,$A$7=2,#REF!,$A$7=3,#REF!,$A$7=4,#REF!,$A$7=5,N15,$A$7=6,N15,$A$7=7,N16,$A$7=8,N16,$A$7=9,N17,$A$7=10,N17,$A$7=11,N18,$A$7=12,N18,$A$7=13,N19,$A$7=14,N19,$A$7=15,N20,$A$7=16,N20,$A$7=17,N21,$A$7=18,N21,$A$7=19,N22,$A$7=20,N22,$A$7=21,N23,$A$7=22,N23,$A$7=23,N24,$A$7=24,N24,$A$7=25,N25,$A$7=26,N25,$A$7=27,N26,$A$7=28,N26,$A$7=29,N27,$A$7=30,N27,$A$7=31,N28,$A$7=32,N28,$A$7=33,N29,$A$7=34,N29,$A$7=35,N30,$A$7=36,N30,$A$7=37,N31,$A$7=38,N31,$A$7=39,N32,$A$7=40,N32)</f>
        <v>9a</v>
      </c>
      <c r="AP25" s="4" t="str">
        <f t="shared" si="19"/>
        <v>5c</v>
      </c>
      <c r="AQ25" s="4" t="str" cm="1">
        <f t="array" ref="AQ25">_xlfn.IFS($A$7=1,0,$A$7=2,#REF!,$A$7=3,#REF!,$A$7=4,#REF!,$A$7=5,N14,$A$7=6,N14,$A$7=7,N15,$A$7=8,N15,$A$7=9,N16,$A$7=10,N16,$A$7=11,N17,$A$7=12,N17,$A$7=13,N18,$A$7=14,N18,$A$7=15,N19,$A$7=16,N19,$A$7=17,N20,$A$7=18,N20,$A$7=19,N21,$A$7=20,N21,$A$7=21,N22,$A$7=22,N22,$A$7=23,N23,$A$7=24,N23,$A$7=25,N24,$A$7=26,N24,$A$7=27,N25,$A$7=28,N25,$A$7=29,N26,$A$7=30,N26,$A$7=31,N27,$A$7=32,N27,$A$7=33,N28,$A$7=34,N28,$A$7=35,N29,$A$7=36,N29,$A$7=37,N30,$A$7=38,N30,$A$7=39,N31,$A$7=40,N31)</f>
        <v>8d</v>
      </c>
    </row>
    <row r="26" spans="1:60" x14ac:dyDescent="0.2">
      <c r="A26" s="1">
        <v>-24</v>
      </c>
      <c r="B26">
        <v>23</v>
      </c>
      <c r="C26" s="3">
        <f t="shared" si="0"/>
        <v>0.96527777777777768</v>
      </c>
      <c r="D26" s="4" t="str">
        <f>'Zeitpläne Stationen'!B25</f>
        <v>10c</v>
      </c>
      <c r="E26" s="4" cm="1">
        <f t="array" ref="E26">_xlfn.IFS($A$7=1,0,$A$7=2,D27,$A$7=3,D28,$A$7=4,D28,$A$7=5,D29,$A$7=6,D29,$A$7=7,D30,$A$7=8,D30,$A$7=9,D31,$A$7=10,D31,$A$7=11,D32,$A$7=12,D32,$A$7=13,D33,$A$7=14,D33,$A$7=15,D34,$A$7=16,D34,$A$7=17,D35,$A$7=18,D35,$A$7=19,D36,$A$7=20,D36,$A$7=21,D37,$A$7=22,D37,$A$7=23,D38,$A$7=24,D38,$A$7=25,D39,$A$7=26,D39,$A$7=27,D40,$A$7=28,D40,$A$7=29,D41,$A$7=30,D41,$A$7=31,D42,$A$7=32,D42,$A$7=33,D43,$A$7=34,D43,$A$7=35,D44,$A$7=36,D44,$A$7=37,D45,$A$7=38,D45,$A$7=39,D46,$A$7=40,D46)</f>
        <v>0</v>
      </c>
      <c r="F26" s="4" t="str">
        <f t="shared" si="1"/>
        <v>10b</v>
      </c>
      <c r="G26" s="4" cm="1">
        <f t="array" ref="G26">_xlfn.IFS($A$7=1,0,$A$7=2,D26,$A$7=3,D27,$A$7=4,D27,$A$7=5,D28,$A$7=6,D28,$A$7=7,D29,$A$7=8,D29,$A$7=9,D30,$A$7=10,D30,$A$7=11,D31,$A$7=12,D31,$A$7=13,D32,$A$7=14,D32,$A$7=15,D33,$A$7=16,D33,$A$7=17,D34,$A$7=18,D34,$A$7=19,D35,$A$7=20,D35,$A$7=21,D36,$A$7=22,D36,$A$7=23,D37,$A$7=24,D37,$A$7=25,D38,$A$7=26,D38,$A$7=27,D39,$A$7=28,D39,$A$7=29,D40,$A$7=30,D40,$A$7=31,D41,$A$7=32,D41,$A$7=33,D42,$A$7=34,D42,$A$7=35,D43,$A$7=36,D43,$A$7=37,D44,$A$7=38,D44,$A$7=39,D45,$A$7=40,D45)</f>
        <v>0</v>
      </c>
      <c r="H26" s="4" t="str">
        <f t="shared" si="2"/>
        <v>10a</v>
      </c>
      <c r="I26" s="4" cm="1">
        <f t="array" ref="I26">_xlfn.IFS($A$7=1,0,$A$7=2,D25,$A$7=3,D26,$A$7=4,D26,$A$7=5,D27,$A$7=6,D27,$A$7=7,D28,$A$7=8,D28,$A$7=9,D29,$A$7=10,D29,$A$7=11,D30,$A$7=12,D30,$A$7=13,D31,$A$7=14,D31,$A$7=15,D32,$A$7=16,D32,$A$7=17,D33,$A$7=18,D33,$A$7=19,D34,$A$7=20,D34,$A$7=21,D35,$A$7=22,D35,$A$7=23,D36,$A$7=24,D36,$A$7=25,D37,$A$7=26,D37,$A$7=27,D38,$A$7=28,D38,$A$7=29,D39,$A$7=30,D39,$A$7=31,D40,$A$7=32,D40,$A$7=33,D41,$A$7=34,D41,$A$7=35,D42,$A$7=36,D42,$A$7=37,D43,$A$7=38,D43,$A$7=39,D44,$A$7=40,D44)</f>
        <v>0</v>
      </c>
      <c r="J26" s="4" t="str">
        <f t="shared" si="3"/>
        <v>9d</v>
      </c>
      <c r="K26" s="4" cm="1">
        <f t="array" ref="K26">_xlfn.IFS($A$7=1,0,$A$7=2,D24,$A$7=3,D25,$A$7=4,D25,$A$7=5,D26,$A$7=6,D26,$A$7=7,D27,$A$7=8,D27,$A$7=9,D28,$A$7=10,D28,$A$7=11,D29,$A$7=12,D29,$A$7=13,D30,$A$7=14,D30,$A$7=15,D31,$A$7=16,D31,$A$7=17,D32,$A$7=18,D32,$A$7=19,D33,$A$7=20,D33,$A$7=21,D34,$A$7=22,D34,$A$7=23,D35,$A$7=24,D35,$A$7=25,D36,$A$7=26,D36,$A$7=27,D37,$A$7=28,D37,$A$7=29,D38,$A$7=30,D38,$A$7=31,D39,$A$7=32,D39,$A$7=33,D40,$A$7=34,D40,$A$7=35,D41,$A$7=36,D41,$A$7=37,D42,$A$7=38,D42,$A$7=39,D43,$A$7=40,D43)</f>
        <v>0</v>
      </c>
      <c r="L26" s="4" t="str">
        <f t="shared" si="4"/>
        <v>9c</v>
      </c>
      <c r="M26" s="4" cm="1">
        <f t="array" ref="M26">_xlfn.IFS($A$7=1,0,$A$7=2,H25,$A$7=3,H26,$A$7=4,H26,$A$7=5,H27,$A$7=6,H27,$A$7=7,H28,$A$7=8,H28,$A$7=9,H29,$A$7=10,H29,$A$7=11,H30,$A$7=12,H30,$A$7=13,H31,$A$7=14,H31,$A$7=15,H32,$A$7=16,H32,$A$7=17,H33,$A$7=18,H33,$A$7=19,H34,$A$7=20,H34,$A$7=21,H35,$A$7=22,H35,$A$7=23,H36,$A$7=24,H36,$A$7=25,H37,$A$7=26,H37,$A$7=27,H38,$A$7=28,H38,$A$7=29,H39,$A$7=30,H39,$A$7=31,H40,$A$7=32,H40,$A$7=33,H41,$A$7=34,H41,$A$7=35,H42,$A$7=36,H42,$A$7=37,H43,$A$7=38,H43,$A$7=39,H44,$A$7=40,H44)</f>
        <v>0</v>
      </c>
      <c r="N26" s="4" t="str">
        <f t="shared" si="5"/>
        <v>9b</v>
      </c>
      <c r="O26" s="4" cm="1">
        <f t="array" ref="O26">_xlfn.IFS($A$7=1,0,$A$7=2,D22,$A$7=3,D23,$A$7=4,D23,$A$7=5,D24,$A$7=6,D24,$A$7=7,D25,$A$7=8,D25,$A$7=9,D26,$A$7=10,D26,$A$7=11,D27,$A$7=12,D27,$A$7=13,D28,$A$7=14,D28,$A$7=15,D29,$A$7=16,D29,$A$7=17,D30,$A$7=18,D30,$A$7=19,D31,$A$7=20,D31,$A$7=21,D32,$A$7=22,D32,$A$7=23,D33,$A$7=24,D33,$A$7=25,D34,$A$7=26,D34,$A$7=27,D35,$A$7=28,D35,$A$7=29,D36,$A$7=30,D36,$A$7=31,D37,$A$7=32,D37,$A$7=33,D38,$A$7=34,D38,$A$7=35,D39,$A$7=36,D39,$A$7=37,D40,$A$7=38,D40,$A$7=39,D41,$A$7=40,D41)</f>
        <v>0</v>
      </c>
      <c r="P26" s="4" t="str">
        <f t="shared" si="6"/>
        <v>9a</v>
      </c>
      <c r="Q26" s="4" cm="1">
        <f t="array" ref="Q26">_xlfn.IFS($A$7=1,0,$A$7=2,L25,$A$7=3,L26,$A$7=4,L26,$A$7=5,L27,$A$7=6,L27,$A$7=7,L28,$A$7=8,L28,$A$7=9,L29,$A$7=10,L29,$A$7=11,L30,$A$7=12,L30,$A$7=13,L31,$A$7=14,L31,$A$7=15,L32,$A$7=16,L32,$A$7=17,L33,$A$7=18,L33,$A$7=19,L34,$A$7=20,L34,$A$7=21,L35,$A$7=22,L35,$A$7=23,L36,$A$7=24,L36,$A$7=25,L37,$A$7=26,L37,$A$7=27,L38,$A$7=28,L38,$A$7=29,L39,$A$7=30,L39,$A$7=31,L40,$A$7=32,L40,$A$7=33,L41,$A$7=34,L41,$A$7=35,L42,$A$7=36,L42,$A$7=37,L43,$A$7=38,L43,$A$7=39,L44,$A$7=40,L44)</f>
        <v>0</v>
      </c>
      <c r="R26" s="4" t="str">
        <f t="shared" si="7"/>
        <v>8d</v>
      </c>
      <c r="S26" s="4" cm="1">
        <f t="array" ref="S26">_xlfn.IFS($A$7=1,0,$A$7=2,N25,$A$7=3,N26,$A$7=4,N26,$A$7=5,N27,$A$7=6,N27,$A$7=7,N28,$A$7=8,N28,$A$7=9,N29,$A$7=10,N29,$A$7=11,N30,$A$7=12,N30,$A$7=13,N31,$A$7=14,N31,$A$7=15,N32,$A$7=16,N32,$A$7=17,N33,$A$7=18,N33,$A$7=19,N34,$A$7=20,N34,$A$7=21,N35,$A$7=22,N35,$A$7=23,N36,$A$7=24,N36,$A$7=25,N37,$A$7=26,N37,$A$7=27,N38,$A$7=28,N38,$A$7=29,N39,$A$7=30,N39,$A$7=31,N40,$A$7=32,N40,$A$7=33,N41,$A$7=34,N41,$A$7=35,N42,$A$7=36,N42,$A$7=37,N43,$A$7=38,N43,$A$7=39,N44,$A$7=40,N44)</f>
        <v>0</v>
      </c>
      <c r="T26" s="4" t="str">
        <f t="shared" si="8"/>
        <v>8c</v>
      </c>
      <c r="U26" s="4" cm="1">
        <f t="array" ref="U26">_xlfn.IFS($A$7=1,0,$A$7=2,N24,$A$7=3,N25,$A$7=4,N25,$A$7=5,N26,$A$7=6,N26,$A$7=7,N27,$A$7=8,N27,$A$7=9,N28,$A$7=10,N28,$A$7=11,N29,$A$7=12,N29,$A$7=13,N30,$A$7=14,N30,$A$7=15,N31,$A$7=16,N31,$A$7=17,N32,$A$7=18,N32,$A$7=19,N33,$A$7=20,N33,$A$7=21,N34,$A$7=22,N34,$A$7=23,N35,$A$7=24,N35,$A$7=25,N36,$A$7=26,N36,$A$7=27,N37,$A$7=28,N37,$A$7=29,N38,$A$7=30,N38,$A$7=31,N39,$A$7=32,N39,$A$7=33,N40,$A$7=34,N40,$A$7=35,N41,$A$7=36,N41,$A$7=37,N42,$A$7=38,N42,$A$7=39,N43,$A$7=40,N43)</f>
        <v>0</v>
      </c>
      <c r="V26" s="4" t="str">
        <f t="shared" si="9"/>
        <v>8b</v>
      </c>
      <c r="W26" s="4" cm="1">
        <f t="array" ref="W26">_xlfn.IFS($A$7=1,0,$A$7=2,N23,$A$7=3,N24,$A$7=4,N24,$A$7=5,N25,$A$7=6,N25,$A$7=7,N26,$A$7=8,N26,$A$7=9,N27,$A$7=10,N27,$A$7=11,N28,$A$7=12,N28,$A$7=13,N29,$A$7=14,N29,$A$7=15,N30,$A$7=16,N30,$A$7=17,N31,$A$7=18,N31,$A$7=19,N32,$A$7=20,N32,$A$7=21,N33,$A$7=22,N33,$A$7=23,N34,$A$7=24,N34,$A$7=25,N35,$A$7=26,N35,$A$7=27,N36,$A$7=28,N36,$A$7=29,N37,$A$7=30,N37,$A$7=31,N38,$A$7=32,N38,$A$7=33,N39,$A$7=34,N39,$A$7=35,N40,$A$7=36,N40,$A$7=37,N41,$A$7=38,N41,$A$7=39,N42,$A$7=40,N42)</f>
        <v>0</v>
      </c>
      <c r="X26" s="4" t="str">
        <f t="shared" si="10"/>
        <v>8a</v>
      </c>
      <c r="Y26" s="4" t="str" cm="1">
        <f t="array" ref="Y26">_xlfn.IFS($A$7=1,0,$A$7=2,N22,$A$7=3,N23,$A$7=4,N23,$A$7=5,N24,$A$7=6,N24,$A$7=7,N25,$A$7=8,N25,$A$7=9,N26,$A$7=10,N26,$A$7=11,N27,$A$7=12,N27,$A$7=13,N28,$A$7=14,N28,$A$7=15,N29,$A$7=16,N29,$A$7=17,N30,$A$7=18,N30,$A$7=19,N31,$A$7=20,N31,$A$7=21,N32,$A$7=22,N32,$A$7=23,N33,$A$7=24,N33,$A$7=25,N34,$A$7=26,N34,$A$7=27,N35,$A$7=28,N35,$A$7=29,N36,$A$7=30,N36,$A$7=31,N37,$A$7=32,N37,$A$7=33,N38,$A$7=34,N38,$A$7=35,N39,$A$7=36,N39,$A$7=37,N40,$A$7=38,N40,$A$7=39,N41,$A$7=40,N41)</f>
        <v>11b</v>
      </c>
      <c r="Z26" s="4" t="str">
        <f t="shared" si="11"/>
        <v>7d</v>
      </c>
      <c r="AA26" s="4" t="str" cm="1">
        <f t="array" ref="AA26">_xlfn.IFS($A$7=1,0,$A$7=2,N21,$A$7=3,N22,$A$7=4,N22,$A$7=5,N23,$A$7=6,N23,$A$7=7,N24,$A$7=8,N24,$A$7=9,N25,$A$7=10,N25,$A$7=11,N26,$A$7=12,N26,$A$7=13,N27,$A$7=14,N27,$A$7=15,N28,$A$7=16,N28,$A$7=17,N29,$A$7=18,N29,$A$7=19,N30,$A$7=20,N30,$A$7=21,N31,$A$7=22,N31,$A$7=23,N32,$A$7=24,N32,$A$7=25,N33,$A$7=26,N33,$A$7=27,N34,$A$7=28,N34,$A$7=29,N35,$A$7=30,N35,$A$7=31,N36,$A$7=32,N36,$A$7=33,N37,$A$7=34,N37,$A$7=35,N38,$A$7=36,N38,$A$7=37,N39,$A$7=38,N39,$A$7=39,N40,$A$7=40,N40)</f>
        <v>11a</v>
      </c>
      <c r="AB26" s="4" t="str">
        <f t="shared" si="12"/>
        <v>7c</v>
      </c>
      <c r="AC26" s="4" t="str" cm="1">
        <f t="array" ref="AC26">_xlfn.IFS($A$7=1,0,$A$7=2,#REF!,$A$7=3,#REF!,$A$7=4,#REF!,$A$7=5,N22,$A$7=6,N22,$A$7=7,N23,$A$7=8,N23,$A$7=9,N24,$A$7=10,N24,$A$7=11,N25,$A$7=12,N25,$A$7=13,N26,$A$7=14,N26,$A$7=15,N27,$A$7=16,N27,$A$7=17,N28,$A$7=18,N28,$A$7=19,N29,$A$7=20,N29,$A$7=21,N30,$A$7=22,N30,$A$7=23,N31,$A$7=24,N31,$A$7=25,N32,$A$7=26,N32,$A$7=27,N33,$A$7=28,N33,$A$7=29,N34,$A$7=30,N34,$A$7=31,N35,$A$7=32,N35,$A$7=33,N36,$A$7=34,N36,$A$7=35,N37,$A$7=36,N37,$A$7=37,N38,$A$7=38,N38,$A$7=39,N39,$A$7=40,N39)</f>
        <v>10d</v>
      </c>
      <c r="AD26" s="4" t="str">
        <f t="shared" si="13"/>
        <v>7b</v>
      </c>
      <c r="AE26" s="4" t="str" cm="1">
        <f t="array" ref="AE26">_xlfn.IFS($A$7=1,0,$A$7=2,#REF!,$A$7=3,#REF!,$A$7=4,#REF!,$A$7=5,N21,$A$7=6,N21,$A$7=7,N22,$A$7=8,N22,$A$7=9,N23,$A$7=10,N23,$A$7=11,N24,$A$7=12,N24,$A$7=13,N25,$A$7=14,N25,$A$7=15,N26,$A$7=16,N26,$A$7=17,N27,$A$7=18,N27,$A$7=19,N28,$A$7=20,N28,$A$7=21,N29,$A$7=22,N29,$A$7=23,N30,$A$7=24,N30,$A$7=25,N31,$A$7=26,N31,$A$7=27,N32,$A$7=28,N32,$A$7=29,N33,$A$7=30,N33,$A$7=31,N34,$A$7=32,N34,$A$7=33,N35,$A$7=34,N35,$A$7=35,N36,$A$7=36,N36,$A$7=37,N37,$A$7=38,N37,$A$7=39,N38,$A$7=40,N38)</f>
        <v>10c</v>
      </c>
      <c r="AF26" s="4" t="str">
        <f t="shared" si="14"/>
        <v>7a</v>
      </c>
      <c r="AG26" s="4" t="str" cm="1">
        <f t="array" ref="AG26">_xlfn.IFS($A$7=1,0,$A$7=2,#REF!,$A$7=3,#REF!,$A$7=4,#REF!,$A$7=5,N20,$A$7=6,N20,$A$7=7,N21,$A$7=8,N21,$A$7=9,N22,$A$7=10,N22,$A$7=11,N23,$A$7=12,N23,$A$7=13,N24,$A$7=14,N24,$A$7=15,N25,$A$7=16,N25,$A$7=17,N26,$A$7=18,N26,$A$7=19,N27,$A$7=20,N27,$A$7=21,N28,$A$7=22,N28,$A$7=23,N29,$A$7=24,N29,$A$7=25,N30,$A$7=26,N30,$A$7=27,N31,$A$7=28,N31,$A$7=29,N32,$A$7=30,N32,$A$7=31,N33,$A$7=32,N33,$A$7=33,N34,$A$7=34,N34,$A$7=35,N35,$A$7=36,N35,$A$7=37,N36,$A$7=38,N36,$A$7=39,N37,$A$7=40,N37)</f>
        <v>10b</v>
      </c>
      <c r="AH26" s="4" t="str">
        <f t="shared" si="15"/>
        <v>6d</v>
      </c>
      <c r="AI26" s="4" t="str" cm="1">
        <f t="array" ref="AI26">_xlfn.IFS($A$7=1,0,$A$7=2,#REF!,$A$7=3,#REF!,$A$7=4,#REF!,$A$7=5,N19,$A$7=6,N19,$A$7=7,N20,$A$7=8,N20,$A$7=9,N21,$A$7=10,N21,$A$7=11,N22,$A$7=12,N22,$A$7=13,N23,$A$7=14,N23,$A$7=15,N24,$A$7=16,N24,$A$7=17,N25,$A$7=18,N25,$A$7=19,N26,$A$7=20,N26,$A$7=21,N27,$A$7=22,N27,$A$7=23,N28,$A$7=24,N28,$A$7=25,N29,$A$7=26,N29,$A$7=27,N30,$A$7=28,N30,$A$7=29,N31,$A$7=30,N31,$A$7=31,N32,$A$7=32,N32,$A$7=33,N33,$A$7=34,N33,$A$7=35,N34,$A$7=36,N34,$A$7=37,N35,$A$7=38,N35,$A$7=39,N36,$A$7=40,N36)</f>
        <v>10a</v>
      </c>
      <c r="AJ26" s="4" t="str">
        <f t="shared" si="16"/>
        <v>6c</v>
      </c>
      <c r="AK26" s="4" t="str" cm="1">
        <f t="array" ref="AK26">_xlfn.IFS($A$7=1,0,$A$7=2,#REF!,$A$7=3,#REF!,$A$7=4,#REF!,$A$7=5,N18,$A$7=6,N18,$A$7=7,N19,$A$7=8,N19,$A$7=9,N20,$A$7=10,N20,$A$7=11,N21,$A$7=12,N21,$A$7=13,N22,$A$7=14,N22,$A$7=15,N23,$A$7=16,N23,$A$7=17,N24,$A$7=18,N24,$A$7=19,N25,$A$7=20,N25,$A$7=21,N26,$A$7=22,N26,$A$7=23,N27,$A$7=24,N27,$A$7=25,N28,$A$7=26,N28,$A$7=27,N29,$A$7=28,N29,$A$7=29,N30,$A$7=30,N30,$A$7=31,N31,$A$7=32,N31,$A$7=33,N32,$A$7=34,N32,$A$7=35,N33,$A$7=36,N33,$A$7=37,N34,$A$7=38,N34,$A$7=39,N35,$A$7=40,N35)</f>
        <v>9d</v>
      </c>
      <c r="AL26" s="4" t="str">
        <f t="shared" si="17"/>
        <v>6b</v>
      </c>
      <c r="AM26" s="4" t="str" cm="1">
        <f t="array" ref="AM26">_xlfn.IFS($A$7=1,0,$A$7=2,#REF!,$A$7=3,#REF!,$A$7=4,#REF!,$A$7=5,#REF!,$A$7=6,#REF!,$A$7=7,#REF!,$A$7=8,#REF!,$A$7=9,#REF!,$A$7=10,#REF!,$A$7=11,#REF!,$A$7=12,#REF!,$A$7=13,#REF!,$A$7=14,#REF!,$A$7=15,N22,$A$7=16,N22,$A$7=17,N23,$A$7=18,N23,$A$7=19,N24,$A$7=20,N24,$A$7=21,N25,$A$7=22,N25,$A$7=23,N26,$A$7=24,N26,$A$7=25,N27,$A$7=26,N27,$A$7=27,N28,$A$7=28,N28,$A$7=29,N29,$A$7=30,N29,$A$7=31,N30,$A$7=32,N30,$A$7=33,N31,$A$7=34,N31,$A$7=35,N32,$A$7=36,N32,$A$7=37,N33,$A$7=38,N33,$A$7=39,N34,$A$7=40,N34)</f>
        <v>9c</v>
      </c>
      <c r="AN26" s="4" t="str">
        <f t="shared" si="18"/>
        <v>6a</v>
      </c>
      <c r="AO26" s="4" t="str" cm="1">
        <f t="array" ref="AO26">_xlfn.IFS($A$7=1,0,$A$7=2,#REF!,$A$7=3,#REF!,$A$7=4,#REF!,$A$7=5,N16,$A$7=6,N16,$A$7=7,N17,$A$7=8,N17,$A$7=9,N18,$A$7=10,N18,$A$7=11,N19,$A$7=12,N19,$A$7=13,N20,$A$7=14,N20,$A$7=15,N21,$A$7=16,N21,$A$7=17,N22,$A$7=18,N22,$A$7=19,N23,$A$7=20,N23,$A$7=21,N24,$A$7=22,N24,$A$7=23,N25,$A$7=24,N25,$A$7=25,N26,$A$7=26,N26,$A$7=27,N27,$A$7=28,N27,$A$7=29,N28,$A$7=30,N28,$A$7=31,N29,$A$7=32,N29,$A$7=33,N30,$A$7=34,N30,$A$7=35,N31,$A$7=36,N31,$A$7=37,N32,$A$7=38,N32,$A$7=39,N33,$A$7=40,N33)</f>
        <v>9b</v>
      </c>
      <c r="AP26" s="4" t="str">
        <f t="shared" si="19"/>
        <v>5d</v>
      </c>
      <c r="AQ26" s="4" t="str" cm="1">
        <f t="array" ref="AQ26">_xlfn.IFS($A$7=1,0,$A$7=2,#REF!,$A$7=3,#REF!,$A$7=4,#REF!,$A$7=5,N15,$A$7=6,N15,$A$7=7,N16,$A$7=8,N16,$A$7=9,N17,$A$7=10,N17,$A$7=11,N18,$A$7=12,N18,$A$7=13,N19,$A$7=14,N19,$A$7=15,N20,$A$7=16,N20,$A$7=17,N21,$A$7=18,N21,$A$7=19,N22,$A$7=20,N22,$A$7=21,N23,$A$7=22,N23,$A$7=23,N24,$A$7=24,N24,$A$7=25,N25,$A$7=26,N25,$A$7=27,N26,$A$7=28,N26,$A$7=29,N27,$A$7=30,N27,$A$7=31,N28,$A$7=32,N28,$A$7=33,N29,$A$7=34,N29,$A$7=35,N30,$A$7=36,N30,$A$7=37,N31,$A$7=38,N31,$A$7=39,N32,$A$7=40,N32)</f>
        <v>9a</v>
      </c>
    </row>
    <row r="27" spans="1:60" x14ac:dyDescent="0.2">
      <c r="A27" s="1">
        <v>-23</v>
      </c>
      <c r="B27">
        <v>24</v>
      </c>
      <c r="C27" s="3">
        <f t="shared" si="0"/>
        <v>0.99305555555555558</v>
      </c>
      <c r="D27" s="4" t="str">
        <f>'Zeitpläne Stationen'!B26</f>
        <v>10d</v>
      </c>
      <c r="E27" s="4" cm="1">
        <f t="array" ref="E27">_xlfn.IFS($A$7=1,0,$A$7=2,D28,$A$7=3,D29,$A$7=4,D29,$A$7=5,D30,$A$7=6,D30,$A$7=7,D31,$A$7=8,D31,$A$7=9,D32,$A$7=10,D32,$A$7=11,D33,$A$7=12,D33,$A$7=13,D34,$A$7=14,D34,$A$7=15,D35,$A$7=16,D35,$A$7=17,D36,$A$7=18,D36,$A$7=19,D37,$A$7=20,D37,$A$7=21,D38,$A$7=22,D38,$A$7=23,D39,$A$7=24,D39,$A$7=25,D40,$A$7=26,D40,$A$7=27,D41,$A$7=28,D41,$A$7=29,D42,$A$7=30,D42,$A$7=31,D43,$A$7=32,D43,$A$7=33,D44,$A$7=34,D44,$A$7=35,D45,$A$7=36,D45,$A$7=37,D46,$A$7=38,D46,$A$7=39,D47,$A$7=40,D47)</f>
        <v>0</v>
      </c>
      <c r="F27" s="4" t="str">
        <f t="shared" si="1"/>
        <v>10c</v>
      </c>
      <c r="G27" s="4" cm="1">
        <f t="array" ref="G27">_xlfn.IFS($A$7=1,0,$A$7=2,D27,$A$7=3,D28,$A$7=4,D28,$A$7=5,D29,$A$7=6,D29,$A$7=7,D30,$A$7=8,D30,$A$7=9,D31,$A$7=10,D31,$A$7=11,D32,$A$7=12,D32,$A$7=13,D33,$A$7=14,D33,$A$7=15,D34,$A$7=16,D34,$A$7=17,D35,$A$7=18,D35,$A$7=19,D36,$A$7=20,D36,$A$7=21,D37,$A$7=22,D37,$A$7=23,D38,$A$7=24,D38,$A$7=25,D39,$A$7=26,D39,$A$7=27,D40,$A$7=28,D40,$A$7=29,D41,$A$7=30,D41,$A$7=31,D42,$A$7=32,D42,$A$7=33,D43,$A$7=34,D43,$A$7=35,D44,$A$7=36,D44,$A$7=37,D45,$A$7=38,D45,$A$7=39,D46,$A$7=40,D46)</f>
        <v>0</v>
      </c>
      <c r="H27" s="4" t="str">
        <f t="shared" si="2"/>
        <v>10b</v>
      </c>
      <c r="I27" s="4" cm="1">
        <f t="array" ref="I27">_xlfn.IFS($A$7=1,0,$A$7=2,D26,$A$7=3,D27,$A$7=4,D27,$A$7=5,D28,$A$7=6,D28,$A$7=7,D29,$A$7=8,D29,$A$7=9,D30,$A$7=10,D30,$A$7=11,D31,$A$7=12,D31,$A$7=13,D32,$A$7=14,D32,$A$7=15,D33,$A$7=16,D33,$A$7=17,D34,$A$7=18,D34,$A$7=19,D35,$A$7=20,D35,$A$7=21,D36,$A$7=22,D36,$A$7=23,D37,$A$7=24,D37,$A$7=25,D38,$A$7=26,D38,$A$7=27,D39,$A$7=28,D39,$A$7=29,D40,$A$7=30,D40,$A$7=31,D41,$A$7=32,D41,$A$7=33,D42,$A$7=34,D42,$A$7=35,D43,$A$7=36,D43,$A$7=37,D44,$A$7=38,D44,$A$7=39,D45,$A$7=40,D45)</f>
        <v>0</v>
      </c>
      <c r="J27" s="4" t="str">
        <f t="shared" si="3"/>
        <v>10a</v>
      </c>
      <c r="K27" s="4" cm="1">
        <f t="array" ref="K27">_xlfn.IFS($A$7=1,0,$A$7=2,D25,$A$7=3,D26,$A$7=4,D26,$A$7=5,D27,$A$7=6,D27,$A$7=7,D28,$A$7=8,D28,$A$7=9,D29,$A$7=10,D29,$A$7=11,D30,$A$7=12,D30,$A$7=13,D31,$A$7=14,D31,$A$7=15,D32,$A$7=16,D32,$A$7=17,D33,$A$7=18,D33,$A$7=19,D34,$A$7=20,D34,$A$7=21,D35,$A$7=22,D35,$A$7=23,D36,$A$7=24,D36,$A$7=25,D37,$A$7=26,D37,$A$7=27,D38,$A$7=28,D38,$A$7=29,D39,$A$7=30,D39,$A$7=31,D40,$A$7=32,D40,$A$7=33,D41,$A$7=34,D41,$A$7=35,D42,$A$7=36,D42,$A$7=37,D43,$A$7=38,D43,$A$7=39,D44,$A$7=40,D44)</f>
        <v>0</v>
      </c>
      <c r="L27" s="4" t="str">
        <f t="shared" si="4"/>
        <v>9d</v>
      </c>
      <c r="M27" s="4" cm="1">
        <f t="array" ref="M27">_xlfn.IFS($A$7=1,0,$A$7=2,H26,$A$7=3,H27,$A$7=4,H27,$A$7=5,H28,$A$7=6,H28,$A$7=7,H29,$A$7=8,H29,$A$7=9,H30,$A$7=10,H30,$A$7=11,H31,$A$7=12,H31,$A$7=13,H32,$A$7=14,H32,$A$7=15,H33,$A$7=16,H33,$A$7=17,H34,$A$7=18,H34,$A$7=19,H35,$A$7=20,H35,$A$7=21,H36,$A$7=22,H36,$A$7=23,H37,$A$7=24,H37,$A$7=25,H38,$A$7=26,H38,$A$7=27,H39,$A$7=28,H39,$A$7=29,H40,$A$7=30,H40,$A$7=31,H41,$A$7=32,H41,$A$7=33,H42,$A$7=34,H42,$A$7=35,H43,$A$7=36,H43,$A$7=37,H44,$A$7=38,H44,$A$7=39,H45,$A$7=40,H45)</f>
        <v>0</v>
      </c>
      <c r="N27" s="4" t="str">
        <f t="shared" si="5"/>
        <v>9c</v>
      </c>
      <c r="O27" s="4" cm="1">
        <f t="array" ref="O27">_xlfn.IFS($A$7=1,0,$A$7=2,D23,$A$7=3,D24,$A$7=4,D24,$A$7=5,D25,$A$7=6,D25,$A$7=7,D26,$A$7=8,D26,$A$7=9,D27,$A$7=10,D27,$A$7=11,D28,$A$7=12,D28,$A$7=13,D29,$A$7=14,D29,$A$7=15,D30,$A$7=16,D30,$A$7=17,D31,$A$7=18,D31,$A$7=19,D32,$A$7=20,D32,$A$7=21,D33,$A$7=22,D33,$A$7=23,D34,$A$7=24,D34,$A$7=25,D35,$A$7=26,D35,$A$7=27,D36,$A$7=28,D36,$A$7=29,D37,$A$7=30,D37,$A$7=31,D38,$A$7=32,D38,$A$7=33,D39,$A$7=34,D39,$A$7=35,D40,$A$7=36,D40,$A$7=37,D41,$A$7=38,D41,$A$7=39,D42,$A$7=40,D42)</f>
        <v>0</v>
      </c>
      <c r="P27" s="4" t="str">
        <f t="shared" si="6"/>
        <v>9b</v>
      </c>
      <c r="Q27" s="4" cm="1">
        <f t="array" ref="Q27">_xlfn.IFS($A$7=1,0,$A$7=2,L26,$A$7=3,L27,$A$7=4,L27,$A$7=5,L28,$A$7=6,L28,$A$7=7,L29,$A$7=8,L29,$A$7=9,L30,$A$7=10,L30,$A$7=11,L31,$A$7=12,L31,$A$7=13,L32,$A$7=14,L32,$A$7=15,L33,$A$7=16,L33,$A$7=17,L34,$A$7=18,L34,$A$7=19,L35,$A$7=20,L35,$A$7=21,L36,$A$7=22,L36,$A$7=23,L37,$A$7=24,L37,$A$7=25,L38,$A$7=26,L38,$A$7=27,L39,$A$7=28,L39,$A$7=29,L40,$A$7=30,L40,$A$7=31,L41,$A$7=32,L41,$A$7=33,L42,$A$7=34,L42,$A$7=35,L43,$A$7=36,L43,$A$7=37,L44,$A$7=38,L44,$A$7=39,L45,$A$7=40,L45)</f>
        <v>0</v>
      </c>
      <c r="R27" s="4" t="str">
        <f t="shared" si="7"/>
        <v>9a</v>
      </c>
      <c r="S27" s="4" cm="1">
        <f t="array" ref="S27">_xlfn.IFS($A$7=1,0,$A$7=2,N26,$A$7=3,N27,$A$7=4,N27,$A$7=5,N28,$A$7=6,N28,$A$7=7,N29,$A$7=8,N29,$A$7=9,N30,$A$7=10,N30,$A$7=11,N31,$A$7=12,N31,$A$7=13,N32,$A$7=14,N32,$A$7=15,N33,$A$7=16,N33,$A$7=17,N34,$A$7=18,N34,$A$7=19,N35,$A$7=20,N35,$A$7=21,N36,$A$7=22,N36,$A$7=23,N37,$A$7=24,N37,$A$7=25,N38,$A$7=26,N38,$A$7=27,N39,$A$7=28,N39,$A$7=29,N40,$A$7=30,N40,$A$7=31,N41,$A$7=32,N41,$A$7=33,N42,$A$7=34,N42,$A$7=35,N43,$A$7=36,N43,$A$7=37,N44,$A$7=38,N44,$A$7=39,N45,$A$7=40,N45)</f>
        <v>0</v>
      </c>
      <c r="T27" s="4" t="str">
        <f t="shared" si="8"/>
        <v>8d</v>
      </c>
      <c r="U27" s="4" cm="1">
        <f t="array" ref="U27">_xlfn.IFS($A$7=1,0,$A$7=2,N25,$A$7=3,N26,$A$7=4,N26,$A$7=5,N27,$A$7=6,N27,$A$7=7,N28,$A$7=8,N28,$A$7=9,N29,$A$7=10,N29,$A$7=11,N30,$A$7=12,N30,$A$7=13,N31,$A$7=14,N31,$A$7=15,N32,$A$7=16,N32,$A$7=17,N33,$A$7=18,N33,$A$7=19,N34,$A$7=20,N34,$A$7=21,N35,$A$7=22,N35,$A$7=23,N36,$A$7=24,N36,$A$7=25,N37,$A$7=26,N37,$A$7=27,N38,$A$7=28,N38,$A$7=29,N39,$A$7=30,N39,$A$7=31,N40,$A$7=32,N40,$A$7=33,N41,$A$7=34,N41,$A$7=35,N42,$A$7=36,N42,$A$7=37,N43,$A$7=38,N43,$A$7=39,N44,$A$7=40,N44)</f>
        <v>0</v>
      </c>
      <c r="V27" s="4" t="str">
        <f t="shared" si="9"/>
        <v>8c</v>
      </c>
      <c r="W27" s="4" cm="1">
        <f t="array" ref="W27">_xlfn.IFS($A$7=1,0,$A$7=2,N24,$A$7=3,N25,$A$7=4,N25,$A$7=5,N26,$A$7=6,N26,$A$7=7,N27,$A$7=8,N27,$A$7=9,N28,$A$7=10,N28,$A$7=11,N29,$A$7=12,N29,$A$7=13,N30,$A$7=14,N30,$A$7=15,N31,$A$7=16,N31,$A$7=17,N32,$A$7=18,N32,$A$7=19,N33,$A$7=20,N33,$A$7=21,N34,$A$7=22,N34,$A$7=23,N35,$A$7=24,N35,$A$7=25,N36,$A$7=26,N36,$A$7=27,N37,$A$7=28,N37,$A$7=29,N38,$A$7=30,N38,$A$7=31,N39,$A$7=32,N39,$A$7=33,N40,$A$7=34,N40,$A$7=35,N41,$A$7=36,N41,$A$7=37,N42,$A$7=38,N42,$A$7=39,N43,$A$7=40,N43)</f>
        <v>0</v>
      </c>
      <c r="X27" s="4" t="str">
        <f t="shared" si="10"/>
        <v>8b</v>
      </c>
      <c r="Y27" s="4" cm="1">
        <f t="array" ref="Y27">_xlfn.IFS($A$7=1,0,$A$7=2,N23,$A$7=3,N24,$A$7=4,N24,$A$7=5,N25,$A$7=6,N25,$A$7=7,N26,$A$7=8,N26,$A$7=9,N27,$A$7=10,N27,$A$7=11,N28,$A$7=12,N28,$A$7=13,N29,$A$7=14,N29,$A$7=15,N30,$A$7=16,N30,$A$7=17,N31,$A$7=18,N31,$A$7=19,N32,$A$7=20,N32,$A$7=21,N33,$A$7=22,N33,$A$7=23,N34,$A$7=24,N34,$A$7=25,N35,$A$7=26,N35,$A$7=27,N36,$A$7=28,N36,$A$7=29,N37,$A$7=30,N37,$A$7=31,N38,$A$7=32,N38,$A$7=33,N39,$A$7=34,N39,$A$7=35,N40,$A$7=36,N40,$A$7=37,N41,$A$7=38,N41,$A$7=39,N42,$A$7=40,N42)</f>
        <v>0</v>
      </c>
      <c r="Z27" s="4" t="str">
        <f t="shared" si="11"/>
        <v>8a</v>
      </c>
      <c r="AA27" s="4" t="str" cm="1">
        <f t="array" ref="AA27">_xlfn.IFS($A$7=1,0,$A$7=2,N22,$A$7=3,N23,$A$7=4,N23,$A$7=5,N24,$A$7=6,N24,$A$7=7,N25,$A$7=8,N25,$A$7=9,N26,$A$7=10,N26,$A$7=11,N27,$A$7=12,N27,$A$7=13,N28,$A$7=14,N28,$A$7=15,N29,$A$7=16,N29,$A$7=17,N30,$A$7=18,N30,$A$7=19,N31,$A$7=20,N31,$A$7=21,N32,$A$7=22,N32,$A$7=23,N33,$A$7=24,N33,$A$7=25,N34,$A$7=26,N34,$A$7=27,N35,$A$7=28,N35,$A$7=29,N36,$A$7=30,N36,$A$7=31,N37,$A$7=32,N37,$A$7=33,N38,$A$7=34,N38,$A$7=35,N39,$A$7=36,N39,$A$7=37,N40,$A$7=38,N40,$A$7=39,N41,$A$7=40,N41)</f>
        <v>11b</v>
      </c>
      <c r="AB27" s="4" t="str">
        <f t="shared" si="12"/>
        <v>7d</v>
      </c>
      <c r="AC27" s="4" t="str" cm="1">
        <f t="array" ref="AC27">_xlfn.IFS($A$7=1,0,$A$7=2,#REF!,$A$7=3,#REF!,$A$7=4,#REF!,$A$7=5,N23,$A$7=6,N23,$A$7=7,N24,$A$7=8,N24,$A$7=9,N25,$A$7=10,N25,$A$7=11,N26,$A$7=12,N26,$A$7=13,N27,$A$7=14,N27,$A$7=15,N28,$A$7=16,N28,$A$7=17,N29,$A$7=18,N29,$A$7=19,N30,$A$7=20,N30,$A$7=21,N31,$A$7=22,N31,$A$7=23,N32,$A$7=24,N32,$A$7=25,N33,$A$7=26,N33,$A$7=27,N34,$A$7=28,N34,$A$7=29,N35,$A$7=30,N35,$A$7=31,N36,$A$7=32,N36,$A$7=33,N37,$A$7=34,N37,$A$7=35,N38,$A$7=36,N38,$A$7=37,N39,$A$7=38,N39,$A$7=39,N40,$A$7=40,N40)</f>
        <v>11a</v>
      </c>
      <c r="AD27" s="4" t="str">
        <f t="shared" si="13"/>
        <v>7c</v>
      </c>
      <c r="AE27" s="4" t="str" cm="1">
        <f t="array" ref="AE27">_xlfn.IFS($A$7=1,0,$A$7=2,#REF!,$A$7=3,#REF!,$A$7=4,#REF!,$A$7=5,N22,$A$7=6,N22,$A$7=7,N23,$A$7=8,N23,$A$7=9,N24,$A$7=10,N24,$A$7=11,N25,$A$7=12,N25,$A$7=13,N26,$A$7=14,N26,$A$7=15,N27,$A$7=16,N27,$A$7=17,N28,$A$7=18,N28,$A$7=19,N29,$A$7=20,N29,$A$7=21,N30,$A$7=22,N30,$A$7=23,N31,$A$7=24,N31,$A$7=25,N32,$A$7=26,N32,$A$7=27,N33,$A$7=28,N33,$A$7=29,N34,$A$7=30,N34,$A$7=31,N35,$A$7=32,N35,$A$7=33,N36,$A$7=34,N36,$A$7=35,N37,$A$7=36,N37,$A$7=37,N38,$A$7=38,N38,$A$7=39,N39,$A$7=40,N39)</f>
        <v>10d</v>
      </c>
      <c r="AF27" s="4" t="str">
        <f t="shared" si="14"/>
        <v>7b</v>
      </c>
      <c r="AG27" s="4" t="str" cm="1">
        <f t="array" ref="AG27">_xlfn.IFS($A$7=1,0,$A$7=2,#REF!,$A$7=3,#REF!,$A$7=4,#REF!,$A$7=5,N21,$A$7=6,N21,$A$7=7,N22,$A$7=8,N22,$A$7=9,N23,$A$7=10,N23,$A$7=11,N24,$A$7=12,N24,$A$7=13,N25,$A$7=14,N25,$A$7=15,N26,$A$7=16,N26,$A$7=17,N27,$A$7=18,N27,$A$7=19,N28,$A$7=20,N28,$A$7=21,N29,$A$7=22,N29,$A$7=23,N30,$A$7=24,N30,$A$7=25,N31,$A$7=26,N31,$A$7=27,N32,$A$7=28,N32,$A$7=29,N33,$A$7=30,N33,$A$7=31,N34,$A$7=32,N34,$A$7=33,N35,$A$7=34,N35,$A$7=35,N36,$A$7=36,N36,$A$7=37,N37,$A$7=38,N37,$A$7=39,N38,$A$7=40,N38)</f>
        <v>10c</v>
      </c>
      <c r="AH27" s="4" t="str">
        <f t="shared" si="15"/>
        <v>7a</v>
      </c>
      <c r="AI27" s="4" t="str" cm="1">
        <f t="array" ref="AI27">_xlfn.IFS($A$7=1,0,$A$7=2,#REF!,$A$7=3,#REF!,$A$7=4,#REF!,$A$7=5,N20,$A$7=6,N20,$A$7=7,N21,$A$7=8,N21,$A$7=9,N22,$A$7=10,N22,$A$7=11,N23,$A$7=12,N23,$A$7=13,N24,$A$7=14,N24,$A$7=15,N25,$A$7=16,N25,$A$7=17,N26,$A$7=18,N26,$A$7=19,N27,$A$7=20,N27,$A$7=21,N28,$A$7=22,N28,$A$7=23,N29,$A$7=24,N29,$A$7=25,N30,$A$7=26,N30,$A$7=27,N31,$A$7=28,N31,$A$7=29,N32,$A$7=30,N32,$A$7=31,N33,$A$7=32,N33,$A$7=33,N34,$A$7=34,N34,$A$7=35,N35,$A$7=36,N35,$A$7=37,N36,$A$7=38,N36,$A$7=39,N37,$A$7=40,N37)</f>
        <v>10b</v>
      </c>
      <c r="AJ27" s="4" t="str">
        <f t="shared" si="16"/>
        <v>6d</v>
      </c>
      <c r="AK27" s="4" t="str" cm="1">
        <f t="array" ref="AK27">_xlfn.IFS($A$7=1,0,$A$7=2,#REF!,$A$7=3,#REF!,$A$7=4,#REF!,$A$7=5,N19,$A$7=6,N19,$A$7=7,N20,$A$7=8,N20,$A$7=9,N21,$A$7=10,N21,$A$7=11,N22,$A$7=12,N22,$A$7=13,N23,$A$7=14,N23,$A$7=15,N24,$A$7=16,N24,$A$7=17,N25,$A$7=18,N25,$A$7=19,N26,$A$7=20,N26,$A$7=21,N27,$A$7=22,N27,$A$7=23,N28,$A$7=24,N28,$A$7=25,N29,$A$7=26,N29,$A$7=27,N30,$A$7=28,N30,$A$7=29,N31,$A$7=30,N31,$A$7=31,N32,$A$7=32,N32,$A$7=33,N33,$A$7=34,N33,$A$7=35,N34,$A$7=36,N34,$A$7=37,N35,$A$7=38,N35,$A$7=39,N36,$A$7=40,N36)</f>
        <v>10a</v>
      </c>
      <c r="AL27" s="4" t="str">
        <f t="shared" si="17"/>
        <v>6c</v>
      </c>
      <c r="AM27" s="4" t="str" cm="1">
        <f t="array" ref="AM27">_xlfn.IFS($A$7=1,0,$A$7=2,#REF!,$A$7=3,#REF!,$A$7=4,#REF!,$A$7=5,#REF!,$A$7=6,#REF!,$A$7=7,#REF!,$A$7=8,#REF!,$A$7=9,#REF!,$A$7=10,#REF!,$A$7=11,#REF!,$A$7=12,#REF!,$A$7=13,N22,$A$7=14,N22,$A$7=15,N23,$A$7=16,N23,$A$7=17,N24,$A$7=18,N24,$A$7=19,N25,$A$7=20,N25,$A$7=21,N26,$A$7=22,N26,$A$7=23,N27,$A$7=24,N27,$A$7=25,N28,$A$7=26,N28,$A$7=27,N29,$A$7=28,N29,$A$7=29,N30,$A$7=30,N30,$A$7=31,N31,$A$7=32,N31,$A$7=33,N32,$A$7=34,N32,$A$7=35,N33,$A$7=36,N33,$A$7=37,N34,$A$7=38,N34,$A$7=39,N35,$A$7=40,N35)</f>
        <v>9d</v>
      </c>
      <c r="AN27" s="4" t="str">
        <f t="shared" si="18"/>
        <v>6b</v>
      </c>
      <c r="AO27" s="4" t="str" cm="1">
        <f t="array" ref="AO27">_xlfn.IFS($A$7=1,0,$A$7=2,#REF!,$A$7=3,#REF!,$A$7=4,#REF!,$A$7=5,N17,$A$7=6,N17,$A$7=7,N18,$A$7=8,N18,$A$7=9,N19,$A$7=10,N19,$A$7=11,N20,$A$7=12,N20,$A$7=13,N21,$A$7=14,N21,$A$7=15,N22,$A$7=16,N22,$A$7=17,N23,$A$7=18,N23,$A$7=19,N24,$A$7=20,N24,$A$7=21,N25,$A$7=22,N25,$A$7=23,N26,$A$7=24,N26,$A$7=25,N27,$A$7=26,N27,$A$7=27,N28,$A$7=28,N28,$A$7=29,N29,$A$7=30,N29,$A$7=31,N30,$A$7=32,N30,$A$7=33,N31,$A$7=34,N31,$A$7=35,N32,$A$7=36,N32,$A$7=37,N33,$A$7=38,N33,$A$7=39,N34,$A$7=40,N34)</f>
        <v>9c</v>
      </c>
      <c r="AP27" s="4" t="str">
        <f t="shared" si="19"/>
        <v>6a</v>
      </c>
      <c r="AQ27" s="4" t="str" cm="1">
        <f t="array" ref="AQ27">_xlfn.IFS($A$7=1,0,$A$7=2,#REF!,$A$7=3,#REF!,$A$7=4,#REF!,$A$7=5,N16,$A$7=6,N16,$A$7=7,N17,$A$7=8,N17,$A$7=9,N18,$A$7=10,N18,$A$7=11,N19,$A$7=12,N19,$A$7=13,N20,$A$7=14,N20,$A$7=15,N21,$A$7=16,N21,$A$7=17,N22,$A$7=18,N22,$A$7=19,N23,$A$7=20,N23,$A$7=21,N24,$A$7=22,N24,$A$7=23,N25,$A$7=24,N25,$A$7=25,N26,$A$7=26,N26,$A$7=27,N27,$A$7=28,N27,$A$7=29,N28,$A$7=30,N28,$A$7=31,N29,$A$7=32,N29,$A$7=33,N30,$A$7=34,N30,$A$7=35,N31,$A$7=36,N31,$A$7=37,N32,$A$7=38,N32,$A$7=39,N33,$A$7=40,N33)</f>
        <v>9b</v>
      </c>
    </row>
    <row r="28" spans="1:60" x14ac:dyDescent="0.2">
      <c r="A28" s="1">
        <v>-22</v>
      </c>
      <c r="B28">
        <v>25</v>
      </c>
      <c r="C28" s="3">
        <f t="shared" si="0"/>
        <v>1.0208333333333333</v>
      </c>
      <c r="D28" s="4" t="str">
        <f>'Zeitpläne Stationen'!B27</f>
        <v>11a</v>
      </c>
      <c r="E28" s="4" cm="1">
        <f t="array" ref="E28">_xlfn.IFS($A$7=1,0,$A$7=2,D29,$A$7=3,D30,$A$7=4,D30,$A$7=5,D31,$A$7=6,D31,$A$7=7,D32,$A$7=8,D32,$A$7=9,D33,$A$7=10,D33,$A$7=11,D34,$A$7=12,D34,$A$7=13,D35,$A$7=14,D35,$A$7=15,D36,$A$7=16,D36,$A$7=17,D37,$A$7=18,D37,$A$7=19,D38,$A$7=20,D38,$A$7=21,D39,$A$7=22,D39,$A$7=23,D40,$A$7=24,D40,$A$7=25,D41,$A$7=26,D41,$A$7=27,D42,$A$7=28,D42,$A$7=29,D43,$A$7=30,D43,$A$7=31,D44,$A$7=32,D44,$A$7=33,D45,$A$7=34,D45,$A$7=35,D46,$A$7=36,D46,$A$7=37,D47,$A$7=38,D47,$A$7=39,D48,$A$7=40,D48)</f>
        <v>0</v>
      </c>
      <c r="F28" s="4" t="str">
        <f t="shared" si="1"/>
        <v>10d</v>
      </c>
      <c r="G28" s="4" cm="1">
        <f t="array" ref="G28">_xlfn.IFS($A$7=1,0,$A$7=2,D28,$A$7=3,D29,$A$7=4,D29,$A$7=5,D30,$A$7=6,D30,$A$7=7,D31,$A$7=8,D31,$A$7=9,D32,$A$7=10,D32,$A$7=11,D33,$A$7=12,D33,$A$7=13,D34,$A$7=14,D34,$A$7=15,D35,$A$7=16,D35,$A$7=17,D36,$A$7=18,D36,$A$7=19,D37,$A$7=20,D37,$A$7=21,D38,$A$7=22,D38,$A$7=23,D39,$A$7=24,D39,$A$7=25,D40,$A$7=26,D40,$A$7=27,D41,$A$7=28,D41,$A$7=29,D42,$A$7=30,D42,$A$7=31,D43,$A$7=32,D43,$A$7=33,D44,$A$7=34,D44,$A$7=35,D45,$A$7=36,D45,$A$7=37,D46,$A$7=38,D46,$A$7=39,D47,$A$7=40,D47)</f>
        <v>0</v>
      </c>
      <c r="H28" s="4" t="str">
        <f t="shared" si="2"/>
        <v>10c</v>
      </c>
      <c r="I28" s="4" cm="1">
        <f t="array" ref="I28">_xlfn.IFS($A$7=1,0,$A$7=2,D27,$A$7=3,D28,$A$7=4,D28,$A$7=5,D29,$A$7=6,D29,$A$7=7,D30,$A$7=8,D30,$A$7=9,D31,$A$7=10,D31,$A$7=11,D32,$A$7=12,D32,$A$7=13,D33,$A$7=14,D33,$A$7=15,D34,$A$7=16,D34,$A$7=17,D35,$A$7=18,D35,$A$7=19,D36,$A$7=20,D36,$A$7=21,D37,$A$7=22,D37,$A$7=23,D38,$A$7=24,D38,$A$7=25,D39,$A$7=26,D39,$A$7=27,D40,$A$7=28,D40,$A$7=29,D41,$A$7=30,D41,$A$7=31,D42,$A$7=32,D42,$A$7=33,D43,$A$7=34,D43,$A$7=35,D44,$A$7=36,D44,$A$7=37,D45,$A$7=38,D45,$A$7=39,D46,$A$7=40,D46)</f>
        <v>0</v>
      </c>
      <c r="J28" s="4" t="str">
        <f t="shared" si="3"/>
        <v>10b</v>
      </c>
      <c r="K28" s="4" cm="1">
        <f t="array" ref="K28">_xlfn.IFS($A$7=1,0,$A$7=2,D26,$A$7=3,D27,$A$7=4,D27,$A$7=5,D28,$A$7=6,D28,$A$7=7,D29,$A$7=8,D29,$A$7=9,D30,$A$7=10,D30,$A$7=11,D31,$A$7=12,D31,$A$7=13,D32,$A$7=14,D32,$A$7=15,D33,$A$7=16,D33,$A$7=17,D34,$A$7=18,D34,$A$7=19,D35,$A$7=20,D35,$A$7=21,D36,$A$7=22,D36,$A$7=23,D37,$A$7=24,D37,$A$7=25,D38,$A$7=26,D38,$A$7=27,D39,$A$7=28,D39,$A$7=29,D40,$A$7=30,D40,$A$7=31,D41,$A$7=32,D41,$A$7=33,D42,$A$7=34,D42,$A$7=35,D43,$A$7=36,D43,$A$7=37,D44,$A$7=38,D44,$A$7=39,D45,$A$7=40,D45)</f>
        <v>0</v>
      </c>
      <c r="L28" s="4" t="str">
        <f t="shared" si="4"/>
        <v>10a</v>
      </c>
      <c r="M28" s="4" cm="1">
        <f t="array" ref="M28">_xlfn.IFS($A$7=1,0,$A$7=2,H27,$A$7=3,H28,$A$7=4,H28,$A$7=5,H29,$A$7=6,H29,$A$7=7,H30,$A$7=8,H30,$A$7=9,H31,$A$7=10,H31,$A$7=11,H32,$A$7=12,H32,$A$7=13,H33,$A$7=14,H33,$A$7=15,H34,$A$7=16,H34,$A$7=17,H35,$A$7=18,H35,$A$7=19,H36,$A$7=20,H36,$A$7=21,H37,$A$7=22,H37,$A$7=23,H38,$A$7=24,H38,$A$7=25,H39,$A$7=26,H39,$A$7=27,H40,$A$7=28,H40,$A$7=29,H41,$A$7=30,H41,$A$7=31,H42,$A$7=32,H42,$A$7=33,H43,$A$7=34,H43,$A$7=35,H44,$A$7=36,H44,$A$7=37,H45,$A$7=38,H45,$A$7=39,H46,$A$7=40,H46)</f>
        <v>0</v>
      </c>
      <c r="N28" s="4" t="str">
        <f t="shared" si="5"/>
        <v>9d</v>
      </c>
      <c r="O28" s="4" cm="1">
        <f t="array" ref="O28">_xlfn.IFS($A$7=1,0,$A$7=2,D24,$A$7=3,D25,$A$7=4,D25,$A$7=5,D26,$A$7=6,D26,$A$7=7,D27,$A$7=8,D27,$A$7=9,D28,$A$7=10,D28,$A$7=11,D29,$A$7=12,D29,$A$7=13,D30,$A$7=14,D30,$A$7=15,D31,$A$7=16,D31,$A$7=17,D32,$A$7=18,D32,$A$7=19,D33,$A$7=20,D33,$A$7=21,D34,$A$7=22,D34,$A$7=23,D35,$A$7=24,D35,$A$7=25,D36,$A$7=26,D36,$A$7=27,D37,$A$7=28,D37,$A$7=29,D38,$A$7=30,D38,$A$7=31,D39,$A$7=32,D39,$A$7=33,D40,$A$7=34,D40,$A$7=35,D41,$A$7=36,D41,$A$7=37,D42,$A$7=38,D42,$A$7=39,D43,$A$7=40,D43)</f>
        <v>0</v>
      </c>
      <c r="P28" s="4" t="str">
        <f t="shared" si="6"/>
        <v>9c</v>
      </c>
      <c r="Q28" s="4" cm="1">
        <f t="array" ref="Q28">_xlfn.IFS($A$7=1,0,$A$7=2,L27,$A$7=3,L28,$A$7=4,L28,$A$7=5,L29,$A$7=6,L29,$A$7=7,L30,$A$7=8,L30,$A$7=9,L31,$A$7=10,L31,$A$7=11,L32,$A$7=12,L32,$A$7=13,L33,$A$7=14,L33,$A$7=15,L34,$A$7=16,L34,$A$7=17,L35,$A$7=18,L35,$A$7=19,L36,$A$7=20,L36,$A$7=21,L37,$A$7=22,L37,$A$7=23,L38,$A$7=24,L38,$A$7=25,L39,$A$7=26,L39,$A$7=27,L40,$A$7=28,L40,$A$7=29,L41,$A$7=30,L41,$A$7=31,L42,$A$7=32,L42,$A$7=33,L43,$A$7=34,L43,$A$7=35,L44,$A$7=36,L44,$A$7=37,L45,$A$7=38,L45,$A$7=39,L46,$A$7=40,L46)</f>
        <v>0</v>
      </c>
      <c r="R28" s="4" t="str">
        <f t="shared" si="7"/>
        <v>9b</v>
      </c>
      <c r="S28" s="4" cm="1">
        <f t="array" ref="S28">_xlfn.IFS($A$7=1,0,$A$7=2,N27,$A$7=3,N28,$A$7=4,N28,$A$7=5,N29,$A$7=6,N29,$A$7=7,N30,$A$7=8,N30,$A$7=9,N31,$A$7=10,N31,$A$7=11,N32,$A$7=12,N32,$A$7=13,N33,$A$7=14,N33,$A$7=15,N34,$A$7=16,N34,$A$7=17,N35,$A$7=18,N35,$A$7=19,N36,$A$7=20,N36,$A$7=21,N37,$A$7=22,N37,$A$7=23,N38,$A$7=24,N38,$A$7=25,N39,$A$7=26,N39,$A$7=27,N40,$A$7=28,N40,$A$7=29,N41,$A$7=30,N41,$A$7=31,N42,$A$7=32,N42,$A$7=33,N43,$A$7=34,N43,$A$7=35,N44,$A$7=36,N44,$A$7=37,N45,$A$7=38,N45,$A$7=39,N46,$A$7=40,N46)</f>
        <v>0</v>
      </c>
      <c r="T28" s="4" t="str">
        <f t="shared" si="8"/>
        <v>9a</v>
      </c>
      <c r="U28" s="4" cm="1">
        <f t="array" ref="U28">_xlfn.IFS($A$7=1,0,$A$7=2,N26,$A$7=3,N27,$A$7=4,N27,$A$7=5,N28,$A$7=6,N28,$A$7=7,N29,$A$7=8,N29,$A$7=9,N30,$A$7=10,N30,$A$7=11,N31,$A$7=12,N31,$A$7=13,N32,$A$7=14,N32,$A$7=15,N33,$A$7=16,N33,$A$7=17,N34,$A$7=18,N34,$A$7=19,N35,$A$7=20,N35,$A$7=21,N36,$A$7=22,N36,$A$7=23,N37,$A$7=24,N37,$A$7=25,N38,$A$7=26,N38,$A$7=27,N39,$A$7=28,N39,$A$7=29,N40,$A$7=30,N40,$A$7=31,N41,$A$7=32,N41,$A$7=33,N42,$A$7=34,N42,$A$7=35,N43,$A$7=36,N43,$A$7=37,N44,$A$7=38,N44,$A$7=39,N45,$A$7=40,N45)</f>
        <v>0</v>
      </c>
      <c r="V28" s="4" t="str">
        <f t="shared" si="9"/>
        <v>8d</v>
      </c>
      <c r="W28" s="4" cm="1">
        <f t="array" ref="W28">_xlfn.IFS($A$7=1,0,$A$7=2,N25,$A$7=3,N26,$A$7=4,N26,$A$7=5,N27,$A$7=6,N27,$A$7=7,N28,$A$7=8,N28,$A$7=9,N29,$A$7=10,N29,$A$7=11,N30,$A$7=12,N30,$A$7=13,N31,$A$7=14,N31,$A$7=15,N32,$A$7=16,N32,$A$7=17,N33,$A$7=18,N33,$A$7=19,N34,$A$7=20,N34,$A$7=21,N35,$A$7=22,N35,$A$7=23,N36,$A$7=24,N36,$A$7=25,N37,$A$7=26,N37,$A$7=27,N38,$A$7=28,N38,$A$7=29,N39,$A$7=30,N39,$A$7=31,N40,$A$7=32,N40,$A$7=33,N41,$A$7=34,N41,$A$7=35,N42,$A$7=36,N42,$A$7=37,N43,$A$7=38,N43,$A$7=39,N44,$A$7=40,N44)</f>
        <v>0</v>
      </c>
      <c r="X28" s="4" t="str">
        <f t="shared" si="10"/>
        <v>8c</v>
      </c>
      <c r="Y28" s="4" cm="1">
        <f t="array" ref="Y28">_xlfn.IFS($A$7=1,0,$A$7=2,N24,$A$7=3,N25,$A$7=4,N25,$A$7=5,N26,$A$7=6,N26,$A$7=7,N27,$A$7=8,N27,$A$7=9,N28,$A$7=10,N28,$A$7=11,N29,$A$7=12,N29,$A$7=13,N30,$A$7=14,N30,$A$7=15,N31,$A$7=16,N31,$A$7=17,N32,$A$7=18,N32,$A$7=19,N33,$A$7=20,N33,$A$7=21,N34,$A$7=22,N34,$A$7=23,N35,$A$7=24,N35,$A$7=25,N36,$A$7=26,N36,$A$7=27,N37,$A$7=28,N37,$A$7=29,N38,$A$7=30,N38,$A$7=31,N39,$A$7=32,N39,$A$7=33,N40,$A$7=34,N40,$A$7=35,N41,$A$7=36,N41,$A$7=37,N42,$A$7=38,N42,$A$7=39,N43,$A$7=40,N43)</f>
        <v>0</v>
      </c>
      <c r="Z28" s="4" t="str">
        <f t="shared" si="11"/>
        <v>8b</v>
      </c>
      <c r="AA28" s="4" cm="1">
        <f t="array" ref="AA28">_xlfn.IFS($A$7=1,0,$A$7=2,N23,$A$7=3,N24,$A$7=4,N24,$A$7=5,N25,$A$7=6,N25,$A$7=7,N26,$A$7=8,N26,$A$7=9,N27,$A$7=10,N27,$A$7=11,N28,$A$7=12,N28,$A$7=13,N29,$A$7=14,N29,$A$7=15,N30,$A$7=16,N30,$A$7=17,N31,$A$7=18,N31,$A$7=19,N32,$A$7=20,N32,$A$7=21,N33,$A$7=22,N33,$A$7=23,N34,$A$7=24,N34,$A$7=25,N35,$A$7=26,N35,$A$7=27,N36,$A$7=28,N36,$A$7=29,N37,$A$7=30,N37,$A$7=31,N38,$A$7=32,N38,$A$7=33,N39,$A$7=34,N39,$A$7=35,N40,$A$7=36,N40,$A$7=37,N41,$A$7=38,N41,$A$7=39,N42,$A$7=40,N42)</f>
        <v>0</v>
      </c>
      <c r="AB28" s="4" t="str">
        <f t="shared" si="12"/>
        <v>8a</v>
      </c>
      <c r="AC28" s="4" t="str" cm="1">
        <f t="array" ref="AC28">_xlfn.IFS($A$7=1,0,$A$7=2,#REF!,$A$7=3,#REF!,$A$7=4,#REF!,$A$7=5,N24,$A$7=6,N24,$A$7=7,N25,$A$7=8,N25,$A$7=9,N26,$A$7=10,N26,$A$7=11,N27,$A$7=12,N27,$A$7=13,N28,$A$7=14,N28,$A$7=15,N29,$A$7=16,N29,$A$7=17,N30,$A$7=18,N30,$A$7=19,N31,$A$7=20,N31,$A$7=21,N32,$A$7=22,N32,$A$7=23,N33,$A$7=24,N33,$A$7=25,N34,$A$7=26,N34,$A$7=27,N35,$A$7=28,N35,$A$7=29,N36,$A$7=30,N36,$A$7=31,N37,$A$7=32,N37,$A$7=33,N38,$A$7=34,N38,$A$7=35,N39,$A$7=36,N39,$A$7=37,N40,$A$7=38,N40,$A$7=39,N41,$A$7=40,N41)</f>
        <v>11b</v>
      </c>
      <c r="AD28" s="4" t="str">
        <f t="shared" si="13"/>
        <v>7d</v>
      </c>
      <c r="AE28" s="4" t="str" cm="1">
        <f t="array" ref="AE28">_xlfn.IFS($A$7=1,0,$A$7=2,#REF!,$A$7=3,#REF!,$A$7=4,#REF!,$A$7=5,N23,$A$7=6,N23,$A$7=7,N24,$A$7=8,N24,$A$7=9,N25,$A$7=10,N25,$A$7=11,N26,$A$7=12,N26,$A$7=13,N27,$A$7=14,N27,$A$7=15,N28,$A$7=16,N28,$A$7=17,N29,$A$7=18,N29,$A$7=19,N30,$A$7=20,N30,$A$7=21,N31,$A$7=22,N31,$A$7=23,N32,$A$7=24,N32,$A$7=25,N33,$A$7=26,N33,$A$7=27,N34,$A$7=28,N34,$A$7=29,N35,$A$7=30,N35,$A$7=31,N36,$A$7=32,N36,$A$7=33,N37,$A$7=34,N37,$A$7=35,N38,$A$7=36,N38,$A$7=37,N39,$A$7=38,N39,$A$7=39,N40,$A$7=40,N40)</f>
        <v>11a</v>
      </c>
      <c r="AF28" s="4" t="str">
        <f t="shared" si="14"/>
        <v>7c</v>
      </c>
      <c r="AG28" s="4" t="str" cm="1">
        <f t="array" ref="AG28">_xlfn.IFS($A$7=1,0,$A$7=2,#REF!,$A$7=3,#REF!,$A$7=4,#REF!,$A$7=5,N22,$A$7=6,N22,$A$7=7,N23,$A$7=8,N23,$A$7=9,N24,$A$7=10,N24,$A$7=11,N25,$A$7=12,N25,$A$7=13,N26,$A$7=14,N26,$A$7=15,N27,$A$7=16,N27,$A$7=17,N28,$A$7=18,N28,$A$7=19,N29,$A$7=20,N29,$A$7=21,N30,$A$7=22,N30,$A$7=23,N31,$A$7=24,N31,$A$7=25,N32,$A$7=26,N32,$A$7=27,N33,$A$7=28,N33,$A$7=29,N34,$A$7=30,N34,$A$7=31,N35,$A$7=32,N35,$A$7=33,N36,$A$7=34,N36,$A$7=35,N37,$A$7=36,N37,$A$7=37,N38,$A$7=38,N38,$A$7=39,N39,$A$7=40,N39)</f>
        <v>10d</v>
      </c>
      <c r="AH28" s="4" t="str">
        <f t="shared" si="15"/>
        <v>7b</v>
      </c>
      <c r="AI28" s="4" t="str" cm="1">
        <f t="array" ref="AI28">_xlfn.IFS($A$7=1,0,$A$7=2,#REF!,$A$7=3,#REF!,$A$7=4,#REF!,$A$7=5,N21,$A$7=6,N21,$A$7=7,N22,$A$7=8,N22,$A$7=9,N23,$A$7=10,N23,$A$7=11,N24,$A$7=12,N24,$A$7=13,N25,$A$7=14,N25,$A$7=15,N26,$A$7=16,N26,$A$7=17,N27,$A$7=18,N27,$A$7=19,N28,$A$7=20,N28,$A$7=21,N29,$A$7=22,N29,$A$7=23,N30,$A$7=24,N30,$A$7=25,N31,$A$7=26,N31,$A$7=27,N32,$A$7=28,N32,$A$7=29,N33,$A$7=30,N33,$A$7=31,N34,$A$7=32,N34,$A$7=33,N35,$A$7=34,N35,$A$7=35,N36,$A$7=36,N36,$A$7=37,N37,$A$7=38,N37,$A$7=39,N38,$A$7=40,N38)</f>
        <v>10c</v>
      </c>
      <c r="AJ28" s="4" t="str">
        <f t="shared" si="16"/>
        <v>7a</v>
      </c>
      <c r="AK28" s="4" t="str" cm="1">
        <f t="array" ref="AK28">_xlfn.IFS($A$7=1,0,$A$7=2,#REF!,$A$7=3,#REF!,$A$7=4,#REF!,$A$7=5,N20,$A$7=6,N20,$A$7=7,N21,$A$7=8,N21,$A$7=9,N22,$A$7=10,N22,$A$7=11,N23,$A$7=12,N23,$A$7=13,N24,$A$7=14,N24,$A$7=15,N25,$A$7=16,N25,$A$7=17,N26,$A$7=18,N26,$A$7=19,N27,$A$7=20,N27,$A$7=21,N28,$A$7=22,N28,$A$7=23,N29,$A$7=24,N29,$A$7=25,N30,$A$7=26,N30,$A$7=27,N31,$A$7=28,N31,$A$7=29,N32,$A$7=30,N32,$A$7=31,N33,$A$7=32,N33,$A$7=33,N34,$A$7=34,N34,$A$7=35,N35,$A$7=36,N35,$A$7=37,N36,$A$7=38,N36,$A$7=39,N37,$A$7=40,N37)</f>
        <v>10b</v>
      </c>
      <c r="AL28" s="4" t="str">
        <f t="shared" si="17"/>
        <v>6d</v>
      </c>
      <c r="AM28" s="4" t="str" cm="1">
        <f t="array" ref="AM28">_xlfn.IFS($A$7=1,0,$A$7=2,#REF!,$A$7=3,#REF!,$A$7=4,#REF!,$A$7=5,#REF!,$A$7=6,#REF!,$A$7=7,#REF!,$A$7=8,#REF!,$A$7=9,#REF!,$A$7=10,#REF!,$A$7=11,N22,$A$7=12,N22,$A$7=13,N23,$A$7=14,N23,$A$7=15,N24,$A$7=16,N24,$A$7=17,N25,$A$7=18,N25,$A$7=19,N26,$A$7=20,N26,$A$7=21,N27,$A$7=22,N27,$A$7=23,N28,$A$7=24,N28,$A$7=25,N29,$A$7=26,N29,$A$7=27,N30,$A$7=28,N30,$A$7=29,N31,$A$7=30,N31,$A$7=31,N32,$A$7=32,N32,$A$7=33,N33,$A$7=34,N33,$A$7=35,N34,$A$7=36,N34,$A$7=37,N35,$A$7=38,N35,$A$7=39,N36,$A$7=40,N36)</f>
        <v>10a</v>
      </c>
      <c r="AN28" s="4" t="str">
        <f t="shared" si="18"/>
        <v>6c</v>
      </c>
      <c r="AO28" s="4" t="str" cm="1">
        <f t="array" ref="AO28">_xlfn.IFS($A$7=1,0,$A$7=2,#REF!,$A$7=3,#REF!,$A$7=4,#REF!,$A$7=5,N18,$A$7=6,N18,$A$7=7,N19,$A$7=8,N19,$A$7=9,N20,$A$7=10,N20,$A$7=11,N21,$A$7=12,N21,$A$7=13,N22,$A$7=14,N22,$A$7=15,N23,$A$7=16,N23,$A$7=17,N24,$A$7=18,N24,$A$7=19,N25,$A$7=20,N25,$A$7=21,N26,$A$7=22,N26,$A$7=23,N27,$A$7=24,N27,$A$7=25,N28,$A$7=26,N28,$A$7=27,N29,$A$7=28,N29,$A$7=29,N30,$A$7=30,N30,$A$7=31,N31,$A$7=32,N31,$A$7=33,N32,$A$7=34,N32,$A$7=35,N33,$A$7=36,N33,$A$7=37,N34,$A$7=38,N34,$A$7=39,N35,$A$7=40,N35)</f>
        <v>9d</v>
      </c>
      <c r="AP28" s="4" t="str">
        <f t="shared" si="19"/>
        <v>6b</v>
      </c>
      <c r="AQ28" s="4" t="str" cm="1">
        <f t="array" ref="AQ28">_xlfn.IFS($A$7=1,0,$A$7=2,#REF!,$A$7=3,#REF!,$A$7=4,#REF!,$A$7=5,N17,$A$7=6,N17,$A$7=7,N18,$A$7=8,N18,$A$7=9,N19,$A$7=10,N19,$A$7=11,N20,$A$7=12,N20,$A$7=13,N21,$A$7=14,N21,$A$7=15,N22,$A$7=16,N22,$A$7=17,N23,$A$7=18,N23,$A$7=19,N24,$A$7=20,N24,$A$7=21,N25,$A$7=22,N25,$A$7=23,N26,$A$7=24,N26,$A$7=25,N27,$A$7=26,N27,$A$7=27,N28,$A$7=28,N28,$A$7=29,N29,$A$7=30,N29,$A$7=31,N30,$A$7=32,N30,$A$7=33,N31,$A$7=34,N31,$A$7=35,N32,$A$7=36,N32,$A$7=37,N33,$A$7=38,N33,$A$7=39,N34,$A$7=40,N34)</f>
        <v>9c</v>
      </c>
    </row>
    <row r="29" spans="1:60" x14ac:dyDescent="0.2">
      <c r="A29" s="1">
        <v>-21</v>
      </c>
      <c r="B29">
        <v>26</v>
      </c>
      <c r="C29" s="3">
        <f t="shared" si="0"/>
        <v>1.0486111111111112</v>
      </c>
      <c r="D29" s="4" t="str">
        <f>'Zeitpläne Stationen'!B28</f>
        <v>11b</v>
      </c>
      <c r="E29" s="4" cm="1">
        <f t="array" ref="E29">_xlfn.IFS($A$7=1,0,$A$7=2,D30,$A$7=3,D31,$A$7=4,D31,$A$7=5,D32,$A$7=6,D32,$A$7=7,D33,$A$7=8,D33,$A$7=9,D34,$A$7=10,D34,$A$7=11,D35,$A$7=12,D35,$A$7=13,D36,$A$7=14,D36,$A$7=15,D37,$A$7=16,D37,$A$7=17,D38,$A$7=18,D38,$A$7=19,D39,$A$7=20,D39,$A$7=21,D40,$A$7=22,D40,$A$7=23,D41,$A$7=24,D41,$A$7=25,D42,$A$7=26,D42,$A$7=27,D43,$A$7=28,D43,$A$7=29,D44,$A$7=30,D44,$A$7=31,D45,$A$7=32,D45,$A$7=33,D46,$A$7=34,D46,$A$7=35,D47,$A$7=36,D47,$A$7=37,D48,$A$7=38,D48,$A$7=39,D49,$A$7=40,D49)</f>
        <v>0</v>
      </c>
      <c r="F29" s="4" t="str">
        <f t="shared" si="1"/>
        <v>11a</v>
      </c>
      <c r="G29" s="4" cm="1">
        <f t="array" ref="G29">_xlfn.IFS($A$7=1,0,$A$7=2,D29,$A$7=3,D30,$A$7=4,D30,$A$7=5,D31,$A$7=6,D31,$A$7=7,D32,$A$7=8,D32,$A$7=9,D33,$A$7=10,D33,$A$7=11,D34,$A$7=12,D34,$A$7=13,D35,$A$7=14,D35,$A$7=15,D36,$A$7=16,D36,$A$7=17,D37,$A$7=18,D37,$A$7=19,D38,$A$7=20,D38,$A$7=21,D39,$A$7=22,D39,$A$7=23,D40,$A$7=24,D40,$A$7=25,D41,$A$7=26,D41,$A$7=27,D42,$A$7=28,D42,$A$7=29,D43,$A$7=30,D43,$A$7=31,D44,$A$7=32,D44,$A$7=33,D45,$A$7=34,D45,$A$7=35,D46,$A$7=36,D46,$A$7=37,D47,$A$7=38,D47,$A$7=39,D48,$A$7=40,D48)</f>
        <v>0</v>
      </c>
      <c r="H29" s="4" t="str">
        <f t="shared" si="2"/>
        <v>10d</v>
      </c>
      <c r="I29" s="4" cm="1">
        <f t="array" ref="I29">_xlfn.IFS($A$7=1,0,$A$7=2,D28,$A$7=3,D29,$A$7=4,D29,$A$7=5,D30,$A$7=6,D30,$A$7=7,D31,$A$7=8,D31,$A$7=9,D32,$A$7=10,D32,$A$7=11,D33,$A$7=12,D33,$A$7=13,D34,$A$7=14,D34,$A$7=15,D35,$A$7=16,D35,$A$7=17,D36,$A$7=18,D36,$A$7=19,D37,$A$7=20,D37,$A$7=21,D38,$A$7=22,D38,$A$7=23,D39,$A$7=24,D39,$A$7=25,D40,$A$7=26,D40,$A$7=27,D41,$A$7=28,D41,$A$7=29,D42,$A$7=30,D42,$A$7=31,D43,$A$7=32,D43,$A$7=33,D44,$A$7=34,D44,$A$7=35,D45,$A$7=36,D45,$A$7=37,D46,$A$7=38,D46,$A$7=39,D47,$A$7=40,D47)</f>
        <v>0</v>
      </c>
      <c r="J29" s="4" t="str">
        <f t="shared" si="3"/>
        <v>10c</v>
      </c>
      <c r="K29" s="4" cm="1">
        <f t="array" ref="K29">_xlfn.IFS($A$7=1,0,$A$7=2,D27,$A$7=3,D28,$A$7=4,D28,$A$7=5,D29,$A$7=6,D29,$A$7=7,D30,$A$7=8,D30,$A$7=9,D31,$A$7=10,D31,$A$7=11,D32,$A$7=12,D32,$A$7=13,D33,$A$7=14,D33,$A$7=15,D34,$A$7=16,D34,$A$7=17,D35,$A$7=18,D35,$A$7=19,D36,$A$7=20,D36,$A$7=21,D37,$A$7=22,D37,$A$7=23,D38,$A$7=24,D38,$A$7=25,D39,$A$7=26,D39,$A$7=27,D40,$A$7=28,D40,$A$7=29,D41,$A$7=30,D41,$A$7=31,D42,$A$7=32,D42,$A$7=33,D43,$A$7=34,D43,$A$7=35,D44,$A$7=36,D44,$A$7=37,D45,$A$7=38,D45,$A$7=39,D46,$A$7=40,D46)</f>
        <v>0</v>
      </c>
      <c r="L29" s="4" t="str">
        <f t="shared" si="4"/>
        <v>10b</v>
      </c>
      <c r="M29" s="4" cm="1">
        <f t="array" ref="M29">_xlfn.IFS($A$7=1,0,$A$7=2,H28,$A$7=3,H29,$A$7=4,H29,$A$7=5,H30,$A$7=6,H30,$A$7=7,H31,$A$7=8,H31,$A$7=9,H32,$A$7=10,H32,$A$7=11,H33,$A$7=12,H33,$A$7=13,H34,$A$7=14,H34,$A$7=15,H35,$A$7=16,H35,$A$7=17,H36,$A$7=18,H36,$A$7=19,H37,$A$7=20,H37,$A$7=21,H38,$A$7=22,H38,$A$7=23,H39,$A$7=24,H39,$A$7=25,H40,$A$7=26,H40,$A$7=27,H41,$A$7=28,H41,$A$7=29,H42,$A$7=30,H42,$A$7=31,H43,$A$7=32,H43,$A$7=33,H44,$A$7=34,H44,$A$7=35,H45,$A$7=36,H45,$A$7=37,H46,$A$7=38,H46,$A$7=39,H47,$A$7=40,H47)</f>
        <v>0</v>
      </c>
      <c r="N29" s="4" t="str">
        <f t="shared" si="5"/>
        <v>10a</v>
      </c>
      <c r="O29" s="4" cm="1">
        <f t="array" ref="O29">_xlfn.IFS($A$7=1,0,$A$7=2,D25,$A$7=3,D26,$A$7=4,D26,$A$7=5,D27,$A$7=6,D27,$A$7=7,D28,$A$7=8,D28,$A$7=9,D29,$A$7=10,D29,$A$7=11,D30,$A$7=12,D30,$A$7=13,D31,$A$7=14,D31,$A$7=15,D32,$A$7=16,D32,$A$7=17,D33,$A$7=18,D33,$A$7=19,D34,$A$7=20,D34,$A$7=21,D35,$A$7=22,D35,$A$7=23,D36,$A$7=24,D36,$A$7=25,D37,$A$7=26,D37,$A$7=27,D38,$A$7=28,D38,$A$7=29,D39,$A$7=30,D39,$A$7=31,D40,$A$7=32,D40,$A$7=33,D41,$A$7=34,D41,$A$7=35,D42,$A$7=36,D42,$A$7=37,D43,$A$7=38,D43,$A$7=39,D44,$A$7=40,D44)</f>
        <v>0</v>
      </c>
      <c r="P29" s="4" t="str">
        <f t="shared" si="6"/>
        <v>9d</v>
      </c>
      <c r="Q29" s="4" cm="1">
        <f t="array" ref="Q29">_xlfn.IFS($A$7=1,0,$A$7=2,L28,$A$7=3,L29,$A$7=4,L29,$A$7=5,L30,$A$7=6,L30,$A$7=7,L31,$A$7=8,L31,$A$7=9,L32,$A$7=10,L32,$A$7=11,L33,$A$7=12,L33,$A$7=13,L34,$A$7=14,L34,$A$7=15,L35,$A$7=16,L35,$A$7=17,L36,$A$7=18,L36,$A$7=19,L37,$A$7=20,L37,$A$7=21,L38,$A$7=22,L38,$A$7=23,L39,$A$7=24,L39,$A$7=25,L40,$A$7=26,L40,$A$7=27,L41,$A$7=28,L41,$A$7=29,L42,$A$7=30,L42,$A$7=31,L43,$A$7=32,L43,$A$7=33,L44,$A$7=34,L44,$A$7=35,L45,$A$7=36,L45,$A$7=37,L46,$A$7=38,L46,$A$7=39,L47,$A$7=40,L47)</f>
        <v>0</v>
      </c>
      <c r="R29" s="4" t="str">
        <f t="shared" si="7"/>
        <v>9c</v>
      </c>
      <c r="S29" s="4" cm="1">
        <f t="array" ref="S29">_xlfn.IFS($A$7=1,0,$A$7=2,N28,$A$7=3,N29,$A$7=4,N29,$A$7=5,N30,$A$7=6,N30,$A$7=7,N31,$A$7=8,N31,$A$7=9,N32,$A$7=10,N32,$A$7=11,N33,$A$7=12,N33,$A$7=13,N34,$A$7=14,N34,$A$7=15,N35,$A$7=16,N35,$A$7=17,N36,$A$7=18,N36,$A$7=19,N37,$A$7=20,N37,$A$7=21,N38,$A$7=22,N38,$A$7=23,N39,$A$7=24,N39,$A$7=25,N40,$A$7=26,N40,$A$7=27,N41,$A$7=28,N41,$A$7=29,N42,$A$7=30,N42,$A$7=31,N43,$A$7=32,N43,$A$7=33,N44,$A$7=34,N44,$A$7=35,N45,$A$7=36,N45,$A$7=37,N46,$A$7=38,N46,$A$7=39,N47,$A$7=40,N47)</f>
        <v>0</v>
      </c>
      <c r="T29" s="4" t="str">
        <f t="shared" si="8"/>
        <v>9b</v>
      </c>
      <c r="U29" s="4" cm="1">
        <f t="array" ref="U29">_xlfn.IFS($A$7=1,0,$A$7=2,N27,$A$7=3,N28,$A$7=4,N28,$A$7=5,N29,$A$7=6,N29,$A$7=7,N30,$A$7=8,N30,$A$7=9,N31,$A$7=10,N31,$A$7=11,N32,$A$7=12,N32,$A$7=13,N33,$A$7=14,N33,$A$7=15,N34,$A$7=16,N34,$A$7=17,N35,$A$7=18,N35,$A$7=19,N36,$A$7=20,N36,$A$7=21,N37,$A$7=22,N37,$A$7=23,N38,$A$7=24,N38,$A$7=25,N39,$A$7=26,N39,$A$7=27,N40,$A$7=28,N40,$A$7=29,N41,$A$7=30,N41,$A$7=31,N42,$A$7=32,N42,$A$7=33,N43,$A$7=34,N43,$A$7=35,N44,$A$7=36,N44,$A$7=37,N45,$A$7=38,N45,$A$7=39,N46,$A$7=40,N46)</f>
        <v>0</v>
      </c>
      <c r="V29" s="4" t="str">
        <f t="shared" si="9"/>
        <v>9a</v>
      </c>
      <c r="W29" s="4" cm="1">
        <f t="array" ref="W29">_xlfn.IFS($A$7=1,0,$A$7=2,N26,$A$7=3,N27,$A$7=4,N27,$A$7=5,N28,$A$7=6,N28,$A$7=7,N29,$A$7=8,N29,$A$7=9,N30,$A$7=10,N30,$A$7=11,N31,$A$7=12,N31,$A$7=13,N32,$A$7=14,N32,$A$7=15,N33,$A$7=16,N33,$A$7=17,N34,$A$7=18,N34,$A$7=19,N35,$A$7=20,N35,$A$7=21,N36,$A$7=22,N36,$A$7=23,N37,$A$7=24,N37,$A$7=25,N38,$A$7=26,N38,$A$7=27,N39,$A$7=28,N39,$A$7=29,N40,$A$7=30,N40,$A$7=31,N41,$A$7=32,N41,$A$7=33,N42,$A$7=34,N42,$A$7=35,N43,$A$7=36,N43,$A$7=37,N44,$A$7=38,N44,$A$7=39,N45,$A$7=40,N45)</f>
        <v>0</v>
      </c>
      <c r="X29" s="4" t="str">
        <f t="shared" si="10"/>
        <v>8d</v>
      </c>
      <c r="Y29" s="4" cm="1">
        <f t="array" ref="Y29">_xlfn.IFS($A$7=1,0,$A$7=2,N25,$A$7=3,N26,$A$7=4,N26,$A$7=5,N27,$A$7=6,N27,$A$7=7,N28,$A$7=8,N28,$A$7=9,N29,$A$7=10,N29,$A$7=11,N30,$A$7=12,N30,$A$7=13,N31,$A$7=14,N31,$A$7=15,N32,$A$7=16,N32,$A$7=17,N33,$A$7=18,N33,$A$7=19,N34,$A$7=20,N34,$A$7=21,N35,$A$7=22,N35,$A$7=23,N36,$A$7=24,N36,$A$7=25,N37,$A$7=26,N37,$A$7=27,N38,$A$7=28,N38,$A$7=29,N39,$A$7=30,N39,$A$7=31,N40,$A$7=32,N40,$A$7=33,N41,$A$7=34,N41,$A$7=35,N42,$A$7=36,N42,$A$7=37,N43,$A$7=38,N43,$A$7=39,N44,$A$7=40,N44)</f>
        <v>0</v>
      </c>
      <c r="Z29" s="4" t="str">
        <f t="shared" si="11"/>
        <v>8c</v>
      </c>
      <c r="AA29" s="4" cm="1">
        <f t="array" ref="AA29">_xlfn.IFS($A$7=1,0,$A$7=2,N24,$A$7=3,N25,$A$7=4,N25,$A$7=5,N26,$A$7=6,N26,$A$7=7,N27,$A$7=8,N27,$A$7=9,N28,$A$7=10,N28,$A$7=11,N29,$A$7=12,N29,$A$7=13,N30,$A$7=14,N30,$A$7=15,N31,$A$7=16,N31,$A$7=17,N32,$A$7=18,N32,$A$7=19,N33,$A$7=20,N33,$A$7=21,N34,$A$7=22,N34,$A$7=23,N35,$A$7=24,N35,$A$7=25,N36,$A$7=26,N36,$A$7=27,N37,$A$7=28,N37,$A$7=29,N38,$A$7=30,N38,$A$7=31,N39,$A$7=32,N39,$A$7=33,N40,$A$7=34,N40,$A$7=35,N41,$A$7=36,N41,$A$7=37,N42,$A$7=38,N42,$A$7=39,N43,$A$7=40,N43)</f>
        <v>0</v>
      </c>
      <c r="AB29" s="4" t="str">
        <f t="shared" si="12"/>
        <v>8b</v>
      </c>
      <c r="AC29" s="4" cm="1">
        <f t="array" ref="AC29">_xlfn.IFS($A$7=1,0,$A$7=2,#REF!,$A$7=3,#REF!,$A$7=4,#REF!,$A$7=5,N25,$A$7=6,N25,$A$7=7,N26,$A$7=8,N26,$A$7=9,N27,$A$7=10,N27,$A$7=11,N28,$A$7=12,N28,$A$7=13,N29,$A$7=14,N29,$A$7=15,N30,$A$7=16,N30,$A$7=17,N31,$A$7=18,N31,$A$7=19,N32,$A$7=20,N32,$A$7=21,N33,$A$7=22,N33,$A$7=23,N34,$A$7=24,N34,$A$7=25,N35,$A$7=26,N35,$A$7=27,N36,$A$7=28,N36,$A$7=29,N37,$A$7=30,N37,$A$7=31,N38,$A$7=32,N38,$A$7=33,N39,$A$7=34,N39,$A$7=35,N40,$A$7=36,N40,$A$7=37,N41,$A$7=38,N41,$A$7=39,N42,$A$7=40,N42)</f>
        <v>0</v>
      </c>
      <c r="AD29" s="4" t="str">
        <f t="shared" si="13"/>
        <v>8a</v>
      </c>
      <c r="AE29" s="4" t="str" cm="1">
        <f t="array" ref="AE29">_xlfn.IFS($A$7=1,0,$A$7=2,#REF!,$A$7=3,#REF!,$A$7=4,#REF!,$A$7=5,N24,$A$7=6,N24,$A$7=7,N25,$A$7=8,N25,$A$7=9,N26,$A$7=10,N26,$A$7=11,N27,$A$7=12,N27,$A$7=13,N28,$A$7=14,N28,$A$7=15,N29,$A$7=16,N29,$A$7=17,N30,$A$7=18,N30,$A$7=19,N31,$A$7=20,N31,$A$7=21,N32,$A$7=22,N32,$A$7=23,N33,$A$7=24,N33,$A$7=25,N34,$A$7=26,N34,$A$7=27,N35,$A$7=28,N35,$A$7=29,N36,$A$7=30,N36,$A$7=31,N37,$A$7=32,N37,$A$7=33,N38,$A$7=34,N38,$A$7=35,N39,$A$7=36,N39,$A$7=37,N40,$A$7=38,N40,$A$7=39,N41,$A$7=40,N41)</f>
        <v>11b</v>
      </c>
      <c r="AF29" s="4" t="str">
        <f t="shared" si="14"/>
        <v>7d</v>
      </c>
      <c r="AG29" s="4" t="str" cm="1">
        <f t="array" ref="AG29">_xlfn.IFS($A$7=1,0,$A$7=2,#REF!,$A$7=3,#REF!,$A$7=4,#REF!,$A$7=5,N23,$A$7=6,N23,$A$7=7,N24,$A$7=8,N24,$A$7=9,N25,$A$7=10,N25,$A$7=11,N26,$A$7=12,N26,$A$7=13,N27,$A$7=14,N27,$A$7=15,N28,$A$7=16,N28,$A$7=17,N29,$A$7=18,N29,$A$7=19,N30,$A$7=20,N30,$A$7=21,N31,$A$7=22,N31,$A$7=23,N32,$A$7=24,N32,$A$7=25,N33,$A$7=26,N33,$A$7=27,N34,$A$7=28,N34,$A$7=29,N35,$A$7=30,N35,$A$7=31,N36,$A$7=32,N36,$A$7=33,N37,$A$7=34,N37,$A$7=35,N38,$A$7=36,N38,$A$7=37,N39,$A$7=38,N39,$A$7=39,N40,$A$7=40,N40)</f>
        <v>11a</v>
      </c>
      <c r="AH29" s="4" t="str">
        <f t="shared" si="15"/>
        <v>7c</v>
      </c>
      <c r="AI29" s="4" t="str" cm="1">
        <f t="array" ref="AI29">_xlfn.IFS($A$7=1,0,$A$7=2,#REF!,$A$7=3,#REF!,$A$7=4,#REF!,$A$7=5,N22,$A$7=6,N22,$A$7=7,N23,$A$7=8,N23,$A$7=9,N24,$A$7=10,N24,$A$7=11,N25,$A$7=12,N25,$A$7=13,N26,$A$7=14,N26,$A$7=15,N27,$A$7=16,N27,$A$7=17,N28,$A$7=18,N28,$A$7=19,N29,$A$7=20,N29,$A$7=21,N30,$A$7=22,N30,$A$7=23,N31,$A$7=24,N31,$A$7=25,N32,$A$7=26,N32,$A$7=27,N33,$A$7=28,N33,$A$7=29,N34,$A$7=30,N34,$A$7=31,N35,$A$7=32,N35,$A$7=33,N36,$A$7=34,N36,$A$7=35,N37,$A$7=36,N37,$A$7=37,N38,$A$7=38,N38,$A$7=39,N39,$A$7=40,N39)</f>
        <v>10d</v>
      </c>
      <c r="AJ29" s="4" t="str">
        <f t="shared" si="16"/>
        <v>7b</v>
      </c>
      <c r="AK29" s="4" t="str" cm="1">
        <f t="array" ref="AK29">_xlfn.IFS($A$7=1,0,$A$7=2,#REF!,$A$7=3,#REF!,$A$7=4,#REF!,$A$7=5,N21,$A$7=6,N21,$A$7=7,N22,$A$7=8,N22,$A$7=9,N23,$A$7=10,N23,$A$7=11,N24,$A$7=12,N24,$A$7=13,N25,$A$7=14,N25,$A$7=15,N26,$A$7=16,N26,$A$7=17,N27,$A$7=18,N27,$A$7=19,N28,$A$7=20,N28,$A$7=21,N29,$A$7=22,N29,$A$7=23,N30,$A$7=24,N30,$A$7=25,N31,$A$7=26,N31,$A$7=27,N32,$A$7=28,N32,$A$7=29,N33,$A$7=30,N33,$A$7=31,N34,$A$7=32,N34,$A$7=33,N35,$A$7=34,N35,$A$7=35,N36,$A$7=36,N36,$A$7=37,N37,$A$7=38,N37,$A$7=39,N38,$A$7=40,N38)</f>
        <v>10c</v>
      </c>
      <c r="AL29" s="4" t="str">
        <f t="shared" si="17"/>
        <v>7a</v>
      </c>
      <c r="AM29" s="4" t="str" cm="1">
        <f t="array" ref="AM29">_xlfn.IFS($A$7=1,0,$A$7=2,#REF!,$A$7=3,#REF!,$A$7=4,#REF!,$A$7=5,#REF!,$A$7=6,#REF!,$A$7=7,#REF!,$A$7=8,#REF!,$A$7=9,N22,$A$7=10,N22,$A$7=11,N23,$A$7=12,N23,$A$7=13,N24,$A$7=14,N24,$A$7=15,N25,$A$7=16,N25,$A$7=17,N26,$A$7=18,N26,$A$7=19,N27,$A$7=20,N27,$A$7=21,N28,$A$7=22,N28,$A$7=23,N29,$A$7=24,N29,$A$7=25,N30,$A$7=26,N30,$A$7=27,N31,$A$7=28,N31,$A$7=29,N32,$A$7=30,N32,$A$7=31,N33,$A$7=32,N33,$A$7=33,N34,$A$7=34,N34,$A$7=35,N35,$A$7=36,N35,$A$7=37,N36,$A$7=38,N36,$A$7=39,N37,$A$7=40,N37)</f>
        <v>10b</v>
      </c>
      <c r="AN29" s="4" t="str">
        <f t="shared" si="18"/>
        <v>6d</v>
      </c>
      <c r="AO29" s="4" t="str" cm="1">
        <f t="array" ref="AO29">_xlfn.IFS($A$7=1,0,$A$7=2,#REF!,$A$7=3,#REF!,$A$7=4,#REF!,$A$7=5,N19,$A$7=6,N19,$A$7=7,N20,$A$7=8,N20,$A$7=9,N21,$A$7=10,N21,$A$7=11,N22,$A$7=12,N22,$A$7=13,N23,$A$7=14,N23,$A$7=15,N24,$A$7=16,N24,$A$7=17,N25,$A$7=18,N25,$A$7=19,N26,$A$7=20,N26,$A$7=21,N27,$A$7=22,N27,$A$7=23,N28,$A$7=24,N28,$A$7=25,N29,$A$7=26,N29,$A$7=27,N30,$A$7=28,N30,$A$7=29,N31,$A$7=30,N31,$A$7=31,N32,$A$7=32,N32,$A$7=33,N33,$A$7=34,N33,$A$7=35,N34,$A$7=36,N34,$A$7=37,N35,$A$7=38,N35,$A$7=39,N36,$A$7=40,N36)</f>
        <v>10a</v>
      </c>
      <c r="AP29" s="4" t="str">
        <f t="shared" si="19"/>
        <v>6c</v>
      </c>
      <c r="AQ29" s="4" t="str" cm="1">
        <f t="array" ref="AQ29">_xlfn.IFS($A$7=1,0,$A$7=2,#REF!,$A$7=3,#REF!,$A$7=4,#REF!,$A$7=5,N18,$A$7=6,N18,$A$7=7,N19,$A$7=8,N19,$A$7=9,N20,$A$7=10,N20,$A$7=11,N21,$A$7=12,N21,$A$7=13,N22,$A$7=14,N22,$A$7=15,N23,$A$7=16,N23,$A$7=17,N24,$A$7=18,N24,$A$7=19,N25,$A$7=20,N25,$A$7=21,N26,$A$7=22,N26,$A$7=23,N27,$A$7=24,N27,$A$7=25,N28,$A$7=26,N28,$A$7=27,N29,$A$7=28,N29,$A$7=29,N30,$A$7=30,N30,$A$7=31,N31,$A$7=32,N31,$A$7=33,N32,$A$7=34,N32,$A$7=35,N33,$A$7=36,N33,$A$7=37,N34,$A$7=38,N34,$A$7=39,N35,$A$7=40,N35)</f>
        <v>9d</v>
      </c>
    </row>
    <row r="30" spans="1:60" x14ac:dyDescent="0.2">
      <c r="A30" s="1">
        <v>-20</v>
      </c>
      <c r="B30">
        <v>27</v>
      </c>
      <c r="C30" s="3">
        <f t="shared" si="0"/>
        <v>1.0763888888888888</v>
      </c>
      <c r="D30" s="4">
        <f>'Zeitpläne Stationen'!B29</f>
        <v>0</v>
      </c>
      <c r="E30" s="4" cm="1">
        <f t="array" ref="E30">_xlfn.IFS($A$7=1,0,$A$7=2,D31,$A$7=3,D32,$A$7=4,D32,$A$7=5,D33,$A$7=6,D33,$A$7=7,D34,$A$7=8,D34,$A$7=9,D35,$A$7=10,D35,$A$7=11,D36,$A$7=12,D36,$A$7=13,D37,$A$7=14,D37,$A$7=15,D38,$A$7=16,D38,$A$7=17,D39,$A$7=18,D39,$A$7=19,D40,$A$7=20,D40,$A$7=21,D41,$A$7=22,D41,$A$7=23,D42,$A$7=24,D42,$A$7=25,D43,$A$7=26,D43,$A$7=27,D44,$A$7=28,D44,$A$7=29,D45,$A$7=30,D45,$A$7=31,D46,$A$7=32,D46,$A$7=33,D47,$A$7=34,D47,$A$7=35,D48,$A$7=36,D48,$A$7=37,D49,$A$7=38,D49,$A$7=39,D50,$A$7=40,D50)</f>
        <v>0</v>
      </c>
      <c r="F30" s="4" t="str">
        <f t="shared" si="1"/>
        <v>11b</v>
      </c>
      <c r="G30" s="4" cm="1">
        <f t="array" ref="G30">_xlfn.IFS($A$7=1,0,$A$7=2,D30,$A$7=3,D31,$A$7=4,D31,$A$7=5,D32,$A$7=6,D32,$A$7=7,D33,$A$7=8,D33,$A$7=9,D34,$A$7=10,D34,$A$7=11,D35,$A$7=12,D35,$A$7=13,D36,$A$7=14,D36,$A$7=15,D37,$A$7=16,D37,$A$7=17,D38,$A$7=18,D38,$A$7=19,D39,$A$7=20,D39,$A$7=21,D40,$A$7=22,D40,$A$7=23,D41,$A$7=24,D41,$A$7=25,D42,$A$7=26,D42,$A$7=27,D43,$A$7=28,D43,$A$7=29,D44,$A$7=30,D44,$A$7=31,D45,$A$7=32,D45,$A$7=33,D46,$A$7=34,D46,$A$7=35,D47,$A$7=36,D47,$A$7=37,D48,$A$7=38,D48,$A$7=39,D49,$A$7=40,D49)</f>
        <v>0</v>
      </c>
      <c r="H30" s="4" t="str">
        <f t="shared" si="2"/>
        <v>11a</v>
      </c>
      <c r="I30" s="4" cm="1">
        <f t="array" ref="I30">_xlfn.IFS($A$7=1,0,$A$7=2,D29,$A$7=3,D30,$A$7=4,D30,$A$7=5,D31,$A$7=6,D31,$A$7=7,D32,$A$7=8,D32,$A$7=9,D33,$A$7=10,D33,$A$7=11,D34,$A$7=12,D34,$A$7=13,D35,$A$7=14,D35,$A$7=15,D36,$A$7=16,D36,$A$7=17,D37,$A$7=18,D37,$A$7=19,D38,$A$7=20,D38,$A$7=21,D39,$A$7=22,D39,$A$7=23,D40,$A$7=24,D40,$A$7=25,D41,$A$7=26,D41,$A$7=27,D42,$A$7=28,D42,$A$7=29,D43,$A$7=30,D43,$A$7=31,D44,$A$7=32,D44,$A$7=33,D45,$A$7=34,D45,$A$7=35,D46,$A$7=36,D46,$A$7=37,D47,$A$7=38,D47,$A$7=39,D48,$A$7=40,D48)</f>
        <v>0</v>
      </c>
      <c r="J30" s="4" t="str">
        <f t="shared" si="3"/>
        <v>10d</v>
      </c>
      <c r="K30" s="4" cm="1">
        <f t="array" ref="K30">_xlfn.IFS($A$7=1,0,$A$7=2,D28,$A$7=3,D29,$A$7=4,D29,$A$7=5,D30,$A$7=6,D30,$A$7=7,D31,$A$7=8,D31,$A$7=9,D32,$A$7=10,D32,$A$7=11,D33,$A$7=12,D33,$A$7=13,D34,$A$7=14,D34,$A$7=15,D35,$A$7=16,D35,$A$7=17,D36,$A$7=18,D36,$A$7=19,D37,$A$7=20,D37,$A$7=21,D38,$A$7=22,D38,$A$7=23,D39,$A$7=24,D39,$A$7=25,D40,$A$7=26,D40,$A$7=27,D41,$A$7=28,D41,$A$7=29,D42,$A$7=30,D42,$A$7=31,D43,$A$7=32,D43,$A$7=33,D44,$A$7=34,D44,$A$7=35,D45,$A$7=36,D45,$A$7=37,D46,$A$7=38,D46,$A$7=39,D47,$A$7=40,D47)</f>
        <v>0</v>
      </c>
      <c r="L30" s="4" t="str">
        <f t="shared" si="4"/>
        <v>10c</v>
      </c>
      <c r="M30" s="4" cm="1">
        <f t="array" ref="M30">_xlfn.IFS($A$7=1,0,$A$7=2,H29,$A$7=3,H30,$A$7=4,H30,$A$7=5,H31,$A$7=6,H31,$A$7=7,H32,$A$7=8,H32,$A$7=9,H33,$A$7=10,H33,$A$7=11,H34,$A$7=12,H34,$A$7=13,H35,$A$7=14,H35,$A$7=15,H36,$A$7=16,H36,$A$7=17,H37,$A$7=18,H37,$A$7=19,H38,$A$7=20,H38,$A$7=21,H39,$A$7=22,H39,$A$7=23,H40,$A$7=24,H40,$A$7=25,H41,$A$7=26,H41,$A$7=27,H42,$A$7=28,H42,$A$7=29,H43,$A$7=30,H43,$A$7=31,H44,$A$7=32,H44,$A$7=33,H45,$A$7=34,H45,$A$7=35,H46,$A$7=36,H46,$A$7=37,H47,$A$7=38,H47,$A$7=39,H48,$A$7=40,H48)</f>
        <v>0</v>
      </c>
      <c r="N30" s="4" t="str">
        <f t="shared" si="5"/>
        <v>10b</v>
      </c>
      <c r="O30" s="4" cm="1">
        <f t="array" ref="O30">_xlfn.IFS($A$7=1,0,$A$7=2,D26,$A$7=3,D27,$A$7=4,D27,$A$7=5,D28,$A$7=6,D28,$A$7=7,D29,$A$7=8,D29,$A$7=9,D30,$A$7=10,D30,$A$7=11,D31,$A$7=12,D31,$A$7=13,D32,$A$7=14,D32,$A$7=15,D33,$A$7=16,D33,$A$7=17,D34,$A$7=18,D34,$A$7=19,D35,$A$7=20,D35,$A$7=21,D36,$A$7=22,D36,$A$7=23,D37,$A$7=24,D37,$A$7=25,D38,$A$7=26,D38,$A$7=27,D39,$A$7=28,D39,$A$7=29,D40,$A$7=30,D40,$A$7=31,D41,$A$7=32,D41,$A$7=33,D42,$A$7=34,D42,$A$7=35,D43,$A$7=36,D43,$A$7=37,D44,$A$7=38,D44,$A$7=39,D45,$A$7=40,D45)</f>
        <v>0</v>
      </c>
      <c r="P30" s="4" t="str">
        <f t="shared" si="6"/>
        <v>10a</v>
      </c>
      <c r="Q30" s="4" cm="1">
        <f t="array" ref="Q30">_xlfn.IFS($A$7=1,0,$A$7=2,L29,$A$7=3,L30,$A$7=4,L30,$A$7=5,L31,$A$7=6,L31,$A$7=7,L32,$A$7=8,L32,$A$7=9,L33,$A$7=10,L33,$A$7=11,L34,$A$7=12,L34,$A$7=13,L35,$A$7=14,L35,$A$7=15,L36,$A$7=16,L36,$A$7=17,L37,$A$7=18,L37,$A$7=19,L38,$A$7=20,L38,$A$7=21,L39,$A$7=22,L39,$A$7=23,L40,$A$7=24,L40,$A$7=25,L41,$A$7=26,L41,$A$7=27,L42,$A$7=28,L42,$A$7=29,L43,$A$7=30,L43,$A$7=31,L44,$A$7=32,L44,$A$7=33,L45,$A$7=34,L45,$A$7=35,L46,$A$7=36,L46,$A$7=37,L47,$A$7=38,L47,$A$7=39,L48,$A$7=40,L48)</f>
        <v>0</v>
      </c>
      <c r="R30" s="4" t="str">
        <f t="shared" si="7"/>
        <v>9d</v>
      </c>
      <c r="S30" s="4" cm="1">
        <f t="array" ref="S30">_xlfn.IFS($A$7=1,0,$A$7=2,N29,$A$7=3,N30,$A$7=4,N30,$A$7=5,N31,$A$7=6,N31,$A$7=7,N32,$A$7=8,N32,$A$7=9,N33,$A$7=10,N33,$A$7=11,N34,$A$7=12,N34,$A$7=13,N35,$A$7=14,N35,$A$7=15,N36,$A$7=16,N36,$A$7=17,N37,$A$7=18,N37,$A$7=19,N38,$A$7=20,N38,$A$7=21,N39,$A$7=22,N39,$A$7=23,N40,$A$7=24,N40,$A$7=25,N41,$A$7=26,N41,$A$7=27,N42,$A$7=28,N42,$A$7=29,N43,$A$7=30,N43,$A$7=31,N44,$A$7=32,N44,$A$7=33,N45,$A$7=34,N45,$A$7=35,N46,$A$7=36,N46,$A$7=37,N47,$A$7=38,N47,$A$7=39,N48,$A$7=40,N48)</f>
        <v>0</v>
      </c>
      <c r="T30" s="4" t="str">
        <f t="shared" si="8"/>
        <v>9c</v>
      </c>
      <c r="U30" s="4" cm="1">
        <f t="array" ref="U30">_xlfn.IFS($A$7=1,0,$A$7=2,N28,$A$7=3,N29,$A$7=4,N29,$A$7=5,N30,$A$7=6,N30,$A$7=7,N31,$A$7=8,N31,$A$7=9,N32,$A$7=10,N32,$A$7=11,N33,$A$7=12,N33,$A$7=13,N34,$A$7=14,N34,$A$7=15,N35,$A$7=16,N35,$A$7=17,N36,$A$7=18,N36,$A$7=19,N37,$A$7=20,N37,$A$7=21,N38,$A$7=22,N38,$A$7=23,N39,$A$7=24,N39,$A$7=25,N40,$A$7=26,N40,$A$7=27,N41,$A$7=28,N41,$A$7=29,N42,$A$7=30,N42,$A$7=31,N43,$A$7=32,N43,$A$7=33,N44,$A$7=34,N44,$A$7=35,N45,$A$7=36,N45,$A$7=37,N46,$A$7=38,N46,$A$7=39,N47,$A$7=40,N47)</f>
        <v>0</v>
      </c>
      <c r="V30" s="4" t="str">
        <f t="shared" si="9"/>
        <v>9b</v>
      </c>
      <c r="W30" s="4" cm="1">
        <f t="array" ref="W30">_xlfn.IFS($A$7=1,0,$A$7=2,N27,$A$7=3,N28,$A$7=4,N28,$A$7=5,N29,$A$7=6,N29,$A$7=7,N30,$A$7=8,N30,$A$7=9,N31,$A$7=10,N31,$A$7=11,N32,$A$7=12,N32,$A$7=13,N33,$A$7=14,N33,$A$7=15,N34,$A$7=16,N34,$A$7=17,N35,$A$7=18,N35,$A$7=19,N36,$A$7=20,N36,$A$7=21,N37,$A$7=22,N37,$A$7=23,N38,$A$7=24,N38,$A$7=25,N39,$A$7=26,N39,$A$7=27,N40,$A$7=28,N40,$A$7=29,N41,$A$7=30,N41,$A$7=31,N42,$A$7=32,N42,$A$7=33,N43,$A$7=34,N43,$A$7=35,N44,$A$7=36,N44,$A$7=37,N45,$A$7=38,N45,$A$7=39,N46,$A$7=40,N46)</f>
        <v>0</v>
      </c>
      <c r="X30" s="4" t="str">
        <f t="shared" si="10"/>
        <v>9a</v>
      </c>
      <c r="Y30" s="4" cm="1">
        <f t="array" ref="Y30">_xlfn.IFS($A$7=1,0,$A$7=2,N26,$A$7=3,N27,$A$7=4,N27,$A$7=5,N28,$A$7=6,N28,$A$7=7,N29,$A$7=8,N29,$A$7=9,N30,$A$7=10,N30,$A$7=11,N31,$A$7=12,N31,$A$7=13,N32,$A$7=14,N32,$A$7=15,N33,$A$7=16,N33,$A$7=17,N34,$A$7=18,N34,$A$7=19,N35,$A$7=20,N35,$A$7=21,N36,$A$7=22,N36,$A$7=23,N37,$A$7=24,N37,$A$7=25,N38,$A$7=26,N38,$A$7=27,N39,$A$7=28,N39,$A$7=29,N40,$A$7=30,N40,$A$7=31,N41,$A$7=32,N41,$A$7=33,N42,$A$7=34,N42,$A$7=35,N43,$A$7=36,N43,$A$7=37,N44,$A$7=38,N44,$A$7=39,N45,$A$7=40,N45)</f>
        <v>0</v>
      </c>
      <c r="Z30" s="4" t="str">
        <f t="shared" si="11"/>
        <v>8d</v>
      </c>
      <c r="AA30" s="4" cm="1">
        <f t="array" ref="AA30">_xlfn.IFS($A$7=1,0,$A$7=2,N25,$A$7=3,N26,$A$7=4,N26,$A$7=5,N27,$A$7=6,N27,$A$7=7,N28,$A$7=8,N28,$A$7=9,N29,$A$7=10,N29,$A$7=11,N30,$A$7=12,N30,$A$7=13,N31,$A$7=14,N31,$A$7=15,N32,$A$7=16,N32,$A$7=17,N33,$A$7=18,N33,$A$7=19,N34,$A$7=20,N34,$A$7=21,N35,$A$7=22,N35,$A$7=23,N36,$A$7=24,N36,$A$7=25,N37,$A$7=26,N37,$A$7=27,N38,$A$7=28,N38,$A$7=29,N39,$A$7=30,N39,$A$7=31,N40,$A$7=32,N40,$A$7=33,N41,$A$7=34,N41,$A$7=35,N42,$A$7=36,N42,$A$7=37,N43,$A$7=38,N43,$A$7=39,N44,$A$7=40,N44)</f>
        <v>0</v>
      </c>
      <c r="AB30" s="4" t="str">
        <f t="shared" si="12"/>
        <v>8c</v>
      </c>
      <c r="AC30" s="4" cm="1">
        <f t="array" ref="AC30">_xlfn.IFS($A$7=1,0,$A$7=2,#REF!,$A$7=3,#REF!,$A$7=4,#REF!,$A$7=5,N26,$A$7=6,N26,$A$7=7,N27,$A$7=8,N27,$A$7=9,N28,$A$7=10,N28,$A$7=11,N29,$A$7=12,N29,$A$7=13,N30,$A$7=14,N30,$A$7=15,N31,$A$7=16,N31,$A$7=17,N32,$A$7=18,N32,$A$7=19,N33,$A$7=20,N33,$A$7=21,N34,$A$7=22,N34,$A$7=23,N35,$A$7=24,N35,$A$7=25,N36,$A$7=26,N36,$A$7=27,N37,$A$7=28,N37,$A$7=29,N38,$A$7=30,N38,$A$7=31,N39,$A$7=32,N39,$A$7=33,N40,$A$7=34,N40,$A$7=35,N41,$A$7=36,N41,$A$7=37,N42,$A$7=38,N42,$A$7=39,N43,$A$7=40,N43)</f>
        <v>0</v>
      </c>
      <c r="AD30" s="4" t="str">
        <f t="shared" si="13"/>
        <v>8b</v>
      </c>
      <c r="AE30" s="4" cm="1">
        <f t="array" ref="AE30">_xlfn.IFS($A$7=1,0,$A$7=2,#REF!,$A$7=3,#REF!,$A$7=4,#REF!,$A$7=5,N25,$A$7=6,N25,$A$7=7,N26,$A$7=8,N26,$A$7=9,N27,$A$7=10,N27,$A$7=11,N28,$A$7=12,N28,$A$7=13,N29,$A$7=14,N29,$A$7=15,N30,$A$7=16,N30,$A$7=17,N31,$A$7=18,N31,$A$7=19,N32,$A$7=20,N32,$A$7=21,N33,$A$7=22,N33,$A$7=23,N34,$A$7=24,N34,$A$7=25,N35,$A$7=26,N35,$A$7=27,N36,$A$7=28,N36,$A$7=29,N37,$A$7=30,N37,$A$7=31,N38,$A$7=32,N38,$A$7=33,N39,$A$7=34,N39,$A$7=35,N40,$A$7=36,N40,$A$7=37,N41,$A$7=38,N41,$A$7=39,N42,$A$7=40,N42)</f>
        <v>0</v>
      </c>
      <c r="AF30" s="4" t="str">
        <f t="shared" si="14"/>
        <v>8a</v>
      </c>
      <c r="AG30" s="4" t="str" cm="1">
        <f t="array" ref="AG30">_xlfn.IFS($A$7=1,0,$A$7=2,#REF!,$A$7=3,#REF!,$A$7=4,#REF!,$A$7=5,N24,$A$7=6,N24,$A$7=7,N25,$A$7=8,N25,$A$7=9,N26,$A$7=10,N26,$A$7=11,N27,$A$7=12,N27,$A$7=13,N28,$A$7=14,N28,$A$7=15,N29,$A$7=16,N29,$A$7=17,N30,$A$7=18,N30,$A$7=19,N31,$A$7=20,N31,$A$7=21,N32,$A$7=22,N32,$A$7=23,N33,$A$7=24,N33,$A$7=25,N34,$A$7=26,N34,$A$7=27,N35,$A$7=28,N35,$A$7=29,N36,$A$7=30,N36,$A$7=31,N37,$A$7=32,N37,$A$7=33,N38,$A$7=34,N38,$A$7=35,N39,$A$7=36,N39,$A$7=37,N40,$A$7=38,N40,$A$7=39,N41,$A$7=40,N41)</f>
        <v>11b</v>
      </c>
      <c r="AH30" s="4" t="str">
        <f t="shared" si="15"/>
        <v>7d</v>
      </c>
      <c r="AI30" s="4" t="str" cm="1">
        <f t="array" ref="AI30">_xlfn.IFS($A$7=1,0,$A$7=2,#REF!,$A$7=3,#REF!,$A$7=4,#REF!,$A$7=5,N23,$A$7=6,N23,$A$7=7,N24,$A$7=8,N24,$A$7=9,N25,$A$7=10,N25,$A$7=11,N26,$A$7=12,N26,$A$7=13,N27,$A$7=14,N27,$A$7=15,N28,$A$7=16,N28,$A$7=17,N29,$A$7=18,N29,$A$7=19,N30,$A$7=20,N30,$A$7=21,N31,$A$7=22,N31,$A$7=23,N32,$A$7=24,N32,$A$7=25,N33,$A$7=26,N33,$A$7=27,N34,$A$7=28,N34,$A$7=29,N35,$A$7=30,N35,$A$7=31,N36,$A$7=32,N36,$A$7=33,N37,$A$7=34,N37,$A$7=35,N38,$A$7=36,N38,$A$7=37,N39,$A$7=38,N39,$A$7=39,N40,$A$7=40,N40)</f>
        <v>11a</v>
      </c>
      <c r="AJ30" s="4" t="str">
        <f t="shared" si="16"/>
        <v>7c</v>
      </c>
      <c r="AK30" s="4" t="str" cm="1">
        <f t="array" ref="AK30">_xlfn.IFS($A$7=1,0,$A$7=2,#REF!,$A$7=3,#REF!,$A$7=4,#REF!,$A$7=5,N22,$A$7=6,N22,$A$7=7,N23,$A$7=8,N23,$A$7=9,N24,$A$7=10,N24,$A$7=11,N25,$A$7=12,N25,$A$7=13,N26,$A$7=14,N26,$A$7=15,N27,$A$7=16,N27,$A$7=17,N28,$A$7=18,N28,$A$7=19,N29,$A$7=20,N29,$A$7=21,N30,$A$7=22,N30,$A$7=23,N31,$A$7=24,N31,$A$7=25,N32,$A$7=26,N32,$A$7=27,N33,$A$7=28,N33,$A$7=29,N34,$A$7=30,N34,$A$7=31,N35,$A$7=32,N35,$A$7=33,N36,$A$7=34,N36,$A$7=35,N37,$A$7=36,N37,$A$7=37,N38,$A$7=38,N38,$A$7=39,N39,$A$7=40,N39)</f>
        <v>10d</v>
      </c>
      <c r="AL30" s="4" t="str">
        <f t="shared" si="17"/>
        <v>7b</v>
      </c>
      <c r="AM30" s="4" t="str" cm="1">
        <f t="array" ref="AM30">_xlfn.IFS($A$7=1,0,$A$7=2,#REF!,$A$7=3,#REF!,$A$7=4,#REF!,$A$7=5,#REF!,$A$7=6,#REF!,$A$7=7,N22,$A$7=8,N22,$A$7=9,N23,$A$7=10,N23,$A$7=11,N24,$A$7=12,N24,$A$7=13,N25,$A$7=14,N25,$A$7=15,N26,$A$7=16,N26,$A$7=17,N27,$A$7=18,N27,$A$7=19,N28,$A$7=20,N28,$A$7=21,N29,$A$7=22,N29,$A$7=23,N30,$A$7=24,N30,$A$7=25,N31,$A$7=26,N31,$A$7=27,N32,$A$7=28,N32,$A$7=29,N33,$A$7=30,N33,$A$7=31,N34,$A$7=32,N34,$A$7=33,N35,$A$7=34,N35,$A$7=35,N36,$A$7=36,N36,$A$7=37,N37,$A$7=38,N37,$A$7=39,N38,$A$7=40,N38)</f>
        <v>10c</v>
      </c>
      <c r="AN30" s="4" t="str">
        <f t="shared" si="18"/>
        <v>7a</v>
      </c>
      <c r="AO30" s="4" t="str" cm="1">
        <f t="array" ref="AO30">_xlfn.IFS($A$7=1,0,$A$7=2,#REF!,$A$7=3,#REF!,$A$7=4,#REF!,$A$7=5,N20,$A$7=6,N20,$A$7=7,N21,$A$7=8,N21,$A$7=9,N22,$A$7=10,N22,$A$7=11,N23,$A$7=12,N23,$A$7=13,N24,$A$7=14,N24,$A$7=15,N25,$A$7=16,N25,$A$7=17,N26,$A$7=18,N26,$A$7=19,N27,$A$7=20,N27,$A$7=21,N28,$A$7=22,N28,$A$7=23,N29,$A$7=24,N29,$A$7=25,N30,$A$7=26,N30,$A$7=27,N31,$A$7=28,N31,$A$7=29,N32,$A$7=30,N32,$A$7=31,N33,$A$7=32,N33,$A$7=33,N34,$A$7=34,N34,$A$7=35,N35,$A$7=36,N35,$A$7=37,N36,$A$7=38,N36,$A$7=39,N37,$A$7=40,N37)</f>
        <v>10b</v>
      </c>
      <c r="AP30" s="4" t="str">
        <f t="shared" si="19"/>
        <v>6d</v>
      </c>
      <c r="AQ30" s="4" t="str" cm="1">
        <f t="array" ref="AQ30">_xlfn.IFS($A$7=1,0,$A$7=2,#REF!,$A$7=3,#REF!,$A$7=4,#REF!,$A$7=5,N19,$A$7=6,N19,$A$7=7,N20,$A$7=8,N20,$A$7=9,N21,$A$7=10,N21,$A$7=11,N22,$A$7=12,N22,$A$7=13,N23,$A$7=14,N23,$A$7=15,N24,$A$7=16,N24,$A$7=17,N25,$A$7=18,N25,$A$7=19,N26,$A$7=20,N26,$A$7=21,N27,$A$7=22,N27,$A$7=23,N28,$A$7=24,N28,$A$7=25,N29,$A$7=26,N29,$A$7=27,N30,$A$7=28,N30,$A$7=29,N31,$A$7=30,N31,$A$7=31,N32,$A$7=32,N32,$A$7=33,N33,$A$7=34,N33,$A$7=35,N34,$A$7=36,N34,$A$7=37,N35,$A$7=38,N35,$A$7=39,N36,$A$7=40,N36)</f>
        <v>10a</v>
      </c>
    </row>
    <row r="31" spans="1:60" x14ac:dyDescent="0.2">
      <c r="A31" s="1">
        <v>-19</v>
      </c>
      <c r="B31">
        <v>28</v>
      </c>
      <c r="C31" s="3">
        <f t="shared" si="0"/>
        <v>1.1041666666666667</v>
      </c>
      <c r="D31" s="4">
        <f>'Zeitpläne Stationen'!B30</f>
        <v>0</v>
      </c>
      <c r="E31" s="4" cm="1">
        <f t="array" ref="E31">_xlfn.IFS($A$7=1,0,$A$7=2,D32,$A$7=3,D33,$A$7=4,D33,$A$7=5,D34,$A$7=6,D34,$A$7=7,D35,$A$7=8,D35,$A$7=9,D36,$A$7=10,D36,$A$7=11,D37,$A$7=12,D37,$A$7=13,D38,$A$7=14,D38,$A$7=15,D39,$A$7=16,D39,$A$7=17,D40,$A$7=18,D40,$A$7=19,D41,$A$7=20,D41,$A$7=21,D42,$A$7=22,D42,$A$7=23,D43,$A$7=24,D43,$A$7=25,D44,$A$7=26,D44,$A$7=27,D45,$A$7=28,D45,$A$7=29,D46,$A$7=30,D46,$A$7=31,D47,$A$7=32,D47,$A$7=33,D48,$A$7=34,D48,$A$7=35,D49,$A$7=36,D49,$A$7=37,D50,$A$7=38,D50,$A$7=39,D51,$A$7=40,D51)</f>
        <v>1</v>
      </c>
      <c r="F31" s="4">
        <f t="shared" si="1"/>
        <v>0</v>
      </c>
      <c r="G31" s="4" cm="1">
        <f t="array" ref="G31">_xlfn.IFS($A$7=1,0,$A$7=2,D31,$A$7=3,D32,$A$7=4,D32,$A$7=5,D33,$A$7=6,D33,$A$7=7,D34,$A$7=8,D34,$A$7=9,D35,$A$7=10,D35,$A$7=11,D36,$A$7=12,D36,$A$7=13,D37,$A$7=14,D37,$A$7=15,D38,$A$7=16,D38,$A$7=17,D39,$A$7=18,D39,$A$7=19,D40,$A$7=20,D40,$A$7=21,D41,$A$7=22,D41,$A$7=23,D42,$A$7=24,D42,$A$7=25,D43,$A$7=26,D43,$A$7=27,D44,$A$7=28,D44,$A$7=29,D45,$A$7=30,D45,$A$7=31,D46,$A$7=32,D46,$A$7=33,D47,$A$7=34,D47,$A$7=35,D48,$A$7=36,D48,$A$7=37,D49,$A$7=38,D49,$A$7=39,D50,$A$7=40,D50)</f>
        <v>0</v>
      </c>
      <c r="H31" s="4" t="str">
        <f t="shared" si="2"/>
        <v>11b</v>
      </c>
      <c r="I31" s="4" cm="1">
        <f t="array" ref="I31">_xlfn.IFS($A$7=1,0,$A$7=2,D30,$A$7=3,D31,$A$7=4,D31,$A$7=5,D32,$A$7=6,D32,$A$7=7,D33,$A$7=8,D33,$A$7=9,D34,$A$7=10,D34,$A$7=11,D35,$A$7=12,D35,$A$7=13,D36,$A$7=14,D36,$A$7=15,D37,$A$7=16,D37,$A$7=17,D38,$A$7=18,D38,$A$7=19,D39,$A$7=20,D39,$A$7=21,D40,$A$7=22,D40,$A$7=23,D41,$A$7=24,D41,$A$7=25,D42,$A$7=26,D42,$A$7=27,D43,$A$7=28,D43,$A$7=29,D44,$A$7=30,D44,$A$7=31,D45,$A$7=32,D45,$A$7=33,D46,$A$7=34,D46,$A$7=35,D47,$A$7=36,D47,$A$7=37,D48,$A$7=38,D48,$A$7=39,D49,$A$7=40,D49)</f>
        <v>0</v>
      </c>
      <c r="J31" s="4" t="str">
        <f t="shared" si="3"/>
        <v>11a</v>
      </c>
      <c r="K31" s="4" cm="1">
        <f t="array" ref="K31">_xlfn.IFS($A$7=1,0,$A$7=2,D29,$A$7=3,D30,$A$7=4,D30,$A$7=5,D31,$A$7=6,D31,$A$7=7,D32,$A$7=8,D32,$A$7=9,D33,$A$7=10,D33,$A$7=11,D34,$A$7=12,D34,$A$7=13,D35,$A$7=14,D35,$A$7=15,D36,$A$7=16,D36,$A$7=17,D37,$A$7=18,D37,$A$7=19,D38,$A$7=20,D38,$A$7=21,D39,$A$7=22,D39,$A$7=23,D40,$A$7=24,D40,$A$7=25,D41,$A$7=26,D41,$A$7=27,D42,$A$7=28,D42,$A$7=29,D43,$A$7=30,D43,$A$7=31,D44,$A$7=32,D44,$A$7=33,D45,$A$7=34,D45,$A$7=35,D46,$A$7=36,D46,$A$7=37,D47,$A$7=38,D47,$A$7=39,D48,$A$7=40,D48)</f>
        <v>0</v>
      </c>
      <c r="L31" s="4" t="str">
        <f t="shared" si="4"/>
        <v>10d</v>
      </c>
      <c r="M31" s="4" cm="1">
        <f t="array" ref="M31">_xlfn.IFS($A$7=1,0,$A$7=2,H30,$A$7=3,H31,$A$7=4,H31,$A$7=5,H32,$A$7=6,H32,$A$7=7,H33,$A$7=8,H33,$A$7=9,H34,$A$7=10,H34,$A$7=11,H35,$A$7=12,H35,$A$7=13,H36,$A$7=14,H36,$A$7=15,H37,$A$7=16,H37,$A$7=17,H38,$A$7=18,H38,$A$7=19,H39,$A$7=20,H39,$A$7=21,H40,$A$7=22,H40,$A$7=23,H41,$A$7=24,H41,$A$7=25,H42,$A$7=26,H42,$A$7=27,H43,$A$7=28,H43,$A$7=29,H44,$A$7=30,H44,$A$7=31,H45,$A$7=32,H45,$A$7=33,H46,$A$7=34,H46,$A$7=35,H47,$A$7=36,H47,$A$7=37,H48,$A$7=38,H48,$A$7=39,H49,$A$7=40,H49)</f>
        <v>0</v>
      </c>
      <c r="N31" s="4" t="str">
        <f t="shared" si="5"/>
        <v>10c</v>
      </c>
      <c r="O31" s="4" cm="1">
        <f t="array" ref="O31">_xlfn.IFS($A$7=1,0,$A$7=2,D27,$A$7=3,D28,$A$7=4,D28,$A$7=5,D29,$A$7=6,D29,$A$7=7,D30,$A$7=8,D30,$A$7=9,D31,$A$7=10,D31,$A$7=11,D32,$A$7=12,D32,$A$7=13,D33,$A$7=14,D33,$A$7=15,D34,$A$7=16,D34,$A$7=17,D35,$A$7=18,D35,$A$7=19,D36,$A$7=20,D36,$A$7=21,D37,$A$7=22,D37,$A$7=23,D38,$A$7=24,D38,$A$7=25,D39,$A$7=26,D39,$A$7=27,D40,$A$7=28,D40,$A$7=29,D41,$A$7=30,D41,$A$7=31,D42,$A$7=32,D42,$A$7=33,D43,$A$7=34,D43,$A$7=35,D44,$A$7=36,D44,$A$7=37,D45,$A$7=38,D45,$A$7=39,D46,$A$7=40,D46)</f>
        <v>0</v>
      </c>
      <c r="P31" s="4" t="str">
        <f t="shared" si="6"/>
        <v>10b</v>
      </c>
      <c r="Q31" s="4" cm="1">
        <f t="array" ref="Q31">_xlfn.IFS($A$7=1,0,$A$7=2,L30,$A$7=3,L31,$A$7=4,L31,$A$7=5,L32,$A$7=6,L32,$A$7=7,L33,$A$7=8,L33,$A$7=9,L34,$A$7=10,L34,$A$7=11,L35,$A$7=12,L35,$A$7=13,L36,$A$7=14,L36,$A$7=15,L37,$A$7=16,L37,$A$7=17,L38,$A$7=18,L38,$A$7=19,L39,$A$7=20,L39,$A$7=21,L40,$A$7=22,L40,$A$7=23,L41,$A$7=24,L41,$A$7=25,L42,$A$7=26,L42,$A$7=27,L43,$A$7=28,L43,$A$7=29,L44,$A$7=30,L44,$A$7=31,L45,$A$7=32,L45,$A$7=33,L46,$A$7=34,L46,$A$7=35,L47,$A$7=36,L47,$A$7=37,L48,$A$7=38,L48,$A$7=39,L49,$A$7=40,L49)</f>
        <v>0</v>
      </c>
      <c r="R31" s="4" t="str">
        <f t="shared" si="7"/>
        <v>10a</v>
      </c>
      <c r="S31" s="4" cm="1">
        <f t="array" ref="S31">_xlfn.IFS($A$7=1,0,$A$7=2,N30,$A$7=3,N31,$A$7=4,N31,$A$7=5,N32,$A$7=6,N32,$A$7=7,N33,$A$7=8,N33,$A$7=9,N34,$A$7=10,N34,$A$7=11,N35,$A$7=12,N35,$A$7=13,N36,$A$7=14,N36,$A$7=15,N37,$A$7=16,N37,$A$7=17,N38,$A$7=18,N38,$A$7=19,N39,$A$7=20,N39,$A$7=21,N40,$A$7=22,N40,$A$7=23,N41,$A$7=24,N41,$A$7=25,N42,$A$7=26,N42,$A$7=27,N43,$A$7=28,N43,$A$7=29,N44,$A$7=30,N44,$A$7=31,N45,$A$7=32,N45,$A$7=33,N46,$A$7=34,N46,$A$7=35,N47,$A$7=36,N47,$A$7=37,N48,$A$7=38,N48,$A$7=39,N49,$A$7=40,N49)</f>
        <v>0</v>
      </c>
      <c r="T31" s="4" t="str">
        <f t="shared" si="8"/>
        <v>9d</v>
      </c>
      <c r="U31" s="4" cm="1">
        <f t="array" ref="U31">_xlfn.IFS($A$7=1,0,$A$7=2,N29,$A$7=3,N30,$A$7=4,N30,$A$7=5,N31,$A$7=6,N31,$A$7=7,N32,$A$7=8,N32,$A$7=9,N33,$A$7=10,N33,$A$7=11,N34,$A$7=12,N34,$A$7=13,N35,$A$7=14,N35,$A$7=15,N36,$A$7=16,N36,$A$7=17,N37,$A$7=18,N37,$A$7=19,N38,$A$7=20,N38,$A$7=21,N39,$A$7=22,N39,$A$7=23,N40,$A$7=24,N40,$A$7=25,N41,$A$7=26,N41,$A$7=27,N42,$A$7=28,N42,$A$7=29,N43,$A$7=30,N43,$A$7=31,N44,$A$7=32,N44,$A$7=33,N45,$A$7=34,N45,$A$7=35,N46,$A$7=36,N46,$A$7=37,N47,$A$7=38,N47,$A$7=39,N48,$A$7=40,N48)</f>
        <v>0</v>
      </c>
      <c r="V31" s="4" t="str">
        <f t="shared" si="9"/>
        <v>9c</v>
      </c>
      <c r="W31" s="4" cm="1">
        <f t="array" ref="W31">_xlfn.IFS($A$7=1,0,$A$7=2,N28,$A$7=3,N29,$A$7=4,N29,$A$7=5,N30,$A$7=6,N30,$A$7=7,N31,$A$7=8,N31,$A$7=9,N32,$A$7=10,N32,$A$7=11,N33,$A$7=12,N33,$A$7=13,N34,$A$7=14,N34,$A$7=15,N35,$A$7=16,N35,$A$7=17,N36,$A$7=18,N36,$A$7=19,N37,$A$7=20,N37,$A$7=21,N38,$A$7=22,N38,$A$7=23,N39,$A$7=24,N39,$A$7=25,N40,$A$7=26,N40,$A$7=27,N41,$A$7=28,N41,$A$7=29,N42,$A$7=30,N42,$A$7=31,N43,$A$7=32,N43,$A$7=33,N44,$A$7=34,N44,$A$7=35,N45,$A$7=36,N45,$A$7=37,N46,$A$7=38,N46,$A$7=39,N47,$A$7=40,N47)</f>
        <v>0</v>
      </c>
      <c r="X31" s="4" t="str">
        <f t="shared" si="10"/>
        <v>9b</v>
      </c>
      <c r="Y31" s="4" cm="1">
        <f t="array" ref="Y31">_xlfn.IFS($A$7=1,0,$A$7=2,N27,$A$7=3,N28,$A$7=4,N28,$A$7=5,N29,$A$7=6,N29,$A$7=7,N30,$A$7=8,N30,$A$7=9,N31,$A$7=10,N31,$A$7=11,N32,$A$7=12,N32,$A$7=13,N33,$A$7=14,N33,$A$7=15,N34,$A$7=16,N34,$A$7=17,N35,$A$7=18,N35,$A$7=19,N36,$A$7=20,N36,$A$7=21,N37,$A$7=22,N37,$A$7=23,N38,$A$7=24,N38,$A$7=25,N39,$A$7=26,N39,$A$7=27,N40,$A$7=28,N40,$A$7=29,N41,$A$7=30,N41,$A$7=31,N42,$A$7=32,N42,$A$7=33,N43,$A$7=34,N43,$A$7=35,N44,$A$7=36,N44,$A$7=37,N45,$A$7=38,N45,$A$7=39,N46,$A$7=40,N46)</f>
        <v>0</v>
      </c>
      <c r="Z31" s="4" t="str">
        <f t="shared" si="11"/>
        <v>9a</v>
      </c>
      <c r="AA31" s="4" cm="1">
        <f t="array" ref="AA31">_xlfn.IFS($A$7=1,0,$A$7=2,N26,$A$7=3,N27,$A$7=4,N27,$A$7=5,N28,$A$7=6,N28,$A$7=7,N29,$A$7=8,N29,$A$7=9,N30,$A$7=10,N30,$A$7=11,N31,$A$7=12,N31,$A$7=13,N32,$A$7=14,N32,$A$7=15,N33,$A$7=16,N33,$A$7=17,N34,$A$7=18,N34,$A$7=19,N35,$A$7=20,N35,$A$7=21,N36,$A$7=22,N36,$A$7=23,N37,$A$7=24,N37,$A$7=25,N38,$A$7=26,N38,$A$7=27,N39,$A$7=28,N39,$A$7=29,N40,$A$7=30,N40,$A$7=31,N41,$A$7=32,N41,$A$7=33,N42,$A$7=34,N42,$A$7=35,N43,$A$7=36,N43,$A$7=37,N44,$A$7=38,N44,$A$7=39,N45,$A$7=40,N45)</f>
        <v>0</v>
      </c>
      <c r="AB31" s="4" t="str">
        <f t="shared" si="12"/>
        <v>8d</v>
      </c>
      <c r="AC31" s="4" cm="1">
        <f t="array" ref="AC31">_xlfn.IFS($A$7=1,0,$A$7=2,#REF!,$A$7=3,#REF!,$A$7=4,#REF!,$A$7=5,N27,$A$7=6,N27,$A$7=7,N28,$A$7=8,N28,$A$7=9,N29,$A$7=10,N29,$A$7=11,N30,$A$7=12,N30,$A$7=13,N31,$A$7=14,N31,$A$7=15,N32,$A$7=16,N32,$A$7=17,N33,$A$7=18,N33,$A$7=19,N34,$A$7=20,N34,$A$7=21,N35,$A$7=22,N35,$A$7=23,N36,$A$7=24,N36,$A$7=25,N37,$A$7=26,N37,$A$7=27,N38,$A$7=28,N38,$A$7=29,N39,$A$7=30,N39,$A$7=31,N40,$A$7=32,N40,$A$7=33,N41,$A$7=34,N41,$A$7=35,N42,$A$7=36,N42,$A$7=37,N43,$A$7=38,N43,$A$7=39,N44,$A$7=40,N44)</f>
        <v>0</v>
      </c>
      <c r="AD31" s="4" t="str">
        <f t="shared" si="13"/>
        <v>8c</v>
      </c>
      <c r="AE31" s="4" cm="1">
        <f t="array" ref="AE31">_xlfn.IFS($A$7=1,0,$A$7=2,#REF!,$A$7=3,#REF!,$A$7=4,#REF!,$A$7=5,N26,$A$7=6,N26,$A$7=7,N27,$A$7=8,N27,$A$7=9,N28,$A$7=10,N28,$A$7=11,N29,$A$7=12,N29,$A$7=13,N30,$A$7=14,N30,$A$7=15,N31,$A$7=16,N31,$A$7=17,N32,$A$7=18,N32,$A$7=19,N33,$A$7=20,N33,$A$7=21,N34,$A$7=22,N34,$A$7=23,N35,$A$7=24,N35,$A$7=25,N36,$A$7=26,N36,$A$7=27,N37,$A$7=28,N37,$A$7=29,N38,$A$7=30,N38,$A$7=31,N39,$A$7=32,N39,$A$7=33,N40,$A$7=34,N40,$A$7=35,N41,$A$7=36,N41,$A$7=37,N42,$A$7=38,N42,$A$7=39,N43,$A$7=40,N43)</f>
        <v>0</v>
      </c>
      <c r="AF31" s="4" t="str">
        <f t="shared" si="14"/>
        <v>8b</v>
      </c>
      <c r="AG31" s="4" cm="1">
        <f t="array" ref="AG31">_xlfn.IFS($A$7=1,0,$A$7=2,#REF!,$A$7=3,#REF!,$A$7=4,#REF!,$A$7=5,N25,$A$7=6,N25,$A$7=7,N26,$A$7=8,N26,$A$7=9,N27,$A$7=10,N27,$A$7=11,N28,$A$7=12,N28,$A$7=13,N29,$A$7=14,N29,$A$7=15,N30,$A$7=16,N30,$A$7=17,N31,$A$7=18,N31,$A$7=19,N32,$A$7=20,N32,$A$7=21,N33,$A$7=22,N33,$A$7=23,N34,$A$7=24,N34,$A$7=25,N35,$A$7=26,N35,$A$7=27,N36,$A$7=28,N36,$A$7=29,N37,$A$7=30,N37,$A$7=31,N38,$A$7=32,N38,$A$7=33,N39,$A$7=34,N39,$A$7=35,N40,$A$7=36,N40,$A$7=37,N41,$A$7=38,N41,$A$7=39,N42,$A$7=40,N42)</f>
        <v>0</v>
      </c>
      <c r="AH31" s="4" t="str">
        <f t="shared" si="15"/>
        <v>8a</v>
      </c>
      <c r="AI31" s="4" t="str" cm="1">
        <f t="array" ref="AI31">_xlfn.IFS($A$7=1,0,$A$7=2,#REF!,$A$7=3,#REF!,$A$7=4,#REF!,$A$7=5,N24,$A$7=6,N24,$A$7=7,N25,$A$7=8,N25,$A$7=9,N26,$A$7=10,N26,$A$7=11,N27,$A$7=12,N27,$A$7=13,N28,$A$7=14,N28,$A$7=15,N29,$A$7=16,N29,$A$7=17,N30,$A$7=18,N30,$A$7=19,N31,$A$7=20,N31,$A$7=21,N32,$A$7=22,N32,$A$7=23,N33,$A$7=24,N33,$A$7=25,N34,$A$7=26,N34,$A$7=27,N35,$A$7=28,N35,$A$7=29,N36,$A$7=30,N36,$A$7=31,N37,$A$7=32,N37,$A$7=33,N38,$A$7=34,N38,$A$7=35,N39,$A$7=36,N39,$A$7=37,N40,$A$7=38,N40,$A$7=39,N41,$A$7=40,N41)</f>
        <v>11b</v>
      </c>
      <c r="AJ31" s="4" t="str">
        <f t="shared" si="16"/>
        <v>7d</v>
      </c>
      <c r="AK31" s="4" t="str" cm="1">
        <f t="array" ref="AK31">_xlfn.IFS($A$7=1,0,$A$7=2,#REF!,$A$7=3,#REF!,$A$7=4,#REF!,$A$7=5,N23,$A$7=6,N23,$A$7=7,N24,$A$7=8,N24,$A$7=9,N25,$A$7=10,N25,$A$7=11,N26,$A$7=12,N26,$A$7=13,N27,$A$7=14,N27,$A$7=15,N28,$A$7=16,N28,$A$7=17,N29,$A$7=18,N29,$A$7=19,N30,$A$7=20,N30,$A$7=21,N31,$A$7=22,N31,$A$7=23,N32,$A$7=24,N32,$A$7=25,N33,$A$7=26,N33,$A$7=27,N34,$A$7=28,N34,$A$7=29,N35,$A$7=30,N35,$A$7=31,N36,$A$7=32,N36,$A$7=33,N37,$A$7=34,N37,$A$7=35,N38,$A$7=36,N38,$A$7=37,N39,$A$7=38,N39,$A$7=39,N40,$A$7=40,N40)</f>
        <v>11a</v>
      </c>
      <c r="AL31" s="4" t="str">
        <f t="shared" si="17"/>
        <v>7c</v>
      </c>
      <c r="AM31" s="4" t="str" cm="1">
        <f t="array" ref="AM31">_xlfn.IFS($A$7=1,0,$A$7=2,#REF!,$A$7=3,#REF!,$A$7=4,#REF!,$A$7=5,N22,$A$7=6,N22,$A$7=7,N23,$A$7=8,N23,$A$7=9,N24,$A$7=10,N24,$A$7=11,N25,$A$7=12,N25,$A$7=13,N26,$A$7=14,N26,$A$7=15,N27,$A$7=16,N27,$A$7=17,N28,$A$7=18,N28,$A$7=19,N29,$A$7=20,N29,$A$7=21,N30,$A$7=22,N30,$A$7=23,N31,$A$7=24,N31,$A$7=25,N32,$A$7=26,N32,$A$7=27,N33,$A$7=28,N33,$A$7=29,N34,$A$7=30,N34,$A$7=31,N35,$A$7=32,N35,$A$7=33,N36,$A$7=34,N36,$A$7=35,N37,$A$7=36,N37,$A$7=37,N38,$A$7=38,N38,$A$7=39,N39,$A$7=40,N39)</f>
        <v>10d</v>
      </c>
      <c r="AN31" s="4" t="str">
        <f t="shared" si="18"/>
        <v>7b</v>
      </c>
      <c r="AO31" s="4" t="str" cm="1">
        <f t="array" ref="AO31">_xlfn.IFS($A$7=1,0,$A$7=2,#REF!,$A$7=3,#REF!,$A$7=4,#REF!,$A$7=5,N21,$A$7=6,N21,$A$7=7,N22,$A$7=8,N22,$A$7=9,N23,$A$7=10,N23,$A$7=11,N24,$A$7=12,N24,$A$7=13,N25,$A$7=14,N25,$A$7=15,N26,$A$7=16,N26,$A$7=17,N27,$A$7=18,N27,$A$7=19,N28,$A$7=20,N28,$A$7=21,N29,$A$7=22,N29,$A$7=23,N30,$A$7=24,N30,$A$7=25,N31,$A$7=26,N31,$A$7=27,N32,$A$7=28,N32,$A$7=29,N33,$A$7=30,N33,$A$7=31,N34,$A$7=32,N34,$A$7=33,N35,$A$7=34,N35,$A$7=35,N36,$A$7=36,N36,$A$7=37,N37,$A$7=38,N37,$A$7=39,N38,$A$7=40,N38)</f>
        <v>10c</v>
      </c>
      <c r="AP31" s="4" t="str">
        <f t="shared" si="19"/>
        <v>7a</v>
      </c>
      <c r="AQ31" s="4" t="str" cm="1">
        <f t="array" ref="AQ31">_xlfn.IFS($A$7=1,0,$A$7=2,#REF!,$A$7=3,#REF!,$A$7=4,#REF!,$A$7=5,N20,$A$7=6,N20,$A$7=7,N21,$A$7=8,N21,$A$7=9,N22,$A$7=10,N22,$A$7=11,N23,$A$7=12,N23,$A$7=13,N24,$A$7=14,N24,$A$7=15,N25,$A$7=16,N25,$A$7=17,N26,$A$7=18,N26,$A$7=19,N27,$A$7=20,N27,$A$7=21,N28,$A$7=22,N28,$A$7=23,N29,$A$7=24,N29,$A$7=25,N30,$A$7=26,N30,$A$7=27,N31,$A$7=28,N31,$A$7=29,N32,$A$7=30,N32,$A$7=31,N33,$A$7=32,N33,$A$7=33,N34,$A$7=34,N34,$A$7=35,N35,$A$7=36,N35,$A$7=37,N36,$A$7=38,N36,$A$7=39,N37,$A$7=40,N37)</f>
        <v>10b</v>
      </c>
      <c r="BF31" s="1"/>
    </row>
    <row r="32" spans="1:60" x14ac:dyDescent="0.2">
      <c r="A32" s="1">
        <v>-18</v>
      </c>
      <c r="B32">
        <v>29</v>
      </c>
      <c r="C32" s="3">
        <f t="shared" si="0"/>
        <v>1.1319444444444444</v>
      </c>
      <c r="D32" s="4">
        <f>'Zeitpläne Stationen'!B31</f>
        <v>0</v>
      </c>
      <c r="E32" s="4" cm="1">
        <f t="array" ref="E32">_xlfn.IFS($A$7=1,0,$A$7=2,D33,$A$7=3,D34,$A$7=4,D34,$A$7=5,D35,$A$7=6,D35,$A$7=7,D36,$A$7=8,D36,$A$7=9,D37,$A$7=10,D37,$A$7=11,D38,$A$7=12,D38,$A$7=13,D39,$A$7=14,D39,$A$7=15,D40,$A$7=16,D40,$A$7=17,D41,$A$7=18,D41,$A$7=19,D42,$A$7=20,D42,$A$7=21,D43,$A$7=22,D43,$A$7=23,D44,$A$7=24,D44,$A$7=25,D45,$A$7=26,D45,$A$7=27,D46,$A$7=28,D46,$A$7=29,D47,$A$7=30,D47,$A$7=31,D48,$A$7=32,D48,$A$7=33,D49,$A$7=34,D49,$A$7=35,D50,$A$7=36,D50,$A$7=37,D51,$A$7=38,D51,$A$7=39,D52,$A$7=40,D52)</f>
        <v>2</v>
      </c>
      <c r="F32" s="4">
        <f t="shared" si="1"/>
        <v>0</v>
      </c>
      <c r="G32" s="4" cm="1">
        <f t="array" ref="G32">_xlfn.IFS($A$7=1,0,$A$7=2,D32,$A$7=3,D33,$A$7=4,D33,$A$7=5,D34,$A$7=6,D34,$A$7=7,D35,$A$7=8,D35,$A$7=9,D36,$A$7=10,D36,$A$7=11,D37,$A$7=12,D37,$A$7=13,D38,$A$7=14,D38,$A$7=15,D39,$A$7=16,D39,$A$7=17,D40,$A$7=18,D40,$A$7=19,D41,$A$7=20,D41,$A$7=21,D42,$A$7=22,D42,$A$7=23,D43,$A$7=24,D43,$A$7=25,D44,$A$7=26,D44,$A$7=27,D45,$A$7=28,D45,$A$7=29,D46,$A$7=30,D46,$A$7=31,D47,$A$7=32,D47,$A$7=33,D48,$A$7=34,D48,$A$7=35,D49,$A$7=36,D49,$A$7=37,D50,$A$7=38,D50,$A$7=39,D51,$A$7=40,D51)</f>
        <v>1</v>
      </c>
      <c r="H32" s="4">
        <f t="shared" si="2"/>
        <v>0</v>
      </c>
      <c r="I32" s="4" cm="1">
        <f t="array" ref="I32">_xlfn.IFS($A$7=1,0,$A$7=2,D31,$A$7=3,D32,$A$7=4,D32,$A$7=5,D33,$A$7=6,D33,$A$7=7,D34,$A$7=8,D34,$A$7=9,D35,$A$7=10,D35,$A$7=11,D36,$A$7=12,D36,$A$7=13,D37,$A$7=14,D37,$A$7=15,D38,$A$7=16,D38,$A$7=17,D39,$A$7=18,D39,$A$7=19,D40,$A$7=20,D40,$A$7=21,D41,$A$7=22,D41,$A$7=23,D42,$A$7=24,D42,$A$7=25,D43,$A$7=26,D43,$A$7=27,D44,$A$7=28,D44,$A$7=29,D45,$A$7=30,D45,$A$7=31,D46,$A$7=32,D46,$A$7=33,D47,$A$7=34,D47,$A$7=35,D48,$A$7=36,D48,$A$7=37,D49,$A$7=38,D49,$A$7=39,D50,$A$7=40,D50)</f>
        <v>0</v>
      </c>
      <c r="J32" s="4" t="str">
        <f t="shared" si="3"/>
        <v>11b</v>
      </c>
      <c r="K32" s="4" cm="1">
        <f t="array" ref="K32">_xlfn.IFS($A$7=1,0,$A$7=2,D30,$A$7=3,D31,$A$7=4,D31,$A$7=5,D32,$A$7=6,D32,$A$7=7,D33,$A$7=8,D33,$A$7=9,D34,$A$7=10,D34,$A$7=11,D35,$A$7=12,D35,$A$7=13,D36,$A$7=14,D36,$A$7=15,D37,$A$7=16,D37,$A$7=17,D38,$A$7=18,D38,$A$7=19,D39,$A$7=20,D39,$A$7=21,D40,$A$7=22,D40,$A$7=23,D41,$A$7=24,D41,$A$7=25,D42,$A$7=26,D42,$A$7=27,D43,$A$7=28,D43,$A$7=29,D44,$A$7=30,D44,$A$7=31,D45,$A$7=32,D45,$A$7=33,D46,$A$7=34,D46,$A$7=35,D47,$A$7=36,D47,$A$7=37,D48,$A$7=38,D48,$A$7=39,D49,$A$7=40,D49)</f>
        <v>0</v>
      </c>
      <c r="L32" s="4" t="str">
        <f t="shared" si="4"/>
        <v>11a</v>
      </c>
      <c r="M32" s="4" cm="1">
        <f t="array" ref="M32">_xlfn.IFS($A$7=1,0,$A$7=2,H31,$A$7=3,H32,$A$7=4,H32,$A$7=5,H33,$A$7=6,H33,$A$7=7,H34,$A$7=8,H34,$A$7=9,H35,$A$7=10,H35,$A$7=11,H36,$A$7=12,H36,$A$7=13,H37,$A$7=14,H37,$A$7=15,H38,$A$7=16,H38,$A$7=17,H39,$A$7=18,H39,$A$7=19,H40,$A$7=20,H40,$A$7=21,H41,$A$7=22,H41,$A$7=23,H42,$A$7=24,H42,$A$7=25,H43,$A$7=26,H43,$A$7=27,H44,$A$7=28,H44,$A$7=29,H45,$A$7=30,H45,$A$7=31,H46,$A$7=32,H46,$A$7=33,H47,$A$7=34,H47,$A$7=35,H48,$A$7=36,H48,$A$7=37,H49,$A$7=38,H49,$A$7=39,H50,$A$7=40,H50)</f>
        <v>0</v>
      </c>
      <c r="N32" s="4" t="str">
        <f t="shared" si="5"/>
        <v>10d</v>
      </c>
      <c r="O32" s="4" cm="1">
        <f t="array" ref="O32">_xlfn.IFS($A$7=1,0,$A$7=2,D28,$A$7=3,D29,$A$7=4,D29,$A$7=5,D30,$A$7=6,D30,$A$7=7,D31,$A$7=8,D31,$A$7=9,D32,$A$7=10,D32,$A$7=11,D33,$A$7=12,D33,$A$7=13,D34,$A$7=14,D34,$A$7=15,D35,$A$7=16,D35,$A$7=17,D36,$A$7=18,D36,$A$7=19,D37,$A$7=20,D37,$A$7=21,D38,$A$7=22,D38,$A$7=23,D39,$A$7=24,D39,$A$7=25,D40,$A$7=26,D40,$A$7=27,D41,$A$7=28,D41,$A$7=29,D42,$A$7=30,D42,$A$7=31,D43,$A$7=32,D43,$A$7=33,D44,$A$7=34,D44,$A$7=35,D45,$A$7=36,D45,$A$7=37,D46,$A$7=38,D46,$A$7=39,D47,$A$7=40,D47)</f>
        <v>0</v>
      </c>
      <c r="P32" s="4" t="str">
        <f t="shared" si="6"/>
        <v>10c</v>
      </c>
      <c r="Q32" s="4" cm="1">
        <f t="array" ref="Q32">_xlfn.IFS($A$7=1,0,$A$7=2,L31,$A$7=3,L32,$A$7=4,L32,$A$7=5,L33,$A$7=6,L33,$A$7=7,L34,$A$7=8,L34,$A$7=9,L35,$A$7=10,L35,$A$7=11,L36,$A$7=12,L36,$A$7=13,L37,$A$7=14,L37,$A$7=15,L38,$A$7=16,L38,$A$7=17,L39,$A$7=18,L39,$A$7=19,L40,$A$7=20,L40,$A$7=21,L41,$A$7=22,L41,$A$7=23,L42,$A$7=24,L42,$A$7=25,L43,$A$7=26,L43,$A$7=27,L44,$A$7=28,L44,$A$7=29,L45,$A$7=30,L45,$A$7=31,L46,$A$7=32,L46,$A$7=33,L47,$A$7=34,L47,$A$7=35,L48,$A$7=36,L48,$A$7=37,L49,$A$7=38,L49,$A$7=39,L50,$A$7=40,L50)</f>
        <v>0</v>
      </c>
      <c r="R32" s="4" t="str">
        <f t="shared" si="7"/>
        <v>10b</v>
      </c>
      <c r="S32" s="4" cm="1">
        <f t="array" ref="S32">_xlfn.IFS($A$7=1,0,$A$7=2,N31,$A$7=3,N32,$A$7=4,N32,$A$7=5,N33,$A$7=6,N33,$A$7=7,N34,$A$7=8,N34,$A$7=9,N35,$A$7=10,N35,$A$7=11,N36,$A$7=12,N36,$A$7=13,N37,$A$7=14,N37,$A$7=15,N38,$A$7=16,N38,$A$7=17,N39,$A$7=18,N39,$A$7=19,N40,$A$7=20,N40,$A$7=21,N41,$A$7=22,N41,$A$7=23,N42,$A$7=24,N42,$A$7=25,N43,$A$7=26,N43,$A$7=27,N44,$A$7=28,N44,$A$7=29,N45,$A$7=30,N45,$A$7=31,N46,$A$7=32,N46,$A$7=33,N47,$A$7=34,N47,$A$7=35,N48,$A$7=36,N48,$A$7=37,N49,$A$7=38,N49,$A$7=39,N50,$A$7=40,N50)</f>
        <v>0</v>
      </c>
      <c r="T32" s="4" t="str">
        <f t="shared" si="8"/>
        <v>10a</v>
      </c>
      <c r="U32" s="4" cm="1">
        <f t="array" ref="U32">_xlfn.IFS($A$7=1,0,$A$7=2,N30,$A$7=3,N31,$A$7=4,N31,$A$7=5,N32,$A$7=6,N32,$A$7=7,N33,$A$7=8,N33,$A$7=9,N34,$A$7=10,N34,$A$7=11,N35,$A$7=12,N35,$A$7=13,N36,$A$7=14,N36,$A$7=15,N37,$A$7=16,N37,$A$7=17,N38,$A$7=18,N38,$A$7=19,N39,$A$7=20,N39,$A$7=21,N40,$A$7=22,N40,$A$7=23,N41,$A$7=24,N41,$A$7=25,N42,$A$7=26,N42,$A$7=27,N43,$A$7=28,N43,$A$7=29,N44,$A$7=30,N44,$A$7=31,N45,$A$7=32,N45,$A$7=33,N46,$A$7=34,N46,$A$7=35,N47,$A$7=36,N47,$A$7=37,N48,$A$7=38,N48,$A$7=39,N49,$A$7=40,N49)</f>
        <v>0</v>
      </c>
      <c r="V32" s="4" t="str">
        <f t="shared" si="9"/>
        <v>9d</v>
      </c>
      <c r="W32" s="4" cm="1">
        <f t="array" ref="W32">_xlfn.IFS($A$7=1,0,$A$7=2,N29,$A$7=3,N30,$A$7=4,N30,$A$7=5,N31,$A$7=6,N31,$A$7=7,N32,$A$7=8,N32,$A$7=9,N33,$A$7=10,N33,$A$7=11,N34,$A$7=12,N34,$A$7=13,N35,$A$7=14,N35,$A$7=15,N36,$A$7=16,N36,$A$7=17,N37,$A$7=18,N37,$A$7=19,N38,$A$7=20,N38,$A$7=21,N39,$A$7=22,N39,$A$7=23,N40,$A$7=24,N40,$A$7=25,N41,$A$7=26,N41,$A$7=27,N42,$A$7=28,N42,$A$7=29,N43,$A$7=30,N43,$A$7=31,N44,$A$7=32,N44,$A$7=33,N45,$A$7=34,N45,$A$7=35,N46,$A$7=36,N46,$A$7=37,N47,$A$7=38,N47,$A$7=39,N48,$A$7=40,N48)</f>
        <v>0</v>
      </c>
      <c r="X32" s="4" t="str">
        <f t="shared" si="10"/>
        <v>9c</v>
      </c>
      <c r="Y32" s="4" cm="1">
        <f t="array" ref="Y32">_xlfn.IFS($A$7=1,0,$A$7=2,N28,$A$7=3,N29,$A$7=4,N29,$A$7=5,N30,$A$7=6,N30,$A$7=7,N31,$A$7=8,N31,$A$7=9,N32,$A$7=10,N32,$A$7=11,N33,$A$7=12,N33,$A$7=13,N34,$A$7=14,N34,$A$7=15,N35,$A$7=16,N35,$A$7=17,N36,$A$7=18,N36,$A$7=19,N37,$A$7=20,N37,$A$7=21,N38,$A$7=22,N38,$A$7=23,N39,$A$7=24,N39,$A$7=25,N40,$A$7=26,N40,$A$7=27,N41,$A$7=28,N41,$A$7=29,N42,$A$7=30,N42,$A$7=31,N43,$A$7=32,N43,$A$7=33,N44,$A$7=34,N44,$A$7=35,N45,$A$7=36,N45,$A$7=37,N46,$A$7=38,N46,$A$7=39,N47,$A$7=40,N47)</f>
        <v>0</v>
      </c>
      <c r="Z32" s="4" t="str">
        <f t="shared" si="11"/>
        <v>9b</v>
      </c>
      <c r="AA32" s="4" cm="1">
        <f t="array" ref="AA32">_xlfn.IFS($A$7=1,0,$A$7=2,N27,$A$7=3,N28,$A$7=4,N28,$A$7=5,N29,$A$7=6,N29,$A$7=7,N30,$A$7=8,N30,$A$7=9,N31,$A$7=10,N31,$A$7=11,N32,$A$7=12,N32,$A$7=13,N33,$A$7=14,N33,$A$7=15,N34,$A$7=16,N34,$A$7=17,N35,$A$7=18,N35,$A$7=19,N36,$A$7=20,N36,$A$7=21,N37,$A$7=22,N37,$A$7=23,N38,$A$7=24,N38,$A$7=25,N39,$A$7=26,N39,$A$7=27,N40,$A$7=28,N40,$A$7=29,N41,$A$7=30,N41,$A$7=31,N42,$A$7=32,N42,$A$7=33,N43,$A$7=34,N43,$A$7=35,N44,$A$7=36,N44,$A$7=37,N45,$A$7=38,N45,$A$7=39,N46,$A$7=40,N46)</f>
        <v>0</v>
      </c>
      <c r="AB32" s="4" t="str">
        <f t="shared" si="12"/>
        <v>9a</v>
      </c>
      <c r="AC32" s="4" cm="1">
        <f t="array" ref="AC32">_xlfn.IFS($A$7=1,0,$A$7=2,#REF!,$A$7=3,#REF!,$A$7=4,#REF!,$A$7=5,N28,$A$7=6,N28,$A$7=7,N29,$A$7=8,N29,$A$7=9,N30,$A$7=10,N30,$A$7=11,N31,$A$7=12,N31,$A$7=13,N32,$A$7=14,N32,$A$7=15,N33,$A$7=16,N33,$A$7=17,N34,$A$7=18,N34,$A$7=19,N35,$A$7=20,N35,$A$7=21,N36,$A$7=22,N36,$A$7=23,N37,$A$7=24,N37,$A$7=25,N38,$A$7=26,N38,$A$7=27,N39,$A$7=28,N39,$A$7=29,N40,$A$7=30,N40,$A$7=31,N41,$A$7=32,N41,$A$7=33,N42,$A$7=34,N42,$A$7=35,N43,$A$7=36,N43,$A$7=37,N44,$A$7=38,N44,$A$7=39,N45,$A$7=40,N45)</f>
        <v>0</v>
      </c>
      <c r="AD32" s="4" t="str">
        <f t="shared" si="13"/>
        <v>8d</v>
      </c>
      <c r="AE32" s="4" cm="1">
        <f t="array" ref="AE32">_xlfn.IFS($A$7=1,0,$A$7=2,#REF!,$A$7=3,#REF!,$A$7=4,#REF!,$A$7=5,N27,$A$7=6,N27,$A$7=7,N28,$A$7=8,N28,$A$7=9,N29,$A$7=10,N29,$A$7=11,N30,$A$7=12,N30,$A$7=13,N31,$A$7=14,N31,$A$7=15,N32,$A$7=16,N32,$A$7=17,N33,$A$7=18,N33,$A$7=19,N34,$A$7=20,N34,$A$7=21,N35,$A$7=22,N35,$A$7=23,N36,$A$7=24,N36,$A$7=25,N37,$A$7=26,N37,$A$7=27,N38,$A$7=28,N38,$A$7=29,N39,$A$7=30,N39,$A$7=31,N40,$A$7=32,N40,$A$7=33,N41,$A$7=34,N41,$A$7=35,N42,$A$7=36,N42,$A$7=37,N43,$A$7=38,N43,$A$7=39,N44,$A$7=40,N44)</f>
        <v>0</v>
      </c>
      <c r="AF32" s="4" t="str">
        <f t="shared" si="14"/>
        <v>8c</v>
      </c>
      <c r="AG32" s="4" cm="1">
        <f t="array" ref="AG32">_xlfn.IFS($A$7=1,0,$A$7=2,#REF!,$A$7=3,#REF!,$A$7=4,#REF!,$A$7=5,N26,$A$7=6,N26,$A$7=7,N27,$A$7=8,N27,$A$7=9,N28,$A$7=10,N28,$A$7=11,N29,$A$7=12,N29,$A$7=13,N30,$A$7=14,N30,$A$7=15,N31,$A$7=16,N31,$A$7=17,N32,$A$7=18,N32,$A$7=19,N33,$A$7=20,N33,$A$7=21,N34,$A$7=22,N34,$A$7=23,N35,$A$7=24,N35,$A$7=25,N36,$A$7=26,N36,$A$7=27,N37,$A$7=28,N37,$A$7=29,N38,$A$7=30,N38,$A$7=31,N39,$A$7=32,N39,$A$7=33,N40,$A$7=34,N40,$A$7=35,N41,$A$7=36,N41,$A$7=37,N42,$A$7=38,N42,$A$7=39,N43,$A$7=40,N43)</f>
        <v>0</v>
      </c>
      <c r="AH32" s="4" t="str">
        <f t="shared" si="15"/>
        <v>8b</v>
      </c>
      <c r="AI32" s="4" cm="1">
        <f t="array" ref="AI32">_xlfn.IFS($A$7=1,0,$A$7=2,#REF!,$A$7=3,#REF!,$A$7=4,#REF!,$A$7=5,N25,$A$7=6,N25,$A$7=7,N26,$A$7=8,N26,$A$7=9,N27,$A$7=10,N27,$A$7=11,N28,$A$7=12,N28,$A$7=13,N29,$A$7=14,N29,$A$7=15,N30,$A$7=16,N30,$A$7=17,N31,$A$7=18,N31,$A$7=19,N32,$A$7=20,N32,$A$7=21,N33,$A$7=22,N33,$A$7=23,N34,$A$7=24,N34,$A$7=25,N35,$A$7=26,N35,$A$7=27,N36,$A$7=28,N36,$A$7=29,N37,$A$7=30,N37,$A$7=31,N38,$A$7=32,N38,$A$7=33,N39,$A$7=34,N39,$A$7=35,N40,$A$7=36,N40,$A$7=37,N41,$A$7=38,N41,$A$7=39,N42,$A$7=40,N42)</f>
        <v>0</v>
      </c>
      <c r="AJ32" s="4" t="str">
        <f t="shared" si="16"/>
        <v>8a</v>
      </c>
      <c r="AK32" s="4" t="str" cm="1">
        <f t="array" ref="AK32">_xlfn.IFS($A$7=1,0,$A$7=2,#REF!,$A$7=3,#REF!,$A$7=4,#REF!,$A$7=5,N24,$A$7=6,N24,$A$7=7,N25,$A$7=8,N25,$A$7=9,N26,$A$7=10,N26,$A$7=11,N27,$A$7=12,N27,$A$7=13,N28,$A$7=14,N28,$A$7=15,N29,$A$7=16,N29,$A$7=17,N30,$A$7=18,N30,$A$7=19,N31,$A$7=20,N31,$A$7=21,N32,$A$7=22,N32,$A$7=23,N33,$A$7=24,N33,$A$7=25,N34,$A$7=26,N34,$A$7=27,N35,$A$7=28,N35,$A$7=29,N36,$A$7=30,N36,$A$7=31,N37,$A$7=32,N37,$A$7=33,N38,$A$7=34,N38,$A$7=35,N39,$A$7=36,N39,$A$7=37,N40,$A$7=38,N40,$A$7=39,N41,$A$7=40,N41)</f>
        <v>11b</v>
      </c>
      <c r="AL32" s="4" t="str">
        <f t="shared" si="17"/>
        <v>7d</v>
      </c>
      <c r="AM32" s="4" t="str" cm="1">
        <f t="array" ref="AM32">_xlfn.IFS($A$7=1,0,$A$7=2,#REF!,$A$7=3,#REF!,$A$7=4,#REF!,$A$7=5,#REF!,$A$7=6,#REF!,$A$7=7,#REF!,$A$7=8,#REF!,$A$7=9,#REF!,$A$7=10,#REF!,$A$7=11,#REF!,$A$7=12,#REF!,$A$7=13,#REF!,$A$7=14,#REF!,$A$7=15,#REF!,$A$7=16,#REF!,$A$7=17,N29,$A$7=18,N29,$A$7=19,N30,$A$7=20,N30,$A$7=21,N31,$A$7=22,N31,$A$7=23,N32,$A$7=24,N32,$A$7=25,N33,$A$7=26,N33,$A$7=27,N34,$A$7=28,N34,$A$7=29,N35,$A$7=30,N35,$A$7=31,N36,$A$7=32,N36,$A$7=33,N37,$A$7=34,N37,$A$7=35,N38,$A$7=36,N38,$A$7=37,N39,$A$7=38,N39,$A$7=39,N40,$A$7=40,N40)</f>
        <v>11a</v>
      </c>
      <c r="AN32" s="4" t="str">
        <f t="shared" si="18"/>
        <v>7c</v>
      </c>
      <c r="AO32" s="4" t="str" cm="1">
        <f t="array" ref="AO32">_xlfn.IFS($A$7=1,0,$A$7=2,#REF!,$A$7=3,#REF!,$A$7=4,#REF!,$A$7=5,N22,$A$7=6,N22,$A$7=7,N23,$A$7=8,N23,$A$7=9,N24,$A$7=10,N24,$A$7=11,N25,$A$7=12,N25,$A$7=13,N26,$A$7=14,N26,$A$7=15,N27,$A$7=16,N27,$A$7=17,N28,$A$7=18,N28,$A$7=19,N29,$A$7=20,N29,$A$7=21,N30,$A$7=22,N30,$A$7=23,N31,$A$7=24,N31,$A$7=25,N32,$A$7=26,N32,$A$7=27,N33,$A$7=28,N33,$A$7=29,N34,$A$7=30,N34,$A$7=31,N35,$A$7=32,N35,$A$7=33,N36,$A$7=34,N36,$A$7=35,N37,$A$7=36,N37,$A$7=37,N38,$A$7=38,N38,$A$7=39,N39,$A$7=40,N39)</f>
        <v>10d</v>
      </c>
      <c r="AP32" s="4" t="str">
        <f t="shared" si="19"/>
        <v>7b</v>
      </c>
      <c r="AQ32" s="4" t="str" cm="1">
        <f t="array" ref="AQ32">_xlfn.IFS($A$7=1,0,$A$7=2,#REF!,$A$7=3,#REF!,$A$7=4,#REF!,$A$7=5,N21,$A$7=6,N21,$A$7=7,N22,$A$7=8,N22,$A$7=9,N23,$A$7=10,N23,$A$7=11,N24,$A$7=12,N24,$A$7=13,N25,$A$7=14,N25,$A$7=15,N26,$A$7=16,N26,$A$7=17,N27,$A$7=18,N27,$A$7=19,N28,$A$7=20,N28,$A$7=21,N29,$A$7=22,N29,$A$7=23,N30,$A$7=24,N30,$A$7=25,N31,$A$7=26,N31,$A$7=27,N32,$A$7=28,N32,$A$7=29,N33,$A$7=30,N33,$A$7=31,N34,$A$7=32,N34,$A$7=33,N35,$A$7=34,N35,$A$7=35,N36,$A$7=36,N36,$A$7=37,N37,$A$7=38,N37,$A$7=39,N38,$A$7=40,N38)</f>
        <v>10c</v>
      </c>
      <c r="BF32" s="1"/>
      <c r="BH32" s="1"/>
    </row>
    <row r="33" spans="1:62" x14ac:dyDescent="0.2">
      <c r="A33" s="1">
        <v>-17</v>
      </c>
      <c r="B33">
        <v>30</v>
      </c>
      <c r="C33" s="3">
        <f t="shared" si="0"/>
        <v>1.1597222222222221</v>
      </c>
      <c r="D33" s="4">
        <f>'Zeitpläne Stationen'!B32</f>
        <v>0</v>
      </c>
      <c r="E33" s="4" cm="1">
        <f t="array" ref="E33">_xlfn.IFS($A$7=1,0,$A$7=2,D34,$A$7=3,D35,$A$7=4,D35,$A$7=5,D36,$A$7=6,D36,$A$7=7,D37,$A$7=8,D37,$A$7=9,D38,$A$7=10,D38,$A$7=11,D39,$A$7=12,D39,$A$7=13,D40,$A$7=14,D40,$A$7=15,D41,$A$7=16,D41,$A$7=17,D42,$A$7=18,D42,$A$7=19,D43,$A$7=20,D43,$A$7=21,D44,$A$7=22,D44,$A$7=23,D45,$A$7=24,D45,$A$7=25,D46,$A$7=26,D46,$A$7=27,D47,$A$7=28,D47,$A$7=29,D48,$A$7=30,D48,$A$7=31,D49,$A$7=32,D49,$A$7=33,D50,$A$7=34,D50,$A$7=35,D51,$A$7=36,D51,$A$7=37,D52,$A$7=38,D52,$A$7=39,D53,$A$7=40,D53)</f>
        <v>3</v>
      </c>
      <c r="F33" s="4">
        <f t="shared" si="1"/>
        <v>0</v>
      </c>
      <c r="G33" s="4" cm="1">
        <f t="array" ref="G33">_xlfn.IFS($A$7=1,0,$A$7=2,D33,$A$7=3,D34,$A$7=4,D34,$A$7=5,D35,$A$7=6,D35,$A$7=7,D36,$A$7=8,D36,$A$7=9,D37,$A$7=10,D37,$A$7=11,D38,$A$7=12,D38,$A$7=13,D39,$A$7=14,D39,$A$7=15,D40,$A$7=16,D40,$A$7=17,D41,$A$7=18,D41,$A$7=19,D42,$A$7=20,D42,$A$7=21,D43,$A$7=22,D43,$A$7=23,D44,$A$7=24,D44,$A$7=25,D45,$A$7=26,D45,$A$7=27,D46,$A$7=28,D46,$A$7=29,D47,$A$7=30,D47,$A$7=31,D48,$A$7=32,D48,$A$7=33,D49,$A$7=34,D49,$A$7=35,D50,$A$7=36,D50,$A$7=37,D51,$A$7=38,D51,$A$7=39,D52,$A$7=40,D52)</f>
        <v>2</v>
      </c>
      <c r="H33" s="4">
        <f t="shared" si="2"/>
        <v>0</v>
      </c>
      <c r="I33" s="4" cm="1">
        <f t="array" ref="I33">_xlfn.IFS($A$7=1,0,$A$7=2,D32,$A$7=3,D33,$A$7=4,D33,$A$7=5,D34,$A$7=6,D34,$A$7=7,D35,$A$7=8,D35,$A$7=9,D36,$A$7=10,D36,$A$7=11,D37,$A$7=12,D37,$A$7=13,D38,$A$7=14,D38,$A$7=15,D39,$A$7=16,D39,$A$7=17,D40,$A$7=18,D40,$A$7=19,D41,$A$7=20,D41,$A$7=21,D42,$A$7=22,D42,$A$7=23,D43,$A$7=24,D43,$A$7=25,D44,$A$7=26,D44,$A$7=27,D45,$A$7=28,D45,$A$7=29,D46,$A$7=30,D46,$A$7=31,D47,$A$7=32,D47,$A$7=33,D48,$A$7=34,D48,$A$7=35,D49,$A$7=36,D49,$A$7=37,D50,$A$7=38,D50,$A$7=39,D51,$A$7=40,D51)</f>
        <v>1</v>
      </c>
      <c r="J33" s="4">
        <f t="shared" si="3"/>
        <v>0</v>
      </c>
      <c r="K33" s="4" cm="1">
        <f t="array" ref="K33">_xlfn.IFS($A$7=1,0,$A$7=2,D31,$A$7=3,D32,$A$7=4,D32,$A$7=5,D33,$A$7=6,D33,$A$7=7,D34,$A$7=8,D34,$A$7=9,D35,$A$7=10,D35,$A$7=11,D36,$A$7=12,D36,$A$7=13,D37,$A$7=14,D37,$A$7=15,D38,$A$7=16,D38,$A$7=17,D39,$A$7=18,D39,$A$7=19,D40,$A$7=20,D40,$A$7=21,D41,$A$7=22,D41,$A$7=23,D42,$A$7=24,D42,$A$7=25,D43,$A$7=26,D43,$A$7=27,D44,$A$7=28,D44,$A$7=29,D45,$A$7=30,D45,$A$7=31,D46,$A$7=32,D46,$A$7=33,D47,$A$7=34,D47,$A$7=35,D48,$A$7=36,D48,$A$7=37,D49,$A$7=38,D49,$A$7=39,D50,$A$7=40,D50)</f>
        <v>0</v>
      </c>
      <c r="L33" s="4" t="str">
        <f t="shared" si="4"/>
        <v>11b</v>
      </c>
      <c r="M33" s="4" cm="1">
        <f t="array" ref="M33">_xlfn.IFS($A$7=1,0,$A$7=2,H32,$A$7=3,H33,$A$7=4,H33,$A$7=5,H34,$A$7=6,H34,$A$7=7,H35,$A$7=8,H35,$A$7=9,H36,$A$7=10,H36,$A$7=11,H37,$A$7=12,H37,$A$7=13,H38,$A$7=14,H38,$A$7=15,H39,$A$7=16,H39,$A$7=17,H40,$A$7=18,H40,$A$7=19,H41,$A$7=20,H41,$A$7=21,H42,$A$7=22,H42,$A$7=23,H43,$A$7=24,H43,$A$7=25,H44,$A$7=26,H44,$A$7=27,H45,$A$7=28,H45,$A$7=29,H46,$A$7=30,H46,$A$7=31,H47,$A$7=32,H47,$A$7=33,H48,$A$7=34,H48,$A$7=35,H49,$A$7=36,H49,$A$7=37,H50,$A$7=38,H50,$A$7=39,H51,$A$7=40,H51)</f>
        <v>0</v>
      </c>
      <c r="N33" s="4" t="str">
        <f t="shared" si="5"/>
        <v>11a</v>
      </c>
      <c r="O33" s="4" cm="1">
        <f t="array" ref="O33">_xlfn.IFS($A$7=1,0,$A$7=2,D29,$A$7=3,D30,$A$7=4,D30,$A$7=5,D31,$A$7=6,D31,$A$7=7,D32,$A$7=8,D32,$A$7=9,D33,$A$7=10,D33,$A$7=11,D34,$A$7=12,D34,$A$7=13,D35,$A$7=14,D35,$A$7=15,D36,$A$7=16,D36,$A$7=17,D37,$A$7=18,D37,$A$7=19,D38,$A$7=20,D38,$A$7=21,D39,$A$7=22,D39,$A$7=23,D40,$A$7=24,D40,$A$7=25,D41,$A$7=26,D41,$A$7=27,D42,$A$7=28,D42,$A$7=29,D43,$A$7=30,D43,$A$7=31,D44,$A$7=32,D44,$A$7=33,D45,$A$7=34,D45,$A$7=35,D46,$A$7=36,D46,$A$7=37,D47,$A$7=38,D47,$A$7=39,D48,$A$7=40,D48)</f>
        <v>0</v>
      </c>
      <c r="P33" s="4" t="str">
        <f t="shared" si="6"/>
        <v>10d</v>
      </c>
      <c r="Q33" s="4" cm="1">
        <f t="array" ref="Q33">_xlfn.IFS($A$7=1,0,$A$7=2,L32,$A$7=3,L33,$A$7=4,L33,$A$7=5,L34,$A$7=6,L34,$A$7=7,L35,$A$7=8,L35,$A$7=9,L36,$A$7=10,L36,$A$7=11,L37,$A$7=12,L37,$A$7=13,L38,$A$7=14,L38,$A$7=15,L39,$A$7=16,L39,$A$7=17,L40,$A$7=18,L40,$A$7=19,L41,$A$7=20,L41,$A$7=21,L42,$A$7=22,L42,$A$7=23,L43,$A$7=24,L43,$A$7=25,L44,$A$7=26,L44,$A$7=27,L45,$A$7=28,L45,$A$7=29,L46,$A$7=30,L46,$A$7=31,L47,$A$7=32,L47,$A$7=33,L48,$A$7=34,L48,$A$7=35,L49,$A$7=36,L49,$A$7=37,L50,$A$7=38,L50,$A$7=39,L51,$A$7=40,L51)</f>
        <v>0</v>
      </c>
      <c r="R33" s="4" t="str">
        <f t="shared" si="7"/>
        <v>10c</v>
      </c>
      <c r="S33" s="4" cm="1">
        <f t="array" ref="S33">_xlfn.IFS($A$7=1,0,$A$7=2,N32,$A$7=3,N33,$A$7=4,N33,$A$7=5,N34,$A$7=6,N34,$A$7=7,N35,$A$7=8,N35,$A$7=9,N36,$A$7=10,N36,$A$7=11,N37,$A$7=12,N37,$A$7=13,N38,$A$7=14,N38,$A$7=15,N39,$A$7=16,N39,$A$7=17,N40,$A$7=18,N40,$A$7=19,N41,$A$7=20,N41,$A$7=21,N42,$A$7=22,N42,$A$7=23,N43,$A$7=24,N43,$A$7=25,N44,$A$7=26,N44,$A$7=27,N45,$A$7=28,N45,$A$7=29,N46,$A$7=30,N46,$A$7=31,N47,$A$7=32,N47,$A$7=33,N48,$A$7=34,N48,$A$7=35,N49,$A$7=36,N49,$A$7=37,N50,$A$7=38,N50,$A$7=39,N51,$A$7=40,N51)</f>
        <v>0</v>
      </c>
      <c r="T33" s="4" t="str">
        <f t="shared" si="8"/>
        <v>10b</v>
      </c>
      <c r="U33" s="4" cm="1">
        <f t="array" ref="U33">_xlfn.IFS($A$7=1,0,$A$7=2,N31,$A$7=3,N32,$A$7=4,N32,$A$7=5,N33,$A$7=6,N33,$A$7=7,N34,$A$7=8,N34,$A$7=9,N35,$A$7=10,N35,$A$7=11,N36,$A$7=12,N36,$A$7=13,N37,$A$7=14,N37,$A$7=15,N38,$A$7=16,N38,$A$7=17,N39,$A$7=18,N39,$A$7=19,N40,$A$7=20,N40,$A$7=21,N41,$A$7=22,N41,$A$7=23,N42,$A$7=24,N42,$A$7=25,N43,$A$7=26,N43,$A$7=27,N44,$A$7=28,N44,$A$7=29,N45,$A$7=30,N45,$A$7=31,N46,$A$7=32,N46,$A$7=33,N47,$A$7=34,N47,$A$7=35,N48,$A$7=36,N48,$A$7=37,N49,$A$7=38,N49,$A$7=39,N50,$A$7=40,N50)</f>
        <v>0</v>
      </c>
      <c r="V33" s="4" t="str">
        <f t="shared" si="9"/>
        <v>10a</v>
      </c>
      <c r="W33" s="4" cm="1">
        <f t="array" ref="W33">_xlfn.IFS($A$7=1,0,$A$7=2,N30,$A$7=3,N31,$A$7=4,N31,$A$7=5,N32,$A$7=6,N32,$A$7=7,N33,$A$7=8,N33,$A$7=9,N34,$A$7=10,N34,$A$7=11,N35,$A$7=12,N35,$A$7=13,N36,$A$7=14,N36,$A$7=15,N37,$A$7=16,N37,$A$7=17,N38,$A$7=18,N38,$A$7=19,N39,$A$7=20,N39,$A$7=21,N40,$A$7=22,N40,$A$7=23,N41,$A$7=24,N41,$A$7=25,N42,$A$7=26,N42,$A$7=27,N43,$A$7=28,N43,$A$7=29,N44,$A$7=30,N44,$A$7=31,N45,$A$7=32,N45,$A$7=33,N46,$A$7=34,N46,$A$7=35,N47,$A$7=36,N47,$A$7=37,N48,$A$7=38,N48,$A$7=39,N49,$A$7=40,N49)</f>
        <v>0</v>
      </c>
      <c r="X33" s="4" t="str">
        <f t="shared" si="10"/>
        <v>9d</v>
      </c>
      <c r="Y33" s="4" cm="1">
        <f t="array" ref="Y33">_xlfn.IFS($A$7=1,0,$A$7=2,N29,$A$7=3,N30,$A$7=4,N30,$A$7=5,N31,$A$7=6,N31,$A$7=7,N32,$A$7=8,N32,$A$7=9,N33,$A$7=10,N33,$A$7=11,N34,$A$7=12,N34,$A$7=13,N35,$A$7=14,N35,$A$7=15,N36,$A$7=16,N36,$A$7=17,N37,$A$7=18,N37,$A$7=19,N38,$A$7=20,N38,$A$7=21,N39,$A$7=22,N39,$A$7=23,N40,$A$7=24,N40,$A$7=25,N41,$A$7=26,N41,$A$7=27,N42,$A$7=28,N42,$A$7=29,N43,$A$7=30,N43,$A$7=31,N44,$A$7=32,N44,$A$7=33,N45,$A$7=34,N45,$A$7=35,N46,$A$7=36,N46,$A$7=37,N47,$A$7=38,N47,$A$7=39,N48,$A$7=40,N48)</f>
        <v>0</v>
      </c>
      <c r="Z33" s="4" t="str">
        <f t="shared" si="11"/>
        <v>9c</v>
      </c>
      <c r="AA33" s="4" cm="1">
        <f t="array" ref="AA33">_xlfn.IFS($A$7=1,0,$A$7=2,N28,$A$7=3,N29,$A$7=4,N29,$A$7=5,N30,$A$7=6,N30,$A$7=7,N31,$A$7=8,N31,$A$7=9,N32,$A$7=10,N32,$A$7=11,N33,$A$7=12,N33,$A$7=13,N34,$A$7=14,N34,$A$7=15,N35,$A$7=16,N35,$A$7=17,N36,$A$7=18,N36,$A$7=19,N37,$A$7=20,N37,$A$7=21,N38,$A$7=22,N38,$A$7=23,N39,$A$7=24,N39,$A$7=25,N40,$A$7=26,N40,$A$7=27,N41,$A$7=28,N41,$A$7=29,N42,$A$7=30,N42,$A$7=31,N43,$A$7=32,N43,$A$7=33,N44,$A$7=34,N44,$A$7=35,N45,$A$7=36,N45,$A$7=37,N46,$A$7=38,N46,$A$7=39,N47,$A$7=40,N47)</f>
        <v>0</v>
      </c>
      <c r="AB33" s="4" t="str">
        <f t="shared" si="12"/>
        <v>9b</v>
      </c>
      <c r="AC33" s="4" cm="1">
        <f t="array" ref="AC33">_xlfn.IFS($A$7=1,0,$A$7=2,#REF!,$A$7=3,#REF!,$A$7=4,#REF!,$A$7=5,N29,$A$7=6,N29,$A$7=7,N30,$A$7=8,N30,$A$7=9,N31,$A$7=10,N31,$A$7=11,N32,$A$7=12,N32,$A$7=13,N33,$A$7=14,N33,$A$7=15,N34,$A$7=16,N34,$A$7=17,N35,$A$7=18,N35,$A$7=19,N36,$A$7=20,N36,$A$7=21,N37,$A$7=22,N37,$A$7=23,N38,$A$7=24,N38,$A$7=25,N39,$A$7=26,N39,$A$7=27,N40,$A$7=28,N40,$A$7=29,N41,$A$7=30,N41,$A$7=31,N42,$A$7=32,N42,$A$7=33,N43,$A$7=34,N43,$A$7=35,N44,$A$7=36,N44,$A$7=37,N45,$A$7=38,N45,$A$7=39,N46,$A$7=40,N46)</f>
        <v>0</v>
      </c>
      <c r="AD33" s="4" t="str">
        <f t="shared" si="13"/>
        <v>9a</v>
      </c>
      <c r="AE33" s="4" cm="1">
        <f t="array" ref="AE33">_xlfn.IFS($A$7=1,0,$A$7=2,#REF!,$A$7=3,#REF!,$A$7=4,#REF!,$A$7=5,N28,$A$7=6,N28,$A$7=7,N29,$A$7=8,N29,$A$7=9,N30,$A$7=10,N30,$A$7=11,N31,$A$7=12,N31,$A$7=13,N32,$A$7=14,N32,$A$7=15,N33,$A$7=16,N33,$A$7=17,N34,$A$7=18,N34,$A$7=19,N35,$A$7=20,N35,$A$7=21,N36,$A$7=22,N36,$A$7=23,N37,$A$7=24,N37,$A$7=25,N38,$A$7=26,N38,$A$7=27,N39,$A$7=28,N39,$A$7=29,N40,$A$7=30,N40,$A$7=31,N41,$A$7=32,N41,$A$7=33,N42,$A$7=34,N42,$A$7=35,N43,$A$7=36,N43,$A$7=37,N44,$A$7=38,N44,$A$7=39,N45,$A$7=40,N45)</f>
        <v>0</v>
      </c>
      <c r="AF33" s="4" t="str">
        <f t="shared" si="14"/>
        <v>8d</v>
      </c>
      <c r="AG33" s="4" cm="1">
        <f t="array" ref="AG33">_xlfn.IFS($A$7=1,0,$A$7=2,#REF!,$A$7=3,#REF!,$A$7=4,#REF!,$A$7=5,N27,$A$7=6,N27,$A$7=7,N28,$A$7=8,N28,$A$7=9,N29,$A$7=10,N29,$A$7=11,N30,$A$7=12,N30,$A$7=13,N31,$A$7=14,N31,$A$7=15,N32,$A$7=16,N32,$A$7=17,N33,$A$7=18,N33,$A$7=19,N34,$A$7=20,N34,$A$7=21,N35,$A$7=22,N35,$A$7=23,N36,$A$7=24,N36,$A$7=25,N37,$A$7=26,N37,$A$7=27,N38,$A$7=28,N38,$A$7=29,N39,$A$7=30,N39,$A$7=31,N40,$A$7=32,N40,$A$7=33,N41,$A$7=34,N41,$A$7=35,N42,$A$7=36,N42,$A$7=37,N43,$A$7=38,N43,$A$7=39,N44,$A$7=40,N44)</f>
        <v>0</v>
      </c>
      <c r="AH33" s="4" t="str">
        <f t="shared" si="15"/>
        <v>8c</v>
      </c>
      <c r="AI33" s="4" cm="1">
        <f t="array" ref="AI33">_xlfn.IFS($A$7=1,0,$A$7=2,#REF!,$A$7=3,#REF!,$A$7=4,#REF!,$A$7=5,N26,$A$7=6,N26,$A$7=7,N27,$A$7=8,N27,$A$7=9,N28,$A$7=10,N28,$A$7=11,N29,$A$7=12,N29,$A$7=13,N30,$A$7=14,N30,$A$7=15,N31,$A$7=16,N31,$A$7=17,N32,$A$7=18,N32,$A$7=19,N33,$A$7=20,N33,$A$7=21,N34,$A$7=22,N34,$A$7=23,N35,$A$7=24,N35,$A$7=25,N36,$A$7=26,N36,$A$7=27,N37,$A$7=28,N37,$A$7=29,N38,$A$7=30,N38,$A$7=31,N39,$A$7=32,N39,$A$7=33,N40,$A$7=34,N40,$A$7=35,N41,$A$7=36,N41,$A$7=37,N42,$A$7=38,N42,$A$7=39,N43,$A$7=40,N43)</f>
        <v>0</v>
      </c>
      <c r="AJ33" s="4" t="str">
        <f t="shared" si="16"/>
        <v>8b</v>
      </c>
      <c r="AK33" s="4" cm="1">
        <f t="array" ref="AK33">_xlfn.IFS($A$7=1,0,$A$7=2,#REF!,$A$7=3,#REF!,$A$7=4,#REF!,$A$7=5,N25,$A$7=6,N25,$A$7=7,N26,$A$7=8,N26,$A$7=9,N27,$A$7=10,N27,$A$7=11,N28,$A$7=12,N28,$A$7=13,N29,$A$7=14,N29,$A$7=15,N30,$A$7=16,N30,$A$7=17,N31,$A$7=18,N31,$A$7=19,N32,$A$7=20,N32,$A$7=21,N33,$A$7=22,N33,$A$7=23,N34,$A$7=24,N34,$A$7=25,N35,$A$7=26,N35,$A$7=27,N36,$A$7=28,N36,$A$7=29,N37,$A$7=30,N37,$A$7=31,N38,$A$7=32,N38,$A$7=33,N39,$A$7=34,N39,$A$7=35,N40,$A$7=36,N40,$A$7=37,N41,$A$7=38,N41,$A$7=39,N42,$A$7=40,N42)</f>
        <v>0</v>
      </c>
      <c r="AL33" s="4" t="str">
        <f t="shared" si="17"/>
        <v>8a</v>
      </c>
      <c r="AM33" s="4" t="str" cm="1">
        <f t="array" ref="AM33">_xlfn.IFS($A$7=1,0,$A$7=2,#REF!,$A$7=3,#REF!,$A$7=4,#REF!,$A$7=5,#REF!,$A$7=6,#REF!,$A$7=7,#REF!,$A$7=8,#REF!,$A$7=9,#REF!,$A$7=10,#REF!,$A$7=11,#REF!,$A$7=12,#REF!,$A$7=13,#REF!,$A$7=14,#REF!,$A$7=15,N29,$A$7=16,N29,$A$7=17,N30,$A$7=18,N30,$A$7=19,N31,$A$7=20,N31,$A$7=21,N32,$A$7=22,N32,$A$7=23,N33,$A$7=24,N33,$A$7=25,N34,$A$7=26,N34,$A$7=27,N35,$A$7=28,N35,$A$7=29,N36,$A$7=30,N36,$A$7=31,N37,$A$7=32,N37,$A$7=33,N38,$A$7=34,N38,$A$7=35,N39,$A$7=36,N39,$A$7=37,N40,$A$7=38,N40,$A$7=39,N41,$A$7=40,N41)</f>
        <v>11b</v>
      </c>
      <c r="AN33" s="4" t="str">
        <f t="shared" si="18"/>
        <v>7d</v>
      </c>
      <c r="AO33" s="4" t="str" cm="1">
        <f t="array" ref="AO33">_xlfn.IFS($A$7=1,0,$A$7=2,#REF!,$A$7=3,#REF!,$A$7=4,#REF!,$A$7=5,N23,$A$7=6,N23,$A$7=7,N24,$A$7=8,N24,$A$7=9,N25,$A$7=10,N25,$A$7=11,N26,$A$7=12,N26,$A$7=13,N27,$A$7=14,N27,$A$7=15,N28,$A$7=16,N28,$A$7=17,N29,$A$7=18,N29,$A$7=19,N30,$A$7=20,N30,$A$7=21,N31,$A$7=22,N31,$A$7=23,N32,$A$7=24,N32,$A$7=25,N33,$A$7=26,N33,$A$7=27,N34,$A$7=28,N34,$A$7=29,N35,$A$7=30,N35,$A$7=31,N36,$A$7=32,N36,$A$7=33,N37,$A$7=34,N37,$A$7=35,N38,$A$7=36,N38,$A$7=37,N39,$A$7=38,N39,$A$7=39,N40,$A$7=40,N40)</f>
        <v>11a</v>
      </c>
      <c r="AP33" s="4" t="str">
        <f t="shared" si="19"/>
        <v>7c</v>
      </c>
      <c r="AQ33" s="4" t="str" cm="1">
        <f t="array" ref="AQ33">_xlfn.IFS($A$7=1,0,$A$7=2,#REF!,$A$7=3,#REF!,$A$7=4,#REF!,$A$7=5,N22,$A$7=6,N22,$A$7=7,N23,$A$7=8,N23,$A$7=9,N24,$A$7=10,N24,$A$7=11,N25,$A$7=12,N25,$A$7=13,N26,$A$7=14,N26,$A$7=15,N27,$A$7=16,N27,$A$7=17,N28,$A$7=18,N28,$A$7=19,N29,$A$7=20,N29,$A$7=21,N30,$A$7=22,N30,$A$7=23,N31,$A$7=24,N31,$A$7=25,N32,$A$7=26,N32,$A$7=27,N33,$A$7=28,N33,$A$7=29,N34,$A$7=30,N34,$A$7=31,N35,$A$7=32,N35,$A$7=33,N36,$A$7=34,N36,$A$7=35,N37,$A$7=36,N37,$A$7=37,N38,$A$7=38,N38,$A$7=39,N39,$A$7=40,N39)</f>
        <v>10d</v>
      </c>
      <c r="BF33" s="1"/>
      <c r="BH33" s="1"/>
      <c r="BJ33" s="5"/>
    </row>
    <row r="34" spans="1:62" x14ac:dyDescent="0.2">
      <c r="A34" s="1">
        <v>-16</v>
      </c>
      <c r="B34">
        <v>31</v>
      </c>
      <c r="C34" s="3">
        <f t="shared" si="0"/>
        <v>1.1875</v>
      </c>
      <c r="D34" s="4">
        <f>'Zeitpläne Stationen'!B33</f>
        <v>0</v>
      </c>
      <c r="E34" s="4" cm="1">
        <f t="array" ref="E34">_xlfn.IFS($A$7=1,0,$A$7=2,D35,$A$7=3,D36,$A$7=4,D36,$A$7=5,D37,$A$7=6,D37,$A$7=7,D38,$A$7=8,D38,$A$7=9,D39,$A$7=10,D39,$A$7=11,D40,$A$7=12,D40,$A$7=13,D41,$A$7=14,D41,$A$7=15,D42,$A$7=16,D42,$A$7=17,D43,$A$7=18,D43,$A$7=19,D44,$A$7=20,D44,$A$7=21,D45,$A$7=22,D45,$A$7=23,D46,$A$7=24,D46,$A$7=25,D47,$A$7=26,D47,$A$7=27,D48,$A$7=28,D48,$A$7=29,D49,$A$7=30,D49,$A$7=31,D50,$A$7=32,D50,$A$7=33,D51,$A$7=34,D51,$A$7=35,D52,$A$7=36,D52,$A$7=37,D53,$A$7=38,D53,$A$7=39,D54,$A$7=40,D54)</f>
        <v>4</v>
      </c>
      <c r="F34" s="4">
        <f t="shared" si="1"/>
        <v>0</v>
      </c>
      <c r="G34" s="4" cm="1">
        <f t="array" ref="G34">_xlfn.IFS($A$7=1,0,$A$7=2,D34,$A$7=3,D35,$A$7=4,D35,$A$7=5,D36,$A$7=6,D36,$A$7=7,D37,$A$7=8,D37,$A$7=9,D38,$A$7=10,D38,$A$7=11,D39,$A$7=12,D39,$A$7=13,D40,$A$7=14,D40,$A$7=15,D41,$A$7=16,D41,$A$7=17,D42,$A$7=18,D42,$A$7=19,D43,$A$7=20,D43,$A$7=21,D44,$A$7=22,D44,$A$7=23,D45,$A$7=24,D45,$A$7=25,D46,$A$7=26,D46,$A$7=27,D47,$A$7=28,D47,$A$7=29,D48,$A$7=30,D48,$A$7=31,D49,$A$7=32,D49,$A$7=33,D50,$A$7=34,D50,$A$7=35,D51,$A$7=36,D51,$A$7=37,D52,$A$7=38,D52,$A$7=39,D53,$A$7=40,D53)</f>
        <v>3</v>
      </c>
      <c r="H34" s="4">
        <f t="shared" si="2"/>
        <v>0</v>
      </c>
      <c r="I34" s="4" cm="1">
        <f t="array" ref="I34">_xlfn.IFS($A$7=1,0,$A$7=2,D33,$A$7=3,D34,$A$7=4,D34,$A$7=5,D35,$A$7=6,D35,$A$7=7,D36,$A$7=8,D36,$A$7=9,D37,$A$7=10,D37,$A$7=11,D38,$A$7=12,D38,$A$7=13,D39,$A$7=14,D39,$A$7=15,D40,$A$7=16,D40,$A$7=17,D41,$A$7=18,D41,$A$7=19,D42,$A$7=20,D42,$A$7=21,D43,$A$7=22,D43,$A$7=23,D44,$A$7=24,D44,$A$7=25,D45,$A$7=26,D45,$A$7=27,D46,$A$7=28,D46,$A$7=29,D47,$A$7=30,D47,$A$7=31,D48,$A$7=32,D48,$A$7=33,D49,$A$7=34,D49,$A$7=35,D50,$A$7=36,D50,$A$7=37,D51,$A$7=38,D51,$A$7=39,D52,$A$7=40,D52)</f>
        <v>2</v>
      </c>
      <c r="J34" s="4">
        <f t="shared" si="3"/>
        <v>0</v>
      </c>
      <c r="K34" s="4" cm="1">
        <f t="array" ref="K34">_xlfn.IFS($A$7=1,0,$A$7=2,D32,$A$7=3,D33,$A$7=4,D33,$A$7=5,D34,$A$7=6,D34,$A$7=7,D35,$A$7=8,D35,$A$7=9,D36,$A$7=10,D36,$A$7=11,D37,$A$7=12,D37,$A$7=13,D38,$A$7=14,D38,$A$7=15,D39,$A$7=16,D39,$A$7=17,D40,$A$7=18,D40,$A$7=19,D41,$A$7=20,D41,$A$7=21,D42,$A$7=22,D42,$A$7=23,D43,$A$7=24,D43,$A$7=25,D44,$A$7=26,D44,$A$7=27,D45,$A$7=28,D45,$A$7=29,D46,$A$7=30,D46,$A$7=31,D47,$A$7=32,D47,$A$7=33,D48,$A$7=34,D48,$A$7=35,D49,$A$7=36,D49,$A$7=37,D50,$A$7=38,D50,$A$7=39,D51,$A$7=40,D51)</f>
        <v>1</v>
      </c>
      <c r="L34" s="4">
        <f t="shared" si="4"/>
        <v>0</v>
      </c>
      <c r="M34" s="4" cm="1">
        <f t="array" ref="M34">_xlfn.IFS($A$7=1,0,$A$7=2,H33,$A$7=3,H34,$A$7=4,H34,$A$7=5,H35,$A$7=6,H35,$A$7=7,H36,$A$7=8,H36,$A$7=9,H37,$A$7=10,H37,$A$7=11,H38,$A$7=12,H38,$A$7=13,H39,$A$7=14,H39,$A$7=15,H40,$A$7=16,H40,$A$7=17,H41,$A$7=18,H41,$A$7=19,H42,$A$7=20,H42,$A$7=21,H43,$A$7=22,H43,$A$7=23,H44,$A$7=24,H44,$A$7=25,H45,$A$7=26,H45,$A$7=27,H46,$A$7=28,H46,$A$7=29,H47,$A$7=30,H47,$A$7=31,H48,$A$7=32,H48,$A$7=33,H49,$A$7=34,H49,$A$7=35,H50,$A$7=36,H50,$A$7=37,H51,$A$7=38,H51,$A$7=39,H52,$A$7=40,H52)</f>
        <v>0</v>
      </c>
      <c r="N34" s="4" t="str">
        <f t="shared" si="5"/>
        <v>11b</v>
      </c>
      <c r="O34" s="4" cm="1">
        <f t="array" ref="O34">_xlfn.IFS($A$7=1,0,$A$7=2,D30,$A$7=3,D31,$A$7=4,D31,$A$7=5,D32,$A$7=6,D32,$A$7=7,D33,$A$7=8,D33,$A$7=9,D34,$A$7=10,D34,$A$7=11,D35,$A$7=12,D35,$A$7=13,D36,$A$7=14,D36,$A$7=15,D37,$A$7=16,D37,$A$7=17,D38,$A$7=18,D38,$A$7=19,D39,$A$7=20,D39,$A$7=21,D40,$A$7=22,D40,$A$7=23,D41,$A$7=24,D41,$A$7=25,D42,$A$7=26,D42,$A$7=27,D43,$A$7=28,D43,$A$7=29,D44,$A$7=30,D44,$A$7=31,D45,$A$7=32,D45,$A$7=33,D46,$A$7=34,D46,$A$7=35,D47,$A$7=36,D47,$A$7=37,D48,$A$7=38,D48,$A$7=39,D49,$A$7=40,D49)</f>
        <v>0</v>
      </c>
      <c r="P34" s="4" t="str">
        <f t="shared" si="6"/>
        <v>11a</v>
      </c>
      <c r="Q34" s="4" cm="1">
        <f t="array" ref="Q34">_xlfn.IFS($A$7=1,0,$A$7=2,L33,$A$7=3,L34,$A$7=4,L34,$A$7=5,L35,$A$7=6,L35,$A$7=7,L36,$A$7=8,L36,$A$7=9,L37,$A$7=10,L37,$A$7=11,L38,$A$7=12,L38,$A$7=13,L39,$A$7=14,L39,$A$7=15,L40,$A$7=16,L40,$A$7=17,L41,$A$7=18,L41,$A$7=19,L42,$A$7=20,L42,$A$7=21,L43,$A$7=22,L43,$A$7=23,L44,$A$7=24,L44,$A$7=25,L45,$A$7=26,L45,$A$7=27,L46,$A$7=28,L46,$A$7=29,L47,$A$7=30,L47,$A$7=31,L48,$A$7=32,L48,$A$7=33,L49,$A$7=34,L49,$A$7=35,L50,$A$7=36,L50,$A$7=37,L51,$A$7=38,L51,$A$7=39,L52,$A$7=40,L52)</f>
        <v>0</v>
      </c>
      <c r="R34" s="4" t="str">
        <f t="shared" si="7"/>
        <v>10d</v>
      </c>
      <c r="S34" s="4" cm="1">
        <f t="array" ref="S34">_xlfn.IFS($A$7=1,0,$A$7=2,N33,$A$7=3,N34,$A$7=4,N34,$A$7=5,N35,$A$7=6,N35,$A$7=7,N36,$A$7=8,N36,$A$7=9,N37,$A$7=10,N37,$A$7=11,N38,$A$7=12,N38,$A$7=13,N39,$A$7=14,N39,$A$7=15,N40,$A$7=16,N40,$A$7=17,N41,$A$7=18,N41,$A$7=19,N42,$A$7=20,N42,$A$7=21,N43,$A$7=22,N43,$A$7=23,N44,$A$7=24,N44,$A$7=25,N45,$A$7=26,N45,$A$7=27,N46,$A$7=28,N46,$A$7=29,N47,$A$7=30,N47,$A$7=31,N48,$A$7=32,N48,$A$7=33,N49,$A$7=34,N49,$A$7=35,N50,$A$7=36,N50,$A$7=37,N51,$A$7=38,N51,$A$7=39,N52,$A$7=40,N52)</f>
        <v>0</v>
      </c>
      <c r="T34" s="4" t="str">
        <f t="shared" si="8"/>
        <v>10c</v>
      </c>
      <c r="U34" s="4" cm="1">
        <f t="array" ref="U34">_xlfn.IFS($A$7=1,0,$A$7=2,N32,$A$7=3,N33,$A$7=4,N33,$A$7=5,N34,$A$7=6,N34,$A$7=7,N35,$A$7=8,N35,$A$7=9,N36,$A$7=10,N36,$A$7=11,N37,$A$7=12,N37,$A$7=13,N38,$A$7=14,N38,$A$7=15,N39,$A$7=16,N39,$A$7=17,N40,$A$7=18,N40,$A$7=19,N41,$A$7=20,N41,$A$7=21,N42,$A$7=22,N42,$A$7=23,N43,$A$7=24,N43,$A$7=25,N44,$A$7=26,N44,$A$7=27,N45,$A$7=28,N45,$A$7=29,N46,$A$7=30,N46,$A$7=31,N47,$A$7=32,N47,$A$7=33,N48,$A$7=34,N48,$A$7=35,N49,$A$7=36,N49,$A$7=37,N50,$A$7=38,N50,$A$7=39,N51,$A$7=40,N51)</f>
        <v>0</v>
      </c>
      <c r="V34" s="4" t="str">
        <f t="shared" si="9"/>
        <v>10b</v>
      </c>
      <c r="W34" s="4" cm="1">
        <f t="array" ref="W34">_xlfn.IFS($A$7=1,0,$A$7=2,N31,$A$7=3,N32,$A$7=4,N32,$A$7=5,N33,$A$7=6,N33,$A$7=7,N34,$A$7=8,N34,$A$7=9,N35,$A$7=10,N35,$A$7=11,N36,$A$7=12,N36,$A$7=13,N37,$A$7=14,N37,$A$7=15,N38,$A$7=16,N38,$A$7=17,N39,$A$7=18,N39,$A$7=19,N40,$A$7=20,N40,$A$7=21,N41,$A$7=22,N41,$A$7=23,N42,$A$7=24,N42,$A$7=25,N43,$A$7=26,N43,$A$7=27,N44,$A$7=28,N44,$A$7=29,N45,$A$7=30,N45,$A$7=31,N46,$A$7=32,N46,$A$7=33,N47,$A$7=34,N47,$A$7=35,N48,$A$7=36,N48,$A$7=37,N49,$A$7=38,N49,$A$7=39,N50,$A$7=40,N50)</f>
        <v>0</v>
      </c>
      <c r="X34" s="4" t="str">
        <f t="shared" si="10"/>
        <v>10a</v>
      </c>
      <c r="Y34" s="4" cm="1">
        <f t="array" ref="Y34">_xlfn.IFS($A$7=1,0,$A$7=2,N30,$A$7=3,N31,$A$7=4,N31,$A$7=5,N32,$A$7=6,N32,$A$7=7,N33,$A$7=8,N33,$A$7=9,N34,$A$7=10,N34,$A$7=11,N35,$A$7=12,N35,$A$7=13,N36,$A$7=14,N36,$A$7=15,N37,$A$7=16,N37,$A$7=17,N38,$A$7=18,N38,$A$7=19,N39,$A$7=20,N39,$A$7=21,N40,$A$7=22,N40,$A$7=23,N41,$A$7=24,N41,$A$7=25,N42,$A$7=26,N42,$A$7=27,N43,$A$7=28,N43,$A$7=29,N44,$A$7=30,N44,$A$7=31,N45,$A$7=32,N45,$A$7=33,N46,$A$7=34,N46,$A$7=35,N47,$A$7=36,N47,$A$7=37,N48,$A$7=38,N48,$A$7=39,N49,$A$7=40,N49)</f>
        <v>0</v>
      </c>
      <c r="Z34" s="4" t="str">
        <f t="shared" si="11"/>
        <v>9d</v>
      </c>
      <c r="AA34" s="4" cm="1">
        <f t="array" ref="AA34">_xlfn.IFS($A$7=1,0,$A$7=2,N29,$A$7=3,N30,$A$7=4,N30,$A$7=5,N31,$A$7=6,N31,$A$7=7,N32,$A$7=8,N32,$A$7=9,N33,$A$7=10,N33,$A$7=11,N34,$A$7=12,N34,$A$7=13,N35,$A$7=14,N35,$A$7=15,N36,$A$7=16,N36,$A$7=17,N37,$A$7=18,N37,$A$7=19,N38,$A$7=20,N38,$A$7=21,N39,$A$7=22,N39,$A$7=23,N40,$A$7=24,N40,$A$7=25,N41,$A$7=26,N41,$A$7=27,N42,$A$7=28,N42,$A$7=29,N43,$A$7=30,N43,$A$7=31,N44,$A$7=32,N44,$A$7=33,N45,$A$7=34,N45,$A$7=35,N46,$A$7=36,N46,$A$7=37,N47,$A$7=38,N47,$A$7=39,N48,$A$7=40,N48)</f>
        <v>0</v>
      </c>
      <c r="AB34" s="4" t="str">
        <f t="shared" si="12"/>
        <v>9c</v>
      </c>
      <c r="AC34" s="4" cm="1">
        <f t="array" ref="AC34">_xlfn.IFS($A$7=1,0,$A$7=2,#REF!,$A$7=3,#REF!,$A$7=4,#REF!,$A$7=5,N30,$A$7=6,N30,$A$7=7,N31,$A$7=8,N31,$A$7=9,N32,$A$7=10,N32,$A$7=11,N33,$A$7=12,N33,$A$7=13,N34,$A$7=14,N34,$A$7=15,N35,$A$7=16,N35,$A$7=17,N36,$A$7=18,N36,$A$7=19,N37,$A$7=20,N37,$A$7=21,N38,$A$7=22,N38,$A$7=23,N39,$A$7=24,N39,$A$7=25,N40,$A$7=26,N40,$A$7=27,N41,$A$7=28,N41,$A$7=29,N42,$A$7=30,N42,$A$7=31,N43,$A$7=32,N43,$A$7=33,N44,$A$7=34,N44,$A$7=35,N45,$A$7=36,N45,$A$7=37,N46,$A$7=38,N46,$A$7=39,N47,$A$7=40,N47)</f>
        <v>0</v>
      </c>
      <c r="AD34" s="4" t="str">
        <f t="shared" si="13"/>
        <v>9b</v>
      </c>
      <c r="AE34" s="4" cm="1">
        <f t="array" ref="AE34">_xlfn.IFS($A$7=1,0,$A$7=2,#REF!,$A$7=3,#REF!,$A$7=4,#REF!,$A$7=5,N29,$A$7=6,N29,$A$7=7,N30,$A$7=8,N30,$A$7=9,N31,$A$7=10,N31,$A$7=11,N32,$A$7=12,N32,$A$7=13,N33,$A$7=14,N33,$A$7=15,N34,$A$7=16,N34,$A$7=17,N35,$A$7=18,N35,$A$7=19,N36,$A$7=20,N36,$A$7=21,N37,$A$7=22,N37,$A$7=23,N38,$A$7=24,N38,$A$7=25,N39,$A$7=26,N39,$A$7=27,N40,$A$7=28,N40,$A$7=29,N41,$A$7=30,N41,$A$7=31,N42,$A$7=32,N42,$A$7=33,N43,$A$7=34,N43,$A$7=35,N44,$A$7=36,N44,$A$7=37,N45,$A$7=38,N45,$A$7=39,N46,$A$7=40,N46)</f>
        <v>0</v>
      </c>
      <c r="AF34" s="4" t="str">
        <f t="shared" si="14"/>
        <v>9a</v>
      </c>
      <c r="AG34" s="4" cm="1">
        <f t="array" ref="AG34">_xlfn.IFS($A$7=1,0,$A$7=2,#REF!,$A$7=3,#REF!,$A$7=4,#REF!,$A$7=5,N28,$A$7=6,N28,$A$7=7,N29,$A$7=8,N29,$A$7=9,N30,$A$7=10,N30,$A$7=11,N31,$A$7=12,N31,$A$7=13,N32,$A$7=14,N32,$A$7=15,N33,$A$7=16,N33,$A$7=17,N34,$A$7=18,N34,$A$7=19,N35,$A$7=20,N35,$A$7=21,N36,$A$7=22,N36,$A$7=23,N37,$A$7=24,N37,$A$7=25,N38,$A$7=26,N38,$A$7=27,N39,$A$7=28,N39,$A$7=29,N40,$A$7=30,N40,$A$7=31,N41,$A$7=32,N41,$A$7=33,N42,$A$7=34,N42,$A$7=35,N43,$A$7=36,N43,$A$7=37,N44,$A$7=38,N44,$A$7=39,N45,$A$7=40,N45)</f>
        <v>0</v>
      </c>
      <c r="AH34" s="4" t="str">
        <f t="shared" si="15"/>
        <v>8d</v>
      </c>
      <c r="AI34" s="4" cm="1">
        <f t="array" ref="AI34">_xlfn.IFS($A$7=1,0,$A$7=2,#REF!,$A$7=3,#REF!,$A$7=4,#REF!,$A$7=5,N27,$A$7=6,N27,$A$7=7,N28,$A$7=8,N28,$A$7=9,N29,$A$7=10,N29,$A$7=11,N30,$A$7=12,N30,$A$7=13,N31,$A$7=14,N31,$A$7=15,N32,$A$7=16,N32,$A$7=17,N33,$A$7=18,N33,$A$7=19,N34,$A$7=20,N34,$A$7=21,N35,$A$7=22,N35,$A$7=23,N36,$A$7=24,N36,$A$7=25,N37,$A$7=26,N37,$A$7=27,N38,$A$7=28,N38,$A$7=29,N39,$A$7=30,N39,$A$7=31,N40,$A$7=32,N40,$A$7=33,N41,$A$7=34,N41,$A$7=35,N42,$A$7=36,N42,$A$7=37,N43,$A$7=38,N43,$A$7=39,N44,$A$7=40,N44)</f>
        <v>0</v>
      </c>
      <c r="AJ34" s="4" t="str">
        <f t="shared" si="16"/>
        <v>8c</v>
      </c>
      <c r="AK34" s="4" cm="1">
        <f t="array" ref="AK34">_xlfn.IFS($A$7=1,0,$A$7=2,#REF!,$A$7=3,#REF!,$A$7=4,#REF!,$A$7=5,N26,$A$7=6,N26,$A$7=7,N27,$A$7=8,N27,$A$7=9,N28,$A$7=10,N28,$A$7=11,N29,$A$7=12,N29,$A$7=13,N30,$A$7=14,N30,$A$7=15,N31,$A$7=16,N31,$A$7=17,N32,$A$7=18,N32,$A$7=19,N33,$A$7=20,N33,$A$7=21,N34,$A$7=22,N34,$A$7=23,N35,$A$7=24,N35,$A$7=25,N36,$A$7=26,N36,$A$7=27,N37,$A$7=28,N37,$A$7=29,N38,$A$7=30,N38,$A$7=31,N39,$A$7=32,N39,$A$7=33,N40,$A$7=34,N40,$A$7=35,N41,$A$7=36,N41,$A$7=37,N42,$A$7=38,N42,$A$7=39,N43,$A$7=40,N43)</f>
        <v>0</v>
      </c>
      <c r="AL34" s="4" t="str">
        <f t="shared" si="17"/>
        <v>8b</v>
      </c>
      <c r="AM34" s="4" cm="1">
        <f t="array" ref="AM34">_xlfn.IFS($A$7=1,0,$A$7=2,#REF!,$A$7=3,#REF!,$A$7=4,#REF!,$A$7=5,#REF!,$A$7=6,#REF!,$A$7=7,#REF!,$A$7=8,#REF!,$A$7=9,#REF!,$A$7=10,#REF!,$A$7=11,#REF!,$A$7=12,#REF!,$A$7=13,N29,$A$7=14,N29,$A$7=15,N30,$A$7=16,N30,$A$7=17,N31,$A$7=18,N31,$A$7=19,N32,$A$7=20,N32,$A$7=21,N33,$A$7=22,N33,$A$7=23,N34,$A$7=24,N34,$A$7=25,N35,$A$7=26,N35,$A$7=27,N36,$A$7=28,N36,$A$7=29,N37,$A$7=30,N37,$A$7=31,N38,$A$7=32,N38,$A$7=33,N39,$A$7=34,N39,$A$7=35,N40,$A$7=36,N40,$A$7=37,N41,$A$7=38,N41,$A$7=39,N42,$A$7=40,N42)</f>
        <v>0</v>
      </c>
      <c r="AN34" s="4" t="str">
        <f t="shared" si="18"/>
        <v>8a</v>
      </c>
      <c r="AO34" s="4" t="str" cm="1">
        <f t="array" ref="AO34">_xlfn.IFS($A$7=1,0,$A$7=2,#REF!,$A$7=3,#REF!,$A$7=4,#REF!,$A$7=5,N24,$A$7=6,N24,$A$7=7,N25,$A$7=8,N25,$A$7=9,N26,$A$7=10,N26,$A$7=11,N27,$A$7=12,N27,$A$7=13,N28,$A$7=14,N28,$A$7=15,N29,$A$7=16,N29,$A$7=17,N30,$A$7=18,N30,$A$7=19,N31,$A$7=20,N31,$A$7=21,N32,$A$7=22,N32,$A$7=23,N33,$A$7=24,N33,$A$7=25,N34,$A$7=26,N34,$A$7=27,N35,$A$7=28,N35,$A$7=29,N36,$A$7=30,N36,$A$7=31,N37,$A$7=32,N37,$A$7=33,N38,$A$7=34,N38,$A$7=35,N39,$A$7=36,N39,$A$7=37,N40,$A$7=38,N40,$A$7=39,N41,$A$7=40,N41)</f>
        <v>11b</v>
      </c>
      <c r="AP34" s="4" t="str">
        <f t="shared" si="19"/>
        <v>7d</v>
      </c>
      <c r="AQ34" s="4" t="str" cm="1">
        <f t="array" ref="AQ34">_xlfn.IFS($A$7=1,0,$A$7=2,#REF!,$A$7=3,#REF!,$A$7=4,#REF!,$A$7=5,N23,$A$7=6,N23,$A$7=7,N24,$A$7=8,N24,$A$7=9,N25,$A$7=10,N25,$A$7=11,N26,$A$7=12,N26,$A$7=13,N27,$A$7=14,N27,$A$7=15,N28,$A$7=16,N28,$A$7=17,N29,$A$7=18,N29,$A$7=19,N30,$A$7=20,N30,$A$7=21,N31,$A$7=22,N31,$A$7=23,N32,$A$7=24,N32,$A$7=25,N33,$A$7=26,N33,$A$7=27,N34,$A$7=28,N34,$A$7=29,N35,$A$7=30,N35,$A$7=31,N36,$A$7=32,N36,$A$7=33,N37,$A$7=34,N37,$A$7=35,N38,$A$7=36,N38,$A$7=37,N39,$A$7=38,N39,$A$7=39,N40,$A$7=40,N40)</f>
        <v>11a</v>
      </c>
      <c r="BF34" s="1"/>
      <c r="BH34" s="1"/>
      <c r="BJ34" s="5"/>
    </row>
    <row r="35" spans="1:62" x14ac:dyDescent="0.2">
      <c r="A35" s="1">
        <v>-15</v>
      </c>
      <c r="B35">
        <v>32</v>
      </c>
      <c r="C35" s="3">
        <f t="shared" si="0"/>
        <v>1.2152777777777779</v>
      </c>
      <c r="D35" s="4">
        <f>'Zeitpläne Stationen'!B34</f>
        <v>0</v>
      </c>
      <c r="E35" s="4" cm="1">
        <f t="array" ref="E35">_xlfn.IFS($A$7=1,0,$A$7=2,D36,$A$7=3,D37,$A$7=4,D37,$A$7=5,D38,$A$7=6,D38,$A$7=7,D39,$A$7=8,D39,$A$7=9,D40,$A$7=10,D40,$A$7=11,D41,$A$7=12,D41,$A$7=13,D42,$A$7=14,D42,$A$7=15,D43,$A$7=16,D43,$A$7=17,D44,$A$7=18,D44,$A$7=19,D45,$A$7=20,D45,$A$7=21,D46,$A$7=22,D46,$A$7=23,D47,$A$7=24,D47,$A$7=25,D48,$A$7=26,D48,$A$7=27,D49,$A$7=28,D49,$A$7=29,D50,$A$7=30,D50,$A$7=31,D51,$A$7=32,D51,$A$7=33,D52,$A$7=34,D52,$A$7=35,D53,$A$7=36,D53,$A$7=37,D54,$A$7=38,D54,$A$7=39,D55,$A$7=40,D55)</f>
        <v>5</v>
      </c>
      <c r="F35" s="4">
        <f t="shared" si="1"/>
        <v>0</v>
      </c>
      <c r="G35" s="4" cm="1">
        <f t="array" ref="G35">_xlfn.IFS($A$7=1,0,$A$7=2,D35,$A$7=3,D36,$A$7=4,D36,$A$7=5,D37,$A$7=6,D37,$A$7=7,D38,$A$7=8,D38,$A$7=9,D39,$A$7=10,D39,$A$7=11,D40,$A$7=12,D40,$A$7=13,D41,$A$7=14,D41,$A$7=15,D42,$A$7=16,D42,$A$7=17,D43,$A$7=18,D43,$A$7=19,D44,$A$7=20,D44,$A$7=21,D45,$A$7=22,D45,$A$7=23,D46,$A$7=24,D46,$A$7=25,D47,$A$7=26,D47,$A$7=27,D48,$A$7=28,D48,$A$7=29,D49,$A$7=30,D49,$A$7=31,D50,$A$7=32,D50,$A$7=33,D51,$A$7=34,D51,$A$7=35,D52,$A$7=36,D52,$A$7=37,D53,$A$7=38,D53,$A$7=39,D54,$A$7=40,D54)</f>
        <v>4</v>
      </c>
      <c r="H35" s="4">
        <f t="shared" si="2"/>
        <v>0</v>
      </c>
      <c r="I35" s="4" cm="1">
        <f t="array" ref="I35">_xlfn.IFS($A$7=1,0,$A$7=2,D34,$A$7=3,D35,$A$7=4,D35,$A$7=5,D36,$A$7=6,D36,$A$7=7,D37,$A$7=8,D37,$A$7=9,D38,$A$7=10,D38,$A$7=11,D39,$A$7=12,D39,$A$7=13,D40,$A$7=14,D40,$A$7=15,D41,$A$7=16,D41,$A$7=17,D42,$A$7=18,D42,$A$7=19,D43,$A$7=20,D43,$A$7=21,D44,$A$7=22,D44,$A$7=23,D45,$A$7=24,D45,$A$7=25,D46,$A$7=26,D46,$A$7=27,D47,$A$7=28,D47,$A$7=29,D48,$A$7=30,D48,$A$7=31,D49,$A$7=32,D49,$A$7=33,D50,$A$7=34,D50,$A$7=35,D51,$A$7=36,D51,$A$7=37,D52,$A$7=38,D52,$A$7=39,D53,$A$7=40,D53)</f>
        <v>3</v>
      </c>
      <c r="J35" s="4">
        <f t="shared" si="3"/>
        <v>0</v>
      </c>
      <c r="K35" s="4" cm="1">
        <f t="array" ref="K35">_xlfn.IFS($A$7=1,0,$A$7=2,D33,$A$7=3,D34,$A$7=4,D34,$A$7=5,D35,$A$7=6,D35,$A$7=7,D36,$A$7=8,D36,$A$7=9,D37,$A$7=10,D37,$A$7=11,D38,$A$7=12,D38,$A$7=13,D39,$A$7=14,D39,$A$7=15,D40,$A$7=16,D40,$A$7=17,D41,$A$7=18,D41,$A$7=19,D42,$A$7=20,D42,$A$7=21,D43,$A$7=22,D43,$A$7=23,D44,$A$7=24,D44,$A$7=25,D45,$A$7=26,D45,$A$7=27,D46,$A$7=28,D46,$A$7=29,D47,$A$7=30,D47,$A$7=31,D48,$A$7=32,D48,$A$7=33,D49,$A$7=34,D49,$A$7=35,D50,$A$7=36,D50,$A$7=37,D51,$A$7=38,D51,$A$7=39,D52,$A$7=40,D52)</f>
        <v>2</v>
      </c>
      <c r="L35" s="4">
        <f t="shared" si="4"/>
        <v>0</v>
      </c>
      <c r="M35" s="4" cm="1">
        <f t="array" ref="M35">_xlfn.IFS($A$7=1,0,$A$7=2,H34,$A$7=3,H35,$A$7=4,H35,$A$7=5,H36,$A$7=6,H36,$A$7=7,H37,$A$7=8,H37,$A$7=9,H38,$A$7=10,H38,$A$7=11,H39,$A$7=12,H39,$A$7=13,H40,$A$7=14,H40,$A$7=15,H41,$A$7=16,H41,$A$7=17,H42,$A$7=18,H42,$A$7=19,H43,$A$7=20,H43,$A$7=21,H44,$A$7=22,H44,$A$7=23,H45,$A$7=24,H45,$A$7=25,H46,$A$7=26,H46,$A$7=27,H47,$A$7=28,H47,$A$7=29,H48,$A$7=30,H48,$A$7=31,H49,$A$7=32,H49,$A$7=33,H50,$A$7=34,H50,$A$7=35,H51,$A$7=36,H51,$A$7=37,H52,$A$7=38,H52,$A$7=39,H53,$A$7=40,H53)</f>
        <v>0</v>
      </c>
      <c r="N35" s="4">
        <f t="shared" si="5"/>
        <v>0</v>
      </c>
      <c r="O35" s="4" cm="1">
        <f t="array" ref="O35">_xlfn.IFS($A$7=1,0,$A$7=2,D31,$A$7=3,D32,$A$7=4,D32,$A$7=5,D33,$A$7=6,D33,$A$7=7,D34,$A$7=8,D34,$A$7=9,D35,$A$7=10,D35,$A$7=11,D36,$A$7=12,D36,$A$7=13,D37,$A$7=14,D37,$A$7=15,D38,$A$7=16,D38,$A$7=17,D39,$A$7=18,D39,$A$7=19,D40,$A$7=20,D40,$A$7=21,D41,$A$7=22,D41,$A$7=23,D42,$A$7=24,D42,$A$7=25,D43,$A$7=26,D43,$A$7=27,D44,$A$7=28,D44,$A$7=29,D45,$A$7=30,D45,$A$7=31,D46,$A$7=32,D46,$A$7=33,D47,$A$7=34,D47,$A$7=35,D48,$A$7=36,D48,$A$7=37,D49,$A$7=38,D49,$A$7=39,D50,$A$7=40,D50)</f>
        <v>0</v>
      </c>
      <c r="P35" s="4" t="str">
        <f t="shared" si="6"/>
        <v>11b</v>
      </c>
      <c r="Q35" s="4" cm="1">
        <f t="array" ref="Q35">_xlfn.IFS($A$7=1,0,$A$7=2,L34,$A$7=3,L35,$A$7=4,L35,$A$7=5,L36,$A$7=6,L36,$A$7=7,L37,$A$7=8,L37,$A$7=9,L38,$A$7=10,L38,$A$7=11,L39,$A$7=12,L39,$A$7=13,L40,$A$7=14,L40,$A$7=15,L41,$A$7=16,L41,$A$7=17,L42,$A$7=18,L42,$A$7=19,L43,$A$7=20,L43,$A$7=21,L44,$A$7=22,L44,$A$7=23,L45,$A$7=24,L45,$A$7=25,L46,$A$7=26,L46,$A$7=27,L47,$A$7=28,L47,$A$7=29,L48,$A$7=30,L48,$A$7=31,L49,$A$7=32,L49,$A$7=33,L50,$A$7=34,L50,$A$7=35,L51,$A$7=36,L51,$A$7=37,L52,$A$7=38,L52,$A$7=39,L53,$A$7=40,L53)</f>
        <v>0</v>
      </c>
      <c r="R35" s="4" t="str">
        <f t="shared" si="7"/>
        <v>11a</v>
      </c>
      <c r="S35" s="4" cm="1">
        <f t="array" ref="S35">_xlfn.IFS($A$7=1,0,$A$7=2,N34,$A$7=3,N35,$A$7=4,N35,$A$7=5,N36,$A$7=6,N36,$A$7=7,N37,$A$7=8,N37,$A$7=9,N38,$A$7=10,N38,$A$7=11,N39,$A$7=12,N39,$A$7=13,N40,$A$7=14,N40,$A$7=15,N41,$A$7=16,N41,$A$7=17,N42,$A$7=18,N42,$A$7=19,N43,$A$7=20,N43,$A$7=21,N44,$A$7=22,N44,$A$7=23,N45,$A$7=24,N45,$A$7=25,N46,$A$7=26,N46,$A$7=27,N47,$A$7=28,N47,$A$7=29,N48,$A$7=30,N48,$A$7=31,N49,$A$7=32,N49,$A$7=33,N50,$A$7=34,N50,$A$7=35,N51,$A$7=36,N51,$A$7=37,N52,$A$7=38,N52,$A$7=39,N53,$A$7=40,N53)</f>
        <v>0</v>
      </c>
      <c r="T35" s="4" t="str">
        <f t="shared" si="8"/>
        <v>10d</v>
      </c>
      <c r="U35" s="4" cm="1">
        <f t="array" ref="U35">_xlfn.IFS($A$7=1,0,$A$7=2,N33,$A$7=3,N34,$A$7=4,N34,$A$7=5,N35,$A$7=6,N35,$A$7=7,N36,$A$7=8,N36,$A$7=9,N37,$A$7=10,N37,$A$7=11,N38,$A$7=12,N38,$A$7=13,N39,$A$7=14,N39,$A$7=15,N40,$A$7=16,N40,$A$7=17,N41,$A$7=18,N41,$A$7=19,N42,$A$7=20,N42,$A$7=21,N43,$A$7=22,N43,$A$7=23,N44,$A$7=24,N44,$A$7=25,N45,$A$7=26,N45,$A$7=27,N46,$A$7=28,N46,$A$7=29,N47,$A$7=30,N47,$A$7=31,N48,$A$7=32,N48,$A$7=33,N49,$A$7=34,N49,$A$7=35,N50,$A$7=36,N50,$A$7=37,N51,$A$7=38,N51,$A$7=39,N52,$A$7=40,N52)</f>
        <v>0</v>
      </c>
      <c r="V35" s="4" t="str">
        <f t="shared" si="9"/>
        <v>10c</v>
      </c>
      <c r="W35" s="4" cm="1">
        <f t="array" ref="W35">_xlfn.IFS($A$7=1,0,$A$7=2,N32,$A$7=3,N33,$A$7=4,N33,$A$7=5,N34,$A$7=6,N34,$A$7=7,N35,$A$7=8,N35,$A$7=9,N36,$A$7=10,N36,$A$7=11,N37,$A$7=12,N37,$A$7=13,N38,$A$7=14,N38,$A$7=15,N39,$A$7=16,N39,$A$7=17,N40,$A$7=18,N40,$A$7=19,N41,$A$7=20,N41,$A$7=21,N42,$A$7=22,N42,$A$7=23,N43,$A$7=24,N43,$A$7=25,N44,$A$7=26,N44,$A$7=27,N45,$A$7=28,N45,$A$7=29,N46,$A$7=30,N46,$A$7=31,N47,$A$7=32,N47,$A$7=33,N48,$A$7=34,N48,$A$7=35,N49,$A$7=36,N49,$A$7=37,N50,$A$7=38,N50,$A$7=39,N51,$A$7=40,N51)</f>
        <v>0</v>
      </c>
      <c r="X35" s="4" t="str">
        <f t="shared" si="10"/>
        <v>10b</v>
      </c>
      <c r="Y35" s="4" cm="1">
        <f t="array" ref="Y35">_xlfn.IFS($A$7=1,0,$A$7=2,N31,$A$7=3,N32,$A$7=4,N32,$A$7=5,N33,$A$7=6,N33,$A$7=7,N34,$A$7=8,N34,$A$7=9,N35,$A$7=10,N35,$A$7=11,N36,$A$7=12,N36,$A$7=13,N37,$A$7=14,N37,$A$7=15,N38,$A$7=16,N38,$A$7=17,N39,$A$7=18,N39,$A$7=19,N40,$A$7=20,N40,$A$7=21,N41,$A$7=22,N41,$A$7=23,N42,$A$7=24,N42,$A$7=25,N43,$A$7=26,N43,$A$7=27,N44,$A$7=28,N44,$A$7=29,N45,$A$7=30,N45,$A$7=31,N46,$A$7=32,N46,$A$7=33,N47,$A$7=34,N47,$A$7=35,N48,$A$7=36,N48,$A$7=37,N49,$A$7=38,N49,$A$7=39,N50,$A$7=40,N50)</f>
        <v>0</v>
      </c>
      <c r="Z35" s="4" t="str">
        <f t="shared" si="11"/>
        <v>10a</v>
      </c>
      <c r="AA35" s="4" cm="1">
        <f t="array" ref="AA35">_xlfn.IFS($A$7=1,0,$A$7=2,N30,$A$7=3,N31,$A$7=4,N31,$A$7=5,N32,$A$7=6,N32,$A$7=7,N33,$A$7=8,N33,$A$7=9,N34,$A$7=10,N34,$A$7=11,N35,$A$7=12,N35,$A$7=13,N36,$A$7=14,N36,$A$7=15,N37,$A$7=16,N37,$A$7=17,N38,$A$7=18,N38,$A$7=19,N39,$A$7=20,N39,$A$7=21,N40,$A$7=22,N40,$A$7=23,N41,$A$7=24,N41,$A$7=25,N42,$A$7=26,N42,$A$7=27,N43,$A$7=28,N43,$A$7=29,N44,$A$7=30,N44,$A$7=31,N45,$A$7=32,N45,$A$7=33,N46,$A$7=34,N46,$A$7=35,N47,$A$7=36,N47,$A$7=37,N48,$A$7=38,N48,$A$7=39,N49,$A$7=40,N49)</f>
        <v>0</v>
      </c>
      <c r="AB35" s="4" t="str">
        <f t="shared" si="12"/>
        <v>9d</v>
      </c>
      <c r="AC35" s="4" cm="1">
        <f t="array" ref="AC35">_xlfn.IFS($A$7=1,0,$A$7=2,#REF!,$A$7=3,#REF!,$A$7=4,#REF!,$A$7=5,N31,$A$7=6,N31,$A$7=7,N32,$A$7=8,N32,$A$7=9,N33,$A$7=10,N33,$A$7=11,N34,$A$7=12,N34,$A$7=13,N35,$A$7=14,N35,$A$7=15,N36,$A$7=16,N36,$A$7=17,N37,$A$7=18,N37,$A$7=19,N38,$A$7=20,N38,$A$7=21,N39,$A$7=22,N39,$A$7=23,N40,$A$7=24,N40,$A$7=25,N41,$A$7=26,N41,$A$7=27,N42,$A$7=28,N42,$A$7=29,N43,$A$7=30,N43,$A$7=31,N44,$A$7=32,N44,$A$7=33,N45,$A$7=34,N45,$A$7=35,N46,$A$7=36,N46,$A$7=37,N47,$A$7=38,N47,$A$7=39,N48,$A$7=40,N48)</f>
        <v>0</v>
      </c>
      <c r="AD35" s="4" t="str">
        <f t="shared" si="13"/>
        <v>9c</v>
      </c>
      <c r="AE35" s="4" cm="1">
        <f t="array" ref="AE35">_xlfn.IFS($A$7=1,0,$A$7=2,#REF!,$A$7=3,#REF!,$A$7=4,#REF!,$A$7=5,N30,$A$7=6,N30,$A$7=7,N31,$A$7=8,N31,$A$7=9,N32,$A$7=10,N32,$A$7=11,N33,$A$7=12,N33,$A$7=13,N34,$A$7=14,N34,$A$7=15,N35,$A$7=16,N35,$A$7=17,N36,$A$7=18,N36,$A$7=19,N37,$A$7=20,N37,$A$7=21,N38,$A$7=22,N38,$A$7=23,N39,$A$7=24,N39,$A$7=25,N40,$A$7=26,N40,$A$7=27,N41,$A$7=28,N41,$A$7=29,N42,$A$7=30,N42,$A$7=31,N43,$A$7=32,N43,$A$7=33,N44,$A$7=34,N44,$A$7=35,N45,$A$7=36,N45,$A$7=37,N46,$A$7=38,N46,$A$7=39,N47,$A$7=40,N47)</f>
        <v>0</v>
      </c>
      <c r="AF35" s="4" t="str">
        <f t="shared" si="14"/>
        <v>9b</v>
      </c>
      <c r="AG35" s="4" cm="1">
        <f t="array" ref="AG35">_xlfn.IFS($A$7=1,0,$A$7=2,#REF!,$A$7=3,#REF!,$A$7=4,#REF!,$A$7=5,N29,$A$7=6,N29,$A$7=7,N30,$A$7=8,N30,$A$7=9,N31,$A$7=10,N31,$A$7=11,N32,$A$7=12,N32,$A$7=13,N33,$A$7=14,N33,$A$7=15,N34,$A$7=16,N34,$A$7=17,N35,$A$7=18,N35,$A$7=19,N36,$A$7=20,N36,$A$7=21,N37,$A$7=22,N37,$A$7=23,N38,$A$7=24,N38,$A$7=25,N39,$A$7=26,N39,$A$7=27,N40,$A$7=28,N40,$A$7=29,N41,$A$7=30,N41,$A$7=31,N42,$A$7=32,N42,$A$7=33,N43,$A$7=34,N43,$A$7=35,N44,$A$7=36,N44,$A$7=37,N45,$A$7=38,N45,$A$7=39,N46,$A$7=40,N46)</f>
        <v>0</v>
      </c>
      <c r="AH35" s="4" t="str">
        <f t="shared" si="15"/>
        <v>9a</v>
      </c>
      <c r="AI35" s="4" cm="1">
        <f t="array" ref="AI35">_xlfn.IFS($A$7=1,0,$A$7=2,#REF!,$A$7=3,#REF!,$A$7=4,#REF!,$A$7=5,N28,$A$7=6,N28,$A$7=7,N29,$A$7=8,N29,$A$7=9,N30,$A$7=10,N30,$A$7=11,N31,$A$7=12,N31,$A$7=13,N32,$A$7=14,N32,$A$7=15,N33,$A$7=16,N33,$A$7=17,N34,$A$7=18,N34,$A$7=19,N35,$A$7=20,N35,$A$7=21,N36,$A$7=22,N36,$A$7=23,N37,$A$7=24,N37,$A$7=25,N38,$A$7=26,N38,$A$7=27,N39,$A$7=28,N39,$A$7=29,N40,$A$7=30,N40,$A$7=31,N41,$A$7=32,N41,$A$7=33,N42,$A$7=34,N42,$A$7=35,N43,$A$7=36,N43,$A$7=37,N44,$A$7=38,N44,$A$7=39,N45,$A$7=40,N45)</f>
        <v>0</v>
      </c>
      <c r="AJ35" s="4" t="str">
        <f t="shared" si="16"/>
        <v>8d</v>
      </c>
      <c r="AK35" s="4" cm="1">
        <f t="array" ref="AK35">_xlfn.IFS($A$7=1,0,$A$7=2,#REF!,$A$7=3,#REF!,$A$7=4,#REF!,$A$7=5,N27,$A$7=6,N27,$A$7=7,N28,$A$7=8,N28,$A$7=9,N29,$A$7=10,N29,$A$7=11,N30,$A$7=12,N30,$A$7=13,N31,$A$7=14,N31,$A$7=15,N32,$A$7=16,N32,$A$7=17,N33,$A$7=18,N33,$A$7=19,N34,$A$7=20,N34,$A$7=21,N35,$A$7=22,N35,$A$7=23,N36,$A$7=24,N36,$A$7=25,N37,$A$7=26,N37,$A$7=27,N38,$A$7=28,N38,$A$7=29,N39,$A$7=30,N39,$A$7=31,N40,$A$7=32,N40,$A$7=33,N41,$A$7=34,N41,$A$7=35,N42,$A$7=36,N42,$A$7=37,N43,$A$7=38,N43,$A$7=39,N44,$A$7=40,N44)</f>
        <v>0</v>
      </c>
      <c r="AL35" s="4" t="str">
        <f t="shared" si="17"/>
        <v>8c</v>
      </c>
      <c r="AM35" s="4" cm="1">
        <f t="array" ref="AM35">_xlfn.IFS($A$7=1,0,$A$7=2,#REF!,$A$7=3,#REF!,$A$7=4,#REF!,$A$7=5,#REF!,$A$7=6,#REF!,$A$7=7,#REF!,$A$7=8,#REF!,$A$7=9,#REF!,$A$7=10,#REF!,$A$7=11,N29,$A$7=12,N29,$A$7=13,N30,$A$7=14,N30,$A$7=15,N31,$A$7=16,N31,$A$7=17,N32,$A$7=18,N32,$A$7=19,N33,$A$7=20,N33,$A$7=21,N34,$A$7=22,N34,$A$7=23,N35,$A$7=24,N35,$A$7=25,N36,$A$7=26,N36,$A$7=27,N37,$A$7=28,N37,$A$7=29,N38,$A$7=30,N38,$A$7=31,N39,$A$7=32,N39,$A$7=33,N40,$A$7=34,N40,$A$7=35,N41,$A$7=36,N41,$A$7=37,N42,$A$7=38,N42,$A$7=39,N43,$A$7=40,N43)</f>
        <v>0</v>
      </c>
      <c r="AN35" s="4" t="str">
        <f t="shared" si="18"/>
        <v>8b</v>
      </c>
      <c r="AO35" s="4" cm="1">
        <f t="array" ref="AO35">_xlfn.IFS($A$7=1,0,$A$7=2,#REF!,$A$7=3,#REF!,$A$7=4,#REF!,$A$7=5,N25,$A$7=6,N25,$A$7=7,N26,$A$7=8,N26,$A$7=9,N27,$A$7=10,N27,$A$7=11,N28,$A$7=12,N28,$A$7=13,N29,$A$7=14,N29,$A$7=15,N30,$A$7=16,N30,$A$7=17,N31,$A$7=18,N31,$A$7=19,N32,$A$7=20,N32,$A$7=21,N33,$A$7=22,N33,$A$7=23,N34,$A$7=24,N34,$A$7=25,N35,$A$7=26,N35,$A$7=27,N36,$A$7=28,N36,$A$7=29,N37,$A$7=30,N37,$A$7=31,N38,$A$7=32,N38,$A$7=33,N39,$A$7=34,N39,$A$7=35,N40,$A$7=36,N40,$A$7=37,N41,$A$7=38,N41,$A$7=39,N42,$A$7=40,N42)</f>
        <v>0</v>
      </c>
      <c r="AP35" s="4" t="str">
        <f t="shared" si="19"/>
        <v>8a</v>
      </c>
      <c r="AQ35" s="4" t="str" cm="1">
        <f t="array" ref="AQ35">_xlfn.IFS($A$7=1,0,$A$7=2,#REF!,$A$7=3,#REF!,$A$7=4,#REF!,$A$7=5,N24,$A$7=6,N24,$A$7=7,N25,$A$7=8,N25,$A$7=9,N26,$A$7=10,N26,$A$7=11,N27,$A$7=12,N27,$A$7=13,N28,$A$7=14,N28,$A$7=15,N29,$A$7=16,N29,$A$7=17,N30,$A$7=18,N30,$A$7=19,N31,$A$7=20,N31,$A$7=21,N32,$A$7=22,N32,$A$7=23,N33,$A$7=24,N33,$A$7=25,N34,$A$7=26,N34,$A$7=27,N35,$A$7=28,N35,$A$7=29,N36,$A$7=30,N36,$A$7=31,N37,$A$7=32,N37,$A$7=33,N38,$A$7=34,N38,$A$7=35,N39,$A$7=36,N39,$A$7=37,N40,$A$7=38,N40,$A$7=39,N41,$A$7=40,N41)</f>
        <v>11b</v>
      </c>
      <c r="BF35" s="1"/>
      <c r="BH35" s="1"/>
      <c r="BJ35" s="5"/>
    </row>
    <row r="36" spans="1:62" x14ac:dyDescent="0.2">
      <c r="A36" s="1">
        <v>-14</v>
      </c>
      <c r="B36">
        <v>33</v>
      </c>
      <c r="C36" s="3">
        <f t="shared" si="0"/>
        <v>1.2430555555555556</v>
      </c>
      <c r="D36" s="4">
        <f>'Zeitpläne Stationen'!B35</f>
        <v>0</v>
      </c>
      <c r="E36" s="4" cm="1">
        <f t="array" ref="E36">_xlfn.IFS($A$7=1,0,$A$7=2,D37,$A$7=3,D38,$A$7=4,D38,$A$7=5,D39,$A$7=6,D39,$A$7=7,D40,$A$7=8,D40,$A$7=9,D41,$A$7=10,D41,$A$7=11,D42,$A$7=12,D42,$A$7=13,D43,$A$7=14,D43,$A$7=15,D44,$A$7=16,D44,$A$7=17,D45,$A$7=18,D45,$A$7=19,D46,$A$7=20,D46,$A$7=21,D47,$A$7=22,D47,$A$7=23,D48,$A$7=24,D48,$A$7=25,D49,$A$7=26,D49,$A$7=27,D50,$A$7=28,D50,$A$7=29,D51,$A$7=30,D51,$A$7=31,D52,$A$7=32,D52,$A$7=33,D53,$A$7=34,D53,$A$7=35,D54,$A$7=36,D54,$A$7=37,D55,$A$7=38,D55,$A$7=39,D56,$A$7=40,D56)</f>
        <v>6</v>
      </c>
      <c r="F36" s="4">
        <f t="shared" si="1"/>
        <v>0</v>
      </c>
      <c r="G36" s="4" cm="1">
        <f t="array" ref="G36">_xlfn.IFS($A$7=1,0,$A$7=2,D36,$A$7=3,D37,$A$7=4,D37,$A$7=5,D38,$A$7=6,D38,$A$7=7,D39,$A$7=8,D39,$A$7=9,D40,$A$7=10,D40,$A$7=11,D41,$A$7=12,D41,$A$7=13,D42,$A$7=14,D42,$A$7=15,D43,$A$7=16,D43,$A$7=17,D44,$A$7=18,D44,$A$7=19,D45,$A$7=20,D45,$A$7=21,D46,$A$7=22,D46,$A$7=23,D47,$A$7=24,D47,$A$7=25,D48,$A$7=26,D48,$A$7=27,D49,$A$7=28,D49,$A$7=29,D50,$A$7=30,D50,$A$7=31,D51,$A$7=32,D51,$A$7=33,D52,$A$7=34,D52,$A$7=35,D53,$A$7=36,D53,$A$7=37,D54,$A$7=38,D54,$A$7=39,D55,$A$7=40,D55)</f>
        <v>5</v>
      </c>
      <c r="H36" s="4">
        <f t="shared" si="2"/>
        <v>0</v>
      </c>
      <c r="I36" s="4" cm="1">
        <f t="array" ref="I36">_xlfn.IFS($A$7=1,0,$A$7=2,D35,$A$7=3,D36,$A$7=4,D36,$A$7=5,D37,$A$7=6,D37,$A$7=7,D38,$A$7=8,D38,$A$7=9,D39,$A$7=10,D39,$A$7=11,D40,$A$7=12,D40,$A$7=13,D41,$A$7=14,D41,$A$7=15,D42,$A$7=16,D42,$A$7=17,D43,$A$7=18,D43,$A$7=19,D44,$A$7=20,D44,$A$7=21,D45,$A$7=22,D45,$A$7=23,D46,$A$7=24,D46,$A$7=25,D47,$A$7=26,D47,$A$7=27,D48,$A$7=28,D48,$A$7=29,D49,$A$7=30,D49,$A$7=31,D50,$A$7=32,D50,$A$7=33,D51,$A$7=34,D51,$A$7=35,D52,$A$7=36,D52,$A$7=37,D53,$A$7=38,D53,$A$7=39,D54,$A$7=40,D54)</f>
        <v>4</v>
      </c>
      <c r="J36" s="4">
        <f t="shared" si="3"/>
        <v>0</v>
      </c>
      <c r="K36" s="4" cm="1">
        <f t="array" ref="K36">_xlfn.IFS($A$7=1,0,$A$7=2,D34,$A$7=3,D35,$A$7=4,D35,$A$7=5,D36,$A$7=6,D36,$A$7=7,D37,$A$7=8,D37,$A$7=9,D38,$A$7=10,D38,$A$7=11,D39,$A$7=12,D39,$A$7=13,D40,$A$7=14,D40,$A$7=15,D41,$A$7=16,D41,$A$7=17,D42,$A$7=18,D42,$A$7=19,D43,$A$7=20,D43,$A$7=21,D44,$A$7=22,D44,$A$7=23,D45,$A$7=24,D45,$A$7=25,D46,$A$7=26,D46,$A$7=27,D47,$A$7=28,D47,$A$7=29,D48,$A$7=30,D48,$A$7=31,D49,$A$7=32,D49,$A$7=33,D50,$A$7=34,D50,$A$7=35,D51,$A$7=36,D51,$A$7=37,D52,$A$7=38,D52,$A$7=39,D53,$A$7=40,D53)</f>
        <v>3</v>
      </c>
      <c r="L36" s="4">
        <f t="shared" si="4"/>
        <v>0</v>
      </c>
      <c r="M36" s="4" cm="1">
        <f t="array" ref="M36">_xlfn.IFS($A$7=1,0,$A$7=2,H35,$A$7=3,H36,$A$7=4,H36,$A$7=5,H37,$A$7=6,H37,$A$7=7,H38,$A$7=8,H38,$A$7=9,H39,$A$7=10,H39,$A$7=11,H40,$A$7=12,H40,$A$7=13,H41,$A$7=14,H41,$A$7=15,H42,$A$7=16,H42,$A$7=17,H43,$A$7=18,H43,$A$7=19,H44,$A$7=20,H44,$A$7=21,H45,$A$7=22,H45,$A$7=23,H46,$A$7=24,H46,$A$7=25,H47,$A$7=26,H47,$A$7=27,H48,$A$7=28,H48,$A$7=29,H49,$A$7=30,H49,$A$7=31,H50,$A$7=32,H50,$A$7=33,H51,$A$7=34,H51,$A$7=35,H52,$A$7=36,H52,$A$7=37,H53,$A$7=38,H53,$A$7=39,H54,$A$7=40,H54)</f>
        <v>0</v>
      </c>
      <c r="N36" s="4">
        <f t="shared" si="5"/>
        <v>0</v>
      </c>
      <c r="O36" s="4" cm="1">
        <f t="array" ref="O36">_xlfn.IFS($A$7=1,0,$A$7=2,D32,$A$7=3,D33,$A$7=4,D33,$A$7=5,D34,$A$7=6,D34,$A$7=7,D35,$A$7=8,D35,$A$7=9,D36,$A$7=10,D36,$A$7=11,D37,$A$7=12,D37,$A$7=13,D38,$A$7=14,D38,$A$7=15,D39,$A$7=16,D39,$A$7=17,D40,$A$7=18,D40,$A$7=19,D41,$A$7=20,D41,$A$7=21,D42,$A$7=22,D42,$A$7=23,D43,$A$7=24,D43,$A$7=25,D44,$A$7=26,D44,$A$7=27,D45,$A$7=28,D45,$A$7=29,D46,$A$7=30,D46,$A$7=31,D47,$A$7=32,D47,$A$7=33,D48,$A$7=34,D48,$A$7=35,D49,$A$7=36,D49,$A$7=37,D50,$A$7=38,D50,$A$7=39,D51,$A$7=40,D51)</f>
        <v>1</v>
      </c>
      <c r="P36" s="4">
        <f t="shared" si="6"/>
        <v>0</v>
      </c>
      <c r="Q36" s="4" cm="1">
        <f t="array" ref="Q36">_xlfn.IFS($A$7=1,0,$A$7=2,L35,$A$7=3,L36,$A$7=4,L36,$A$7=5,L37,$A$7=6,L37,$A$7=7,L38,$A$7=8,L38,$A$7=9,L39,$A$7=10,L39,$A$7=11,L40,$A$7=12,L40,$A$7=13,L41,$A$7=14,L41,$A$7=15,L42,$A$7=16,L42,$A$7=17,L43,$A$7=18,L43,$A$7=19,L44,$A$7=20,L44,$A$7=21,L45,$A$7=22,L45,$A$7=23,L46,$A$7=24,L46,$A$7=25,L47,$A$7=26,L47,$A$7=27,L48,$A$7=28,L48,$A$7=29,L49,$A$7=30,L49,$A$7=31,L50,$A$7=32,L50,$A$7=33,L51,$A$7=34,L51,$A$7=35,L52,$A$7=36,L52,$A$7=37,L53,$A$7=38,L53,$A$7=39,L54,$A$7=40,L54)</f>
        <v>0</v>
      </c>
      <c r="R36" s="4" t="str">
        <f t="shared" si="7"/>
        <v>11b</v>
      </c>
      <c r="S36" s="4" cm="1">
        <f t="array" ref="S36">_xlfn.IFS($A$7=1,0,$A$7=2,N35,$A$7=3,N36,$A$7=4,N36,$A$7=5,N37,$A$7=6,N37,$A$7=7,N38,$A$7=8,N38,$A$7=9,N39,$A$7=10,N39,$A$7=11,N40,$A$7=12,N40,$A$7=13,N41,$A$7=14,N41,$A$7=15,N42,$A$7=16,N42,$A$7=17,N43,$A$7=18,N43,$A$7=19,N44,$A$7=20,N44,$A$7=21,N45,$A$7=22,N45,$A$7=23,N46,$A$7=24,N46,$A$7=25,N47,$A$7=26,N47,$A$7=27,N48,$A$7=28,N48,$A$7=29,N49,$A$7=30,N49,$A$7=31,N50,$A$7=32,N50,$A$7=33,N51,$A$7=34,N51,$A$7=35,N52,$A$7=36,N52,$A$7=37,N53,$A$7=38,N53,$A$7=39,N54,$A$7=40,N54)</f>
        <v>0</v>
      </c>
      <c r="T36" s="4" t="str">
        <f t="shared" si="8"/>
        <v>11a</v>
      </c>
      <c r="U36" s="4" cm="1">
        <f t="array" ref="U36">_xlfn.IFS($A$7=1,0,$A$7=2,N34,$A$7=3,N35,$A$7=4,N35,$A$7=5,N36,$A$7=6,N36,$A$7=7,N37,$A$7=8,N37,$A$7=9,N38,$A$7=10,N38,$A$7=11,N39,$A$7=12,N39,$A$7=13,N40,$A$7=14,N40,$A$7=15,N41,$A$7=16,N41,$A$7=17,N42,$A$7=18,N42,$A$7=19,N43,$A$7=20,N43,$A$7=21,N44,$A$7=22,N44,$A$7=23,N45,$A$7=24,N45,$A$7=25,N46,$A$7=26,N46,$A$7=27,N47,$A$7=28,N47,$A$7=29,N48,$A$7=30,N48,$A$7=31,N49,$A$7=32,N49,$A$7=33,N50,$A$7=34,N50,$A$7=35,N51,$A$7=36,N51,$A$7=37,N52,$A$7=38,N52,$A$7=39,N53,$A$7=40,N53)</f>
        <v>0</v>
      </c>
      <c r="V36" s="4" t="str">
        <f t="shared" si="9"/>
        <v>10d</v>
      </c>
      <c r="W36" s="4" cm="1">
        <f t="array" ref="W36">_xlfn.IFS($A$7=1,0,$A$7=2,N33,$A$7=3,N34,$A$7=4,N34,$A$7=5,N35,$A$7=6,N35,$A$7=7,N36,$A$7=8,N36,$A$7=9,N37,$A$7=10,N37,$A$7=11,N38,$A$7=12,N38,$A$7=13,N39,$A$7=14,N39,$A$7=15,N40,$A$7=16,N40,$A$7=17,N41,$A$7=18,N41,$A$7=19,N42,$A$7=20,N42,$A$7=21,N43,$A$7=22,N43,$A$7=23,N44,$A$7=24,N44,$A$7=25,N45,$A$7=26,N45,$A$7=27,N46,$A$7=28,N46,$A$7=29,N47,$A$7=30,N47,$A$7=31,N48,$A$7=32,N48,$A$7=33,N49,$A$7=34,N49,$A$7=35,N50,$A$7=36,N50,$A$7=37,N51,$A$7=38,N51,$A$7=39,N52,$A$7=40,N52)</f>
        <v>0</v>
      </c>
      <c r="X36" s="4" t="str">
        <f t="shared" si="10"/>
        <v>10c</v>
      </c>
      <c r="Y36" s="4" cm="1">
        <f t="array" ref="Y36">_xlfn.IFS($A$7=1,0,$A$7=2,N32,$A$7=3,N33,$A$7=4,N33,$A$7=5,N34,$A$7=6,N34,$A$7=7,N35,$A$7=8,N35,$A$7=9,N36,$A$7=10,N36,$A$7=11,N37,$A$7=12,N37,$A$7=13,N38,$A$7=14,N38,$A$7=15,N39,$A$7=16,N39,$A$7=17,N40,$A$7=18,N40,$A$7=19,N41,$A$7=20,N41,$A$7=21,N42,$A$7=22,N42,$A$7=23,N43,$A$7=24,N43,$A$7=25,N44,$A$7=26,N44,$A$7=27,N45,$A$7=28,N45,$A$7=29,N46,$A$7=30,N46,$A$7=31,N47,$A$7=32,N47,$A$7=33,N48,$A$7=34,N48,$A$7=35,N49,$A$7=36,N49,$A$7=37,N50,$A$7=38,N50,$A$7=39,N51,$A$7=40,N51)</f>
        <v>0</v>
      </c>
      <c r="Z36" s="4" t="str">
        <f t="shared" si="11"/>
        <v>10b</v>
      </c>
      <c r="AA36" s="4" cm="1">
        <f t="array" ref="AA36">_xlfn.IFS($A$7=1,0,$A$7=2,N31,$A$7=3,N32,$A$7=4,N32,$A$7=5,N33,$A$7=6,N33,$A$7=7,N34,$A$7=8,N34,$A$7=9,N35,$A$7=10,N35,$A$7=11,N36,$A$7=12,N36,$A$7=13,N37,$A$7=14,N37,$A$7=15,N38,$A$7=16,N38,$A$7=17,N39,$A$7=18,N39,$A$7=19,N40,$A$7=20,N40,$A$7=21,N41,$A$7=22,N41,$A$7=23,N42,$A$7=24,N42,$A$7=25,N43,$A$7=26,N43,$A$7=27,N44,$A$7=28,N44,$A$7=29,N45,$A$7=30,N45,$A$7=31,N46,$A$7=32,N46,$A$7=33,N47,$A$7=34,N47,$A$7=35,N48,$A$7=36,N48,$A$7=37,N49,$A$7=38,N49,$A$7=39,N50,$A$7=40,N50)</f>
        <v>0</v>
      </c>
      <c r="AB36" s="4" t="str">
        <f t="shared" si="12"/>
        <v>10a</v>
      </c>
      <c r="AC36" s="4" cm="1">
        <f t="array" ref="AC36">_xlfn.IFS($A$7=1,0,$A$7=2,#REF!,$A$7=3,#REF!,$A$7=4,#REF!,$A$7=5,N32,$A$7=6,N32,$A$7=7,N33,$A$7=8,N33,$A$7=9,N34,$A$7=10,N34,$A$7=11,N35,$A$7=12,N35,$A$7=13,N36,$A$7=14,N36,$A$7=15,N37,$A$7=16,N37,$A$7=17,N38,$A$7=18,N38,$A$7=19,N39,$A$7=20,N39,$A$7=21,N40,$A$7=22,N40,$A$7=23,N41,$A$7=24,N41,$A$7=25,N42,$A$7=26,N42,$A$7=27,N43,$A$7=28,N43,$A$7=29,N44,$A$7=30,N44,$A$7=31,N45,$A$7=32,N45,$A$7=33,N46,$A$7=34,N46,$A$7=35,N47,$A$7=36,N47,$A$7=37,N48,$A$7=38,N48,$A$7=39,N49,$A$7=40,N49)</f>
        <v>0</v>
      </c>
      <c r="AD36" s="4" t="str">
        <f t="shared" si="13"/>
        <v>9d</v>
      </c>
      <c r="AE36" s="4" cm="1">
        <f t="array" ref="AE36">_xlfn.IFS($A$7=1,0,$A$7=2,#REF!,$A$7=3,#REF!,$A$7=4,#REF!,$A$7=5,N31,$A$7=6,N31,$A$7=7,N32,$A$7=8,N32,$A$7=9,N33,$A$7=10,N33,$A$7=11,N34,$A$7=12,N34,$A$7=13,N35,$A$7=14,N35,$A$7=15,N36,$A$7=16,N36,$A$7=17,N37,$A$7=18,N37,$A$7=19,N38,$A$7=20,N38,$A$7=21,N39,$A$7=22,N39,$A$7=23,N40,$A$7=24,N40,$A$7=25,N41,$A$7=26,N41,$A$7=27,N42,$A$7=28,N42,$A$7=29,N43,$A$7=30,N43,$A$7=31,N44,$A$7=32,N44,$A$7=33,N45,$A$7=34,N45,$A$7=35,N46,$A$7=36,N46,$A$7=37,N47,$A$7=38,N47,$A$7=39,N48,$A$7=40,N48)</f>
        <v>0</v>
      </c>
      <c r="AF36" s="4" t="str">
        <f t="shared" si="14"/>
        <v>9c</v>
      </c>
      <c r="AG36" s="4" cm="1">
        <f t="array" ref="AG36">_xlfn.IFS($A$7=1,0,$A$7=2,#REF!,$A$7=3,#REF!,$A$7=4,#REF!,$A$7=5,N30,$A$7=6,N30,$A$7=7,N31,$A$7=8,N31,$A$7=9,N32,$A$7=10,N32,$A$7=11,N33,$A$7=12,N33,$A$7=13,N34,$A$7=14,N34,$A$7=15,N35,$A$7=16,N35,$A$7=17,N36,$A$7=18,N36,$A$7=19,N37,$A$7=20,N37,$A$7=21,N38,$A$7=22,N38,$A$7=23,N39,$A$7=24,N39,$A$7=25,N40,$A$7=26,N40,$A$7=27,N41,$A$7=28,N41,$A$7=29,N42,$A$7=30,N42,$A$7=31,N43,$A$7=32,N43,$A$7=33,N44,$A$7=34,N44,$A$7=35,N45,$A$7=36,N45,$A$7=37,N46,$A$7=38,N46,$A$7=39,N47,$A$7=40,N47)</f>
        <v>0</v>
      </c>
      <c r="AH36" s="4" t="str">
        <f t="shared" si="15"/>
        <v>9b</v>
      </c>
      <c r="AI36" s="4" cm="1">
        <f t="array" ref="AI36">_xlfn.IFS($A$7=1,0,$A$7=2,#REF!,$A$7=3,#REF!,$A$7=4,#REF!,$A$7=5,N29,$A$7=6,N29,$A$7=7,N30,$A$7=8,N30,$A$7=9,N31,$A$7=10,N31,$A$7=11,N32,$A$7=12,N32,$A$7=13,N33,$A$7=14,N33,$A$7=15,N34,$A$7=16,N34,$A$7=17,N35,$A$7=18,N35,$A$7=19,N36,$A$7=20,N36,$A$7=21,N37,$A$7=22,N37,$A$7=23,N38,$A$7=24,N38,$A$7=25,N39,$A$7=26,N39,$A$7=27,N40,$A$7=28,N40,$A$7=29,N41,$A$7=30,N41,$A$7=31,N42,$A$7=32,N42,$A$7=33,N43,$A$7=34,N43,$A$7=35,N44,$A$7=36,N44,$A$7=37,N45,$A$7=38,N45,$A$7=39,N46,$A$7=40,N46)</f>
        <v>0</v>
      </c>
      <c r="AJ36" s="4" t="str">
        <f t="shared" si="16"/>
        <v>9a</v>
      </c>
      <c r="AK36" s="4" cm="1">
        <f t="array" ref="AK36">_xlfn.IFS($A$7=1,0,$A$7=2,#REF!,$A$7=3,#REF!,$A$7=4,#REF!,$A$7=5,N28,$A$7=6,N28,$A$7=7,N29,$A$7=8,N29,$A$7=9,N30,$A$7=10,N30,$A$7=11,N31,$A$7=12,N31,$A$7=13,N32,$A$7=14,N32,$A$7=15,N33,$A$7=16,N33,$A$7=17,N34,$A$7=18,N34,$A$7=19,N35,$A$7=20,N35,$A$7=21,N36,$A$7=22,N36,$A$7=23,N37,$A$7=24,N37,$A$7=25,N38,$A$7=26,N38,$A$7=27,N39,$A$7=28,N39,$A$7=29,N40,$A$7=30,N40,$A$7=31,N41,$A$7=32,N41,$A$7=33,N42,$A$7=34,N42,$A$7=35,N43,$A$7=36,N43,$A$7=37,N44,$A$7=38,N44,$A$7=39,N45,$A$7=40,N45)</f>
        <v>0</v>
      </c>
      <c r="AL36" s="4" t="str">
        <f t="shared" si="17"/>
        <v>8d</v>
      </c>
      <c r="AM36" s="4" cm="1">
        <f t="array" ref="AM36">_xlfn.IFS($A$7=1,0,$A$7=2,#REF!,$A$7=3,#REF!,$A$7=4,#REF!,$A$7=5,#REF!,$A$7=6,#REF!,$A$7=7,#REF!,$A$7=8,#REF!,$A$7=9,N29,$A$7=10,N29,$A$7=11,N30,$A$7=12,N30,$A$7=13,N31,$A$7=14,N31,$A$7=15,N32,$A$7=16,N32,$A$7=17,N33,$A$7=18,N33,$A$7=19,N34,$A$7=20,N34,$A$7=21,N35,$A$7=22,N35,$A$7=23,N36,$A$7=24,N36,$A$7=25,N37,$A$7=26,N37,$A$7=27,N38,$A$7=28,N38,$A$7=29,N39,$A$7=30,N39,$A$7=31,N40,$A$7=32,N40,$A$7=33,N41,$A$7=34,N41,$A$7=35,N42,$A$7=36,N42,$A$7=37,N43,$A$7=38,N43,$A$7=39,N44,$A$7=40,N44)</f>
        <v>0</v>
      </c>
      <c r="AN36" s="4" t="str">
        <f t="shared" si="18"/>
        <v>8c</v>
      </c>
      <c r="AO36" s="4" cm="1">
        <f t="array" ref="AO36">_xlfn.IFS($A$7=1,0,$A$7=2,#REF!,$A$7=3,#REF!,$A$7=4,#REF!,$A$7=5,N26,$A$7=6,N26,$A$7=7,N27,$A$7=8,N27,$A$7=9,N28,$A$7=10,N28,$A$7=11,N29,$A$7=12,N29,$A$7=13,N30,$A$7=14,N30,$A$7=15,N31,$A$7=16,N31,$A$7=17,N32,$A$7=18,N32,$A$7=19,N33,$A$7=20,N33,$A$7=21,N34,$A$7=22,N34,$A$7=23,N35,$A$7=24,N35,$A$7=25,N36,$A$7=26,N36,$A$7=27,N37,$A$7=28,N37,$A$7=29,N38,$A$7=30,N38,$A$7=31,N39,$A$7=32,N39,$A$7=33,N40,$A$7=34,N40,$A$7=35,N41,$A$7=36,N41,$A$7=37,N42,$A$7=38,N42,$A$7=39,N43,$A$7=40,N43)</f>
        <v>0</v>
      </c>
      <c r="AP36" s="4" t="str">
        <f t="shared" si="19"/>
        <v>8b</v>
      </c>
      <c r="AQ36" s="4" cm="1">
        <f t="array" ref="AQ36">_xlfn.IFS($A$7=1,0,$A$7=2,#REF!,$A$7=3,#REF!,$A$7=4,#REF!,$A$7=5,N25,$A$7=6,N25,$A$7=7,N26,$A$7=8,N26,$A$7=9,N27,$A$7=10,N27,$A$7=11,N28,$A$7=12,N28,$A$7=13,N29,$A$7=14,N29,$A$7=15,N30,$A$7=16,N30,$A$7=17,N31,$A$7=18,N31,$A$7=19,N32,$A$7=20,N32,$A$7=21,N33,$A$7=22,N33,$A$7=23,N34,$A$7=24,N34,$A$7=25,N35,$A$7=26,N35,$A$7=27,N36,$A$7=28,N36,$A$7=29,N37,$A$7=30,N37,$A$7=31,N38,$A$7=32,N38,$A$7=33,N39,$A$7=34,N39,$A$7=35,N40,$A$7=36,N40,$A$7=37,N41,$A$7=38,N41,$A$7=39,N42,$A$7=40,N42)</f>
        <v>0</v>
      </c>
      <c r="BF36" s="1"/>
      <c r="BH36" s="1"/>
      <c r="BJ36" s="5"/>
    </row>
    <row r="37" spans="1:62" x14ac:dyDescent="0.2">
      <c r="A37" s="1">
        <v>-13</v>
      </c>
      <c r="B37">
        <v>34</v>
      </c>
      <c r="C37" s="3">
        <f t="shared" si="0"/>
        <v>1.2708333333333333</v>
      </c>
      <c r="D37" s="4">
        <f>'Zeitpläne Stationen'!B36</f>
        <v>0</v>
      </c>
      <c r="E37" s="4" cm="1">
        <f t="array" ref="E37">_xlfn.IFS($A$7=1,0,$A$7=2,D38,$A$7=3,D39,$A$7=4,D39,$A$7=5,D40,$A$7=6,D40,$A$7=7,D41,$A$7=8,D41,$A$7=9,D42,$A$7=10,D42,$A$7=11,D43,$A$7=12,D43,$A$7=13,D44,$A$7=14,D44,$A$7=15,D45,$A$7=16,D45,$A$7=17,D46,$A$7=18,D46,$A$7=19,D47,$A$7=20,D47,$A$7=21,D48,$A$7=22,D48,$A$7=23,D49,$A$7=24,D49,$A$7=25,D50,$A$7=26,D50,$A$7=27,D51,$A$7=28,D51,$A$7=29,D52,$A$7=30,D52,$A$7=31,D53,$A$7=32,D53,$A$7=33,D54,$A$7=34,D54,$A$7=35,D55,$A$7=36,D55,$A$7=37,D56,$A$7=38,D56,$A$7=39,D57,$A$7=40,D57)</f>
        <v>7</v>
      </c>
      <c r="F37" s="4">
        <f t="shared" si="1"/>
        <v>0</v>
      </c>
      <c r="G37" s="4" cm="1">
        <f t="array" ref="G37">_xlfn.IFS($A$7=1,0,$A$7=2,D37,$A$7=3,D38,$A$7=4,D38,$A$7=5,D39,$A$7=6,D39,$A$7=7,D40,$A$7=8,D40,$A$7=9,D41,$A$7=10,D41,$A$7=11,D42,$A$7=12,D42,$A$7=13,D43,$A$7=14,D43,$A$7=15,D44,$A$7=16,D44,$A$7=17,D45,$A$7=18,D45,$A$7=19,D46,$A$7=20,D46,$A$7=21,D47,$A$7=22,D47,$A$7=23,D48,$A$7=24,D48,$A$7=25,D49,$A$7=26,D49,$A$7=27,D50,$A$7=28,D50,$A$7=29,D51,$A$7=30,D51,$A$7=31,D52,$A$7=32,D52,$A$7=33,D53,$A$7=34,D53,$A$7=35,D54,$A$7=36,D54,$A$7=37,D55,$A$7=38,D55,$A$7=39,D56,$A$7=40,D56)</f>
        <v>6</v>
      </c>
      <c r="H37" s="4">
        <f t="shared" si="2"/>
        <v>0</v>
      </c>
      <c r="I37" s="4" cm="1">
        <f t="array" ref="I37">_xlfn.IFS($A$7=1,0,$A$7=2,D36,$A$7=3,D37,$A$7=4,D37,$A$7=5,D38,$A$7=6,D38,$A$7=7,D39,$A$7=8,D39,$A$7=9,D40,$A$7=10,D40,$A$7=11,D41,$A$7=12,D41,$A$7=13,D42,$A$7=14,D42,$A$7=15,D43,$A$7=16,D43,$A$7=17,D44,$A$7=18,D44,$A$7=19,D45,$A$7=20,D45,$A$7=21,D46,$A$7=22,D46,$A$7=23,D47,$A$7=24,D47,$A$7=25,D48,$A$7=26,D48,$A$7=27,D49,$A$7=28,D49,$A$7=29,D50,$A$7=30,D50,$A$7=31,D51,$A$7=32,D51,$A$7=33,D52,$A$7=34,D52,$A$7=35,D53,$A$7=36,D53,$A$7=37,D54,$A$7=38,D54,$A$7=39,D55,$A$7=40,D55)</f>
        <v>5</v>
      </c>
      <c r="J37" s="4">
        <f t="shared" si="3"/>
        <v>0</v>
      </c>
      <c r="K37" s="4" cm="1">
        <f t="array" ref="K37">_xlfn.IFS($A$7=1,0,$A$7=2,D35,$A$7=3,D36,$A$7=4,D36,$A$7=5,D37,$A$7=6,D37,$A$7=7,D38,$A$7=8,D38,$A$7=9,D39,$A$7=10,D39,$A$7=11,D40,$A$7=12,D40,$A$7=13,D41,$A$7=14,D41,$A$7=15,D42,$A$7=16,D42,$A$7=17,D43,$A$7=18,D43,$A$7=19,D44,$A$7=20,D44,$A$7=21,D45,$A$7=22,D45,$A$7=23,D46,$A$7=24,D46,$A$7=25,D47,$A$7=26,D47,$A$7=27,D48,$A$7=28,D48,$A$7=29,D49,$A$7=30,D49,$A$7=31,D50,$A$7=32,D50,$A$7=33,D51,$A$7=34,D51,$A$7=35,D52,$A$7=36,D52,$A$7=37,D53,$A$7=38,D53,$A$7=39,D54,$A$7=40,D54)</f>
        <v>4</v>
      </c>
      <c r="L37" s="4">
        <f t="shared" si="4"/>
        <v>0</v>
      </c>
      <c r="M37" s="4" cm="1">
        <f t="array" ref="M37">_xlfn.IFS($A$7=1,0,$A$7=2,H36,$A$7=3,H37,$A$7=4,H37,$A$7=5,H38,$A$7=6,H38,$A$7=7,H39,$A$7=8,H39,$A$7=9,H40,$A$7=10,H40,$A$7=11,H41,$A$7=12,H41,$A$7=13,H42,$A$7=14,H42,$A$7=15,H43,$A$7=16,H43,$A$7=17,H44,$A$7=18,H44,$A$7=19,H45,$A$7=20,H45,$A$7=21,H46,$A$7=22,H46,$A$7=23,H47,$A$7=24,H47,$A$7=25,H48,$A$7=26,H48,$A$7=27,H49,$A$7=28,H49,$A$7=29,H50,$A$7=30,H50,$A$7=31,H51,$A$7=32,H51,$A$7=33,H52,$A$7=34,H52,$A$7=35,H53,$A$7=36,H53,$A$7=37,H54,$A$7=38,H54,$A$7=39,H55,$A$7=40,H55)</f>
        <v>0</v>
      </c>
      <c r="N37" s="4">
        <f t="shared" si="5"/>
        <v>0</v>
      </c>
      <c r="O37" s="4" cm="1">
        <f t="array" ref="O37">_xlfn.IFS($A$7=1,0,$A$7=2,D33,$A$7=3,D34,$A$7=4,D34,$A$7=5,D35,$A$7=6,D35,$A$7=7,D36,$A$7=8,D36,$A$7=9,D37,$A$7=10,D37,$A$7=11,D38,$A$7=12,D38,$A$7=13,D39,$A$7=14,D39,$A$7=15,D40,$A$7=16,D40,$A$7=17,D41,$A$7=18,D41,$A$7=19,D42,$A$7=20,D42,$A$7=21,D43,$A$7=22,D43,$A$7=23,D44,$A$7=24,D44,$A$7=25,D45,$A$7=26,D45,$A$7=27,D46,$A$7=28,D46,$A$7=29,D47,$A$7=30,D47,$A$7=31,D48,$A$7=32,D48,$A$7=33,D49,$A$7=34,D49,$A$7=35,D50,$A$7=36,D50,$A$7=37,D51,$A$7=38,D51,$A$7=39,D52,$A$7=40,D52)</f>
        <v>2</v>
      </c>
      <c r="P37" s="4">
        <f t="shared" si="6"/>
        <v>0</v>
      </c>
      <c r="Q37" s="4" cm="1">
        <f t="array" ref="Q37">_xlfn.IFS($A$7=1,0,$A$7=2,L36,$A$7=3,L37,$A$7=4,L37,$A$7=5,L38,$A$7=6,L38,$A$7=7,L39,$A$7=8,L39,$A$7=9,L40,$A$7=10,L40,$A$7=11,L41,$A$7=12,L41,$A$7=13,L42,$A$7=14,L42,$A$7=15,L43,$A$7=16,L43,$A$7=17,L44,$A$7=18,L44,$A$7=19,L45,$A$7=20,L45,$A$7=21,L46,$A$7=22,L46,$A$7=23,L47,$A$7=24,L47,$A$7=25,L48,$A$7=26,L48,$A$7=27,L49,$A$7=28,L49,$A$7=29,L50,$A$7=30,L50,$A$7=31,L51,$A$7=32,L51,$A$7=33,L52,$A$7=34,L52,$A$7=35,L53,$A$7=36,L53,$A$7=37,L54,$A$7=38,L54,$A$7=39,L55,$A$7=40,L55)</f>
        <v>0</v>
      </c>
      <c r="R37" s="4">
        <f t="shared" si="7"/>
        <v>0</v>
      </c>
      <c r="S37" s="4" cm="1">
        <f t="array" ref="S37">_xlfn.IFS($A$7=1,0,$A$7=2,N36,$A$7=3,N37,$A$7=4,N37,$A$7=5,N38,$A$7=6,N38,$A$7=7,N39,$A$7=8,N39,$A$7=9,N40,$A$7=10,N40,$A$7=11,N41,$A$7=12,N41,$A$7=13,N42,$A$7=14,N42,$A$7=15,N43,$A$7=16,N43,$A$7=17,N44,$A$7=18,N44,$A$7=19,N45,$A$7=20,N45,$A$7=21,N46,$A$7=22,N46,$A$7=23,N47,$A$7=24,N47,$A$7=25,N48,$A$7=26,N48,$A$7=27,N49,$A$7=28,N49,$A$7=29,N50,$A$7=30,N50,$A$7=31,N51,$A$7=32,N51,$A$7=33,N52,$A$7=34,N52,$A$7=35,N53,$A$7=36,N53,$A$7=37,N54,$A$7=38,N54,$A$7=39,N55,$A$7=40,N55)</f>
        <v>0</v>
      </c>
      <c r="T37" s="4" t="str">
        <f t="shared" si="8"/>
        <v>11b</v>
      </c>
      <c r="U37" s="4" cm="1">
        <f t="array" ref="U37">_xlfn.IFS($A$7=1,0,$A$7=2,N35,$A$7=3,N36,$A$7=4,N36,$A$7=5,N37,$A$7=6,N37,$A$7=7,N38,$A$7=8,N38,$A$7=9,N39,$A$7=10,N39,$A$7=11,N40,$A$7=12,N40,$A$7=13,N41,$A$7=14,N41,$A$7=15,N42,$A$7=16,N42,$A$7=17,N43,$A$7=18,N43,$A$7=19,N44,$A$7=20,N44,$A$7=21,N45,$A$7=22,N45,$A$7=23,N46,$A$7=24,N46,$A$7=25,N47,$A$7=26,N47,$A$7=27,N48,$A$7=28,N48,$A$7=29,N49,$A$7=30,N49,$A$7=31,N50,$A$7=32,N50,$A$7=33,N51,$A$7=34,N51,$A$7=35,N52,$A$7=36,N52,$A$7=37,N53,$A$7=38,N53,$A$7=39,N54,$A$7=40,N54)</f>
        <v>0</v>
      </c>
      <c r="V37" s="4" t="str">
        <f t="shared" si="9"/>
        <v>11a</v>
      </c>
      <c r="W37" s="4" cm="1">
        <f t="array" ref="W37">_xlfn.IFS($A$7=1,0,$A$7=2,N34,$A$7=3,N35,$A$7=4,N35,$A$7=5,N36,$A$7=6,N36,$A$7=7,N37,$A$7=8,N37,$A$7=9,N38,$A$7=10,N38,$A$7=11,N39,$A$7=12,N39,$A$7=13,N40,$A$7=14,N40,$A$7=15,N41,$A$7=16,N41,$A$7=17,N42,$A$7=18,N42,$A$7=19,N43,$A$7=20,N43,$A$7=21,N44,$A$7=22,N44,$A$7=23,N45,$A$7=24,N45,$A$7=25,N46,$A$7=26,N46,$A$7=27,N47,$A$7=28,N47,$A$7=29,N48,$A$7=30,N48,$A$7=31,N49,$A$7=32,N49,$A$7=33,N50,$A$7=34,N50,$A$7=35,N51,$A$7=36,N51,$A$7=37,N52,$A$7=38,N52,$A$7=39,N53,$A$7=40,N53)</f>
        <v>0</v>
      </c>
      <c r="X37" s="4" t="str">
        <f t="shared" si="10"/>
        <v>10d</v>
      </c>
      <c r="Y37" s="4" cm="1">
        <f t="array" ref="Y37">_xlfn.IFS($A$7=1,0,$A$7=2,N33,$A$7=3,N34,$A$7=4,N34,$A$7=5,N35,$A$7=6,N35,$A$7=7,N36,$A$7=8,N36,$A$7=9,N37,$A$7=10,N37,$A$7=11,N38,$A$7=12,N38,$A$7=13,N39,$A$7=14,N39,$A$7=15,N40,$A$7=16,N40,$A$7=17,N41,$A$7=18,N41,$A$7=19,N42,$A$7=20,N42,$A$7=21,N43,$A$7=22,N43,$A$7=23,N44,$A$7=24,N44,$A$7=25,N45,$A$7=26,N45,$A$7=27,N46,$A$7=28,N46,$A$7=29,N47,$A$7=30,N47,$A$7=31,N48,$A$7=32,N48,$A$7=33,N49,$A$7=34,N49,$A$7=35,N50,$A$7=36,N50,$A$7=37,N51,$A$7=38,N51,$A$7=39,N52,$A$7=40,N52)</f>
        <v>0</v>
      </c>
      <c r="Z37" s="4" t="str">
        <f t="shared" si="11"/>
        <v>10c</v>
      </c>
      <c r="AA37" s="4" cm="1">
        <f t="array" ref="AA37">_xlfn.IFS($A$7=1,0,$A$7=2,N32,$A$7=3,N33,$A$7=4,N33,$A$7=5,N34,$A$7=6,N34,$A$7=7,N35,$A$7=8,N35,$A$7=9,N36,$A$7=10,N36,$A$7=11,N37,$A$7=12,N37,$A$7=13,N38,$A$7=14,N38,$A$7=15,N39,$A$7=16,N39,$A$7=17,N40,$A$7=18,N40,$A$7=19,N41,$A$7=20,N41,$A$7=21,N42,$A$7=22,N42,$A$7=23,N43,$A$7=24,N43,$A$7=25,N44,$A$7=26,N44,$A$7=27,N45,$A$7=28,N45,$A$7=29,N46,$A$7=30,N46,$A$7=31,N47,$A$7=32,N47,$A$7=33,N48,$A$7=34,N48,$A$7=35,N49,$A$7=36,N49,$A$7=37,N50,$A$7=38,N50,$A$7=39,N51,$A$7=40,N51)</f>
        <v>0</v>
      </c>
      <c r="AB37" s="4" t="str">
        <f t="shared" si="12"/>
        <v>10b</v>
      </c>
      <c r="AC37" s="4" cm="1">
        <f t="array" ref="AC37">_xlfn.IFS($A$7=1,0,$A$7=2,#REF!,$A$7=3,#REF!,$A$7=4,#REF!,$A$7=5,N33,$A$7=6,N33,$A$7=7,N34,$A$7=8,N34,$A$7=9,N35,$A$7=10,N35,$A$7=11,N36,$A$7=12,N36,$A$7=13,N37,$A$7=14,N37,$A$7=15,N38,$A$7=16,N38,$A$7=17,N39,$A$7=18,N39,$A$7=19,N40,$A$7=20,N40,$A$7=21,N41,$A$7=22,N41,$A$7=23,N42,$A$7=24,N42,$A$7=25,N43,$A$7=26,N43,$A$7=27,N44,$A$7=28,N44,$A$7=29,N45,$A$7=30,N45,$A$7=31,N46,$A$7=32,N46,$A$7=33,N47,$A$7=34,N47,$A$7=35,N48,$A$7=36,N48,$A$7=37,N49,$A$7=38,N49,$A$7=39,N50,$A$7=40,N50)</f>
        <v>0</v>
      </c>
      <c r="AD37" s="4" t="str">
        <f t="shared" si="13"/>
        <v>10a</v>
      </c>
      <c r="AE37" s="4" cm="1">
        <f t="array" ref="AE37">_xlfn.IFS($A$7=1,0,$A$7=2,#REF!,$A$7=3,#REF!,$A$7=4,#REF!,$A$7=5,N32,$A$7=6,N32,$A$7=7,N33,$A$7=8,N33,$A$7=9,N34,$A$7=10,N34,$A$7=11,N35,$A$7=12,N35,$A$7=13,N36,$A$7=14,N36,$A$7=15,N37,$A$7=16,N37,$A$7=17,N38,$A$7=18,N38,$A$7=19,N39,$A$7=20,N39,$A$7=21,N40,$A$7=22,N40,$A$7=23,N41,$A$7=24,N41,$A$7=25,N42,$A$7=26,N42,$A$7=27,N43,$A$7=28,N43,$A$7=29,N44,$A$7=30,N44,$A$7=31,N45,$A$7=32,N45,$A$7=33,N46,$A$7=34,N46,$A$7=35,N47,$A$7=36,N47,$A$7=37,N48,$A$7=38,N48,$A$7=39,N49,$A$7=40,N49)</f>
        <v>0</v>
      </c>
      <c r="AF37" s="4" t="str">
        <f t="shared" si="14"/>
        <v>9d</v>
      </c>
      <c r="AG37" s="4" cm="1">
        <f t="array" ref="AG37">_xlfn.IFS($A$7=1,0,$A$7=2,#REF!,$A$7=3,#REF!,$A$7=4,#REF!,$A$7=5,N31,$A$7=6,N31,$A$7=7,N32,$A$7=8,N32,$A$7=9,N33,$A$7=10,N33,$A$7=11,N34,$A$7=12,N34,$A$7=13,N35,$A$7=14,N35,$A$7=15,N36,$A$7=16,N36,$A$7=17,N37,$A$7=18,N37,$A$7=19,N38,$A$7=20,N38,$A$7=21,N39,$A$7=22,N39,$A$7=23,N40,$A$7=24,N40,$A$7=25,N41,$A$7=26,N41,$A$7=27,N42,$A$7=28,N42,$A$7=29,N43,$A$7=30,N43,$A$7=31,N44,$A$7=32,N44,$A$7=33,N45,$A$7=34,N45,$A$7=35,N46,$A$7=36,N46,$A$7=37,N47,$A$7=38,N47,$A$7=39,N48,$A$7=40,N48)</f>
        <v>0</v>
      </c>
      <c r="AH37" s="4" t="str">
        <f t="shared" si="15"/>
        <v>9c</v>
      </c>
      <c r="AI37" s="4" cm="1">
        <f t="array" ref="AI37">_xlfn.IFS($A$7=1,0,$A$7=2,#REF!,$A$7=3,#REF!,$A$7=4,#REF!,$A$7=5,N30,$A$7=6,N30,$A$7=7,N31,$A$7=8,N31,$A$7=9,N32,$A$7=10,N32,$A$7=11,N33,$A$7=12,N33,$A$7=13,N34,$A$7=14,N34,$A$7=15,N35,$A$7=16,N35,$A$7=17,N36,$A$7=18,N36,$A$7=19,N37,$A$7=20,N37,$A$7=21,N38,$A$7=22,N38,$A$7=23,N39,$A$7=24,N39,$A$7=25,N40,$A$7=26,N40,$A$7=27,N41,$A$7=28,N41,$A$7=29,N42,$A$7=30,N42,$A$7=31,N43,$A$7=32,N43,$A$7=33,N44,$A$7=34,N44,$A$7=35,N45,$A$7=36,N45,$A$7=37,N46,$A$7=38,N46,$A$7=39,N47,$A$7=40,N47)</f>
        <v>0</v>
      </c>
      <c r="AJ37" s="4" t="str">
        <f t="shared" si="16"/>
        <v>9b</v>
      </c>
      <c r="AK37" s="4" cm="1">
        <f t="array" ref="AK37">_xlfn.IFS($A$7=1,0,$A$7=2,#REF!,$A$7=3,#REF!,$A$7=4,#REF!,$A$7=5,N29,$A$7=6,N29,$A$7=7,N30,$A$7=8,N30,$A$7=9,N31,$A$7=10,N31,$A$7=11,N32,$A$7=12,N32,$A$7=13,N33,$A$7=14,N33,$A$7=15,N34,$A$7=16,N34,$A$7=17,N35,$A$7=18,N35,$A$7=19,N36,$A$7=20,N36,$A$7=21,N37,$A$7=22,N37,$A$7=23,N38,$A$7=24,N38,$A$7=25,N39,$A$7=26,N39,$A$7=27,N40,$A$7=28,N40,$A$7=29,N41,$A$7=30,N41,$A$7=31,N42,$A$7=32,N42,$A$7=33,N43,$A$7=34,N43,$A$7=35,N44,$A$7=36,N44,$A$7=37,N45,$A$7=38,N45,$A$7=39,N46,$A$7=40,N46)</f>
        <v>0</v>
      </c>
      <c r="AL37" s="4" t="str">
        <f t="shared" si="17"/>
        <v>9a</v>
      </c>
      <c r="AM37" s="4" cm="1">
        <f t="array" ref="AM37">_xlfn.IFS($A$7=1,0,$A$7=2,#REF!,$A$7=3,#REF!,$A$7=4,#REF!,$A$7=5,#REF!,$A$7=6,#REF!,$A$7=7,N29,$A$7=8,N29,$A$7=9,N30,$A$7=10,N30,$A$7=11,N31,$A$7=12,N31,$A$7=13,N32,$A$7=14,N32,$A$7=15,N33,$A$7=16,N33,$A$7=17,N34,$A$7=18,N34,$A$7=19,N35,$A$7=20,N35,$A$7=21,N36,$A$7=22,N36,$A$7=23,N37,$A$7=24,N37,$A$7=25,N38,$A$7=26,N38,$A$7=27,N39,$A$7=28,N39,$A$7=29,N40,$A$7=30,N40,$A$7=31,N41,$A$7=32,N41,$A$7=33,N42,$A$7=34,N42,$A$7=35,N43,$A$7=36,N43,$A$7=37,N44,$A$7=38,N44,$A$7=39,N45,$A$7=40,N45)</f>
        <v>0</v>
      </c>
      <c r="AN37" s="4" t="str">
        <f t="shared" si="18"/>
        <v>8d</v>
      </c>
      <c r="AO37" s="4" cm="1">
        <f t="array" ref="AO37">_xlfn.IFS($A$7=1,0,$A$7=2,#REF!,$A$7=3,#REF!,$A$7=4,#REF!,$A$7=5,N27,$A$7=6,N27,$A$7=7,N28,$A$7=8,N28,$A$7=9,N29,$A$7=10,N29,$A$7=11,N30,$A$7=12,N30,$A$7=13,N31,$A$7=14,N31,$A$7=15,N32,$A$7=16,N32,$A$7=17,N33,$A$7=18,N33,$A$7=19,N34,$A$7=20,N34,$A$7=21,N35,$A$7=22,N35,$A$7=23,N36,$A$7=24,N36,$A$7=25,N37,$A$7=26,N37,$A$7=27,N38,$A$7=28,N38,$A$7=29,N39,$A$7=30,N39,$A$7=31,N40,$A$7=32,N40,$A$7=33,N41,$A$7=34,N41,$A$7=35,N42,$A$7=36,N42,$A$7=37,N43,$A$7=38,N43,$A$7=39,N44,$A$7=40,N44)</f>
        <v>0</v>
      </c>
      <c r="AP37" s="4" t="str">
        <f t="shared" si="19"/>
        <v>8c</v>
      </c>
      <c r="AQ37" s="4" cm="1">
        <f t="array" ref="AQ37">_xlfn.IFS($A$7=1,0,$A$7=2,#REF!,$A$7=3,#REF!,$A$7=4,#REF!,$A$7=5,N26,$A$7=6,N26,$A$7=7,N27,$A$7=8,N27,$A$7=9,N28,$A$7=10,N28,$A$7=11,N29,$A$7=12,N29,$A$7=13,N30,$A$7=14,N30,$A$7=15,N31,$A$7=16,N31,$A$7=17,N32,$A$7=18,N32,$A$7=19,N33,$A$7=20,N33,$A$7=21,N34,$A$7=22,N34,$A$7=23,N35,$A$7=24,N35,$A$7=25,N36,$A$7=26,N36,$A$7=27,N37,$A$7=28,N37,$A$7=29,N38,$A$7=30,N38,$A$7=31,N39,$A$7=32,N39,$A$7=33,N40,$A$7=34,N40,$A$7=35,N41,$A$7=36,N41,$A$7=37,N42,$A$7=38,N42,$A$7=39,N43,$A$7=40,N43)</f>
        <v>0</v>
      </c>
      <c r="BF37" s="1"/>
      <c r="BH37" s="1"/>
      <c r="BJ37" s="5"/>
    </row>
    <row r="38" spans="1:62" x14ac:dyDescent="0.2">
      <c r="A38" s="1">
        <v>-12</v>
      </c>
      <c r="B38">
        <v>35</v>
      </c>
      <c r="C38" s="3">
        <f t="shared" si="0"/>
        <v>1.2986111111111112</v>
      </c>
      <c r="D38" s="4">
        <f>'Zeitpläne Stationen'!B37</f>
        <v>0</v>
      </c>
      <c r="E38" s="4" cm="1">
        <f t="array" ref="E38">_xlfn.IFS($A$7=1,0,$A$7=2,D39,$A$7=3,D40,$A$7=4,D40,$A$7=5,D41,$A$7=6,D41,$A$7=7,D42,$A$7=8,D42,$A$7=9,D43,$A$7=10,D43,$A$7=11,D44,$A$7=12,D44,$A$7=13,D45,$A$7=14,D45,$A$7=15,D46,$A$7=16,D46,$A$7=17,D47,$A$7=18,D47,$A$7=19,D48,$A$7=20,D48,$A$7=21,D49,$A$7=22,D49,$A$7=23,D50,$A$7=24,D50,$A$7=25,D51,$A$7=26,D51,$A$7=27,D52,$A$7=28,D52,$A$7=29,D53,$A$7=30,D53,$A$7=31,D54,$A$7=32,D54,$A$7=33,D55,$A$7=34,D55,$A$7=35,D56,$A$7=36,D56,$A$7=37,D57,$A$7=38,D57,$A$7=39,D58,$A$7=40,D58)</f>
        <v>8</v>
      </c>
      <c r="F38" s="4">
        <f t="shared" si="1"/>
        <v>0</v>
      </c>
      <c r="G38" s="4" cm="1">
        <f t="array" ref="G38">_xlfn.IFS($A$7=1,0,$A$7=2,D38,$A$7=3,D39,$A$7=4,D39,$A$7=5,D40,$A$7=6,D40,$A$7=7,D41,$A$7=8,D41,$A$7=9,D42,$A$7=10,D42,$A$7=11,D43,$A$7=12,D43,$A$7=13,D44,$A$7=14,D44,$A$7=15,D45,$A$7=16,D45,$A$7=17,D46,$A$7=18,D46,$A$7=19,D47,$A$7=20,D47,$A$7=21,D48,$A$7=22,D48,$A$7=23,D49,$A$7=24,D49,$A$7=25,D50,$A$7=26,D50,$A$7=27,D51,$A$7=28,D51,$A$7=29,D52,$A$7=30,D52,$A$7=31,D53,$A$7=32,D53,$A$7=33,D54,$A$7=34,D54,$A$7=35,D55,$A$7=36,D55,$A$7=37,D56,$A$7=38,D56,$A$7=39,D57,$A$7=40,D57)</f>
        <v>7</v>
      </c>
      <c r="H38" s="4">
        <f t="shared" si="2"/>
        <v>0</v>
      </c>
      <c r="I38" s="4" cm="1">
        <f t="array" ref="I38">_xlfn.IFS($A$7=1,0,$A$7=2,D37,$A$7=3,D38,$A$7=4,D38,$A$7=5,D39,$A$7=6,D39,$A$7=7,D40,$A$7=8,D40,$A$7=9,D41,$A$7=10,D41,$A$7=11,D42,$A$7=12,D42,$A$7=13,D43,$A$7=14,D43,$A$7=15,D44,$A$7=16,D44,$A$7=17,D45,$A$7=18,D45,$A$7=19,D46,$A$7=20,D46,$A$7=21,D47,$A$7=22,D47,$A$7=23,D48,$A$7=24,D48,$A$7=25,D49,$A$7=26,D49,$A$7=27,D50,$A$7=28,D50,$A$7=29,D51,$A$7=30,D51,$A$7=31,D52,$A$7=32,D52,$A$7=33,D53,$A$7=34,D53,$A$7=35,D54,$A$7=36,D54,$A$7=37,D55,$A$7=38,D55,$A$7=39,D56,$A$7=40,D56)</f>
        <v>6</v>
      </c>
      <c r="J38" s="4">
        <f t="shared" si="3"/>
        <v>0</v>
      </c>
      <c r="K38" s="4" cm="1">
        <f t="array" ref="K38">_xlfn.IFS($A$7=1,0,$A$7=2,D36,$A$7=3,D37,$A$7=4,D37,$A$7=5,D38,$A$7=6,D38,$A$7=7,D39,$A$7=8,D39,$A$7=9,D40,$A$7=10,D40,$A$7=11,D41,$A$7=12,D41,$A$7=13,D42,$A$7=14,D42,$A$7=15,D43,$A$7=16,D43,$A$7=17,D44,$A$7=18,D44,$A$7=19,D45,$A$7=20,D45,$A$7=21,D46,$A$7=22,D46,$A$7=23,D47,$A$7=24,D47,$A$7=25,D48,$A$7=26,D48,$A$7=27,D49,$A$7=28,D49,$A$7=29,D50,$A$7=30,D50,$A$7=31,D51,$A$7=32,D51,$A$7=33,D52,$A$7=34,D52,$A$7=35,D53,$A$7=36,D53,$A$7=37,D54,$A$7=38,D54,$A$7=39,D55,$A$7=40,D55)</f>
        <v>5</v>
      </c>
      <c r="L38" s="4">
        <f t="shared" si="4"/>
        <v>0</v>
      </c>
      <c r="M38" s="4" cm="1">
        <f t="array" ref="M38">_xlfn.IFS($A$7=1,0,$A$7=2,H37,$A$7=3,H38,$A$7=4,H38,$A$7=5,H39,$A$7=6,H39,$A$7=7,H40,$A$7=8,H40,$A$7=9,H41,$A$7=10,H41,$A$7=11,H42,$A$7=12,H42,$A$7=13,H43,$A$7=14,H43,$A$7=15,H44,$A$7=16,H44,$A$7=17,H45,$A$7=18,H45,$A$7=19,H46,$A$7=20,H46,$A$7=21,H47,$A$7=22,H47,$A$7=23,H48,$A$7=24,H48,$A$7=25,H49,$A$7=26,H49,$A$7=27,H50,$A$7=28,H50,$A$7=29,H51,$A$7=30,H51,$A$7=31,H52,$A$7=32,H52,$A$7=33,H53,$A$7=34,H53,$A$7=35,H54,$A$7=36,H54,$A$7=37,H55,$A$7=38,H55,$A$7=39,H56,$A$7=40,H56)</f>
        <v>0</v>
      </c>
      <c r="N38" s="4">
        <f t="shared" si="5"/>
        <v>0</v>
      </c>
      <c r="O38" s="4" cm="1">
        <f t="array" ref="O38">_xlfn.IFS($A$7=1,0,$A$7=2,D34,$A$7=3,D35,$A$7=4,D35,$A$7=5,D36,$A$7=6,D36,$A$7=7,D37,$A$7=8,D37,$A$7=9,D38,$A$7=10,D38,$A$7=11,D39,$A$7=12,D39,$A$7=13,D40,$A$7=14,D40,$A$7=15,D41,$A$7=16,D41,$A$7=17,D42,$A$7=18,D42,$A$7=19,D43,$A$7=20,D43,$A$7=21,D44,$A$7=22,D44,$A$7=23,D45,$A$7=24,D45,$A$7=25,D46,$A$7=26,D46,$A$7=27,D47,$A$7=28,D47,$A$7=29,D48,$A$7=30,D48,$A$7=31,D49,$A$7=32,D49,$A$7=33,D50,$A$7=34,D50,$A$7=35,D51,$A$7=36,D51,$A$7=37,D52,$A$7=38,D52,$A$7=39,D53,$A$7=40,D53)</f>
        <v>3</v>
      </c>
      <c r="P38" s="4">
        <f t="shared" si="6"/>
        <v>0</v>
      </c>
      <c r="Q38" s="4" cm="1">
        <f t="array" ref="Q38">_xlfn.IFS($A$7=1,0,$A$7=2,L37,$A$7=3,L38,$A$7=4,L38,$A$7=5,L39,$A$7=6,L39,$A$7=7,L40,$A$7=8,L40,$A$7=9,L41,$A$7=10,L41,$A$7=11,L42,$A$7=12,L42,$A$7=13,L43,$A$7=14,L43,$A$7=15,L44,$A$7=16,L44,$A$7=17,L45,$A$7=18,L45,$A$7=19,L46,$A$7=20,L46,$A$7=21,L47,$A$7=22,L47,$A$7=23,L48,$A$7=24,L48,$A$7=25,L49,$A$7=26,L49,$A$7=27,L50,$A$7=28,L50,$A$7=29,L51,$A$7=30,L51,$A$7=31,L52,$A$7=32,L52,$A$7=33,L53,$A$7=34,L53,$A$7=35,L54,$A$7=36,L54,$A$7=37,L55,$A$7=38,L55,$A$7=39,L56,$A$7=40,L56)</f>
        <v>0</v>
      </c>
      <c r="R38" s="4">
        <f t="shared" si="7"/>
        <v>0</v>
      </c>
      <c r="S38" s="4" cm="1">
        <f t="array" ref="S38">_xlfn.IFS($A$7=1,0,$A$7=2,N37,$A$7=3,N38,$A$7=4,N38,$A$7=5,N39,$A$7=6,N39,$A$7=7,N40,$A$7=8,N40,$A$7=9,N41,$A$7=10,N41,$A$7=11,N42,$A$7=12,N42,$A$7=13,N43,$A$7=14,N43,$A$7=15,N44,$A$7=16,N44,$A$7=17,N45,$A$7=18,N45,$A$7=19,N46,$A$7=20,N46,$A$7=21,N47,$A$7=22,N47,$A$7=23,N48,$A$7=24,N48,$A$7=25,N49,$A$7=26,N49,$A$7=27,N50,$A$7=28,N50,$A$7=29,N51,$A$7=30,N51,$A$7=31,N52,$A$7=32,N52,$A$7=33,N53,$A$7=34,N53,$A$7=35,N54,$A$7=36,N54,$A$7=37,N55,$A$7=38,N55,$A$7=39,N56,$A$7=40,N56)</f>
        <v>0</v>
      </c>
      <c r="T38" s="4">
        <f t="shared" si="8"/>
        <v>0</v>
      </c>
      <c r="U38" s="4" cm="1">
        <f t="array" ref="U38">_xlfn.IFS($A$7=1,0,$A$7=2,N36,$A$7=3,N37,$A$7=4,N37,$A$7=5,N38,$A$7=6,N38,$A$7=7,N39,$A$7=8,N39,$A$7=9,N40,$A$7=10,N40,$A$7=11,N41,$A$7=12,N41,$A$7=13,N42,$A$7=14,N42,$A$7=15,N43,$A$7=16,N43,$A$7=17,N44,$A$7=18,N44,$A$7=19,N45,$A$7=20,N45,$A$7=21,N46,$A$7=22,N46,$A$7=23,N47,$A$7=24,N47,$A$7=25,N48,$A$7=26,N48,$A$7=27,N49,$A$7=28,N49,$A$7=29,N50,$A$7=30,N50,$A$7=31,N51,$A$7=32,N51,$A$7=33,N52,$A$7=34,N52,$A$7=35,N53,$A$7=36,N53,$A$7=37,N54,$A$7=38,N54,$A$7=39,N55,$A$7=40,N55)</f>
        <v>0</v>
      </c>
      <c r="V38" s="4" t="str">
        <f t="shared" si="9"/>
        <v>11b</v>
      </c>
      <c r="W38" s="4" cm="1">
        <f t="array" ref="W38">_xlfn.IFS($A$7=1,0,$A$7=2,N35,$A$7=3,N36,$A$7=4,N36,$A$7=5,N37,$A$7=6,N37,$A$7=7,N38,$A$7=8,N38,$A$7=9,N39,$A$7=10,N39,$A$7=11,N40,$A$7=12,N40,$A$7=13,N41,$A$7=14,N41,$A$7=15,N42,$A$7=16,N42,$A$7=17,N43,$A$7=18,N43,$A$7=19,N44,$A$7=20,N44,$A$7=21,N45,$A$7=22,N45,$A$7=23,N46,$A$7=24,N46,$A$7=25,N47,$A$7=26,N47,$A$7=27,N48,$A$7=28,N48,$A$7=29,N49,$A$7=30,N49,$A$7=31,N50,$A$7=32,N50,$A$7=33,N51,$A$7=34,N51,$A$7=35,N52,$A$7=36,N52,$A$7=37,N53,$A$7=38,N53,$A$7=39,N54,$A$7=40,N54)</f>
        <v>0</v>
      </c>
      <c r="X38" s="4" t="str">
        <f t="shared" si="10"/>
        <v>11a</v>
      </c>
      <c r="Y38" s="4" cm="1">
        <f t="array" ref="Y38">_xlfn.IFS($A$7=1,0,$A$7=2,N34,$A$7=3,N35,$A$7=4,N35,$A$7=5,N36,$A$7=6,N36,$A$7=7,N37,$A$7=8,N37,$A$7=9,N38,$A$7=10,N38,$A$7=11,N39,$A$7=12,N39,$A$7=13,N40,$A$7=14,N40,$A$7=15,N41,$A$7=16,N41,$A$7=17,N42,$A$7=18,N42,$A$7=19,N43,$A$7=20,N43,$A$7=21,N44,$A$7=22,N44,$A$7=23,N45,$A$7=24,N45,$A$7=25,N46,$A$7=26,N46,$A$7=27,N47,$A$7=28,N47,$A$7=29,N48,$A$7=30,N48,$A$7=31,N49,$A$7=32,N49,$A$7=33,N50,$A$7=34,N50,$A$7=35,N51,$A$7=36,N51,$A$7=37,N52,$A$7=38,N52,$A$7=39,N53,$A$7=40,N53)</f>
        <v>0</v>
      </c>
      <c r="Z38" s="4" t="str">
        <f t="shared" si="11"/>
        <v>10d</v>
      </c>
      <c r="AA38" s="4" cm="1">
        <f t="array" ref="AA38">_xlfn.IFS($A$7=1,0,$A$7=2,N33,$A$7=3,N34,$A$7=4,N34,$A$7=5,N35,$A$7=6,N35,$A$7=7,N36,$A$7=8,N36,$A$7=9,N37,$A$7=10,N37,$A$7=11,N38,$A$7=12,N38,$A$7=13,N39,$A$7=14,N39,$A$7=15,N40,$A$7=16,N40,$A$7=17,N41,$A$7=18,N41,$A$7=19,N42,$A$7=20,N42,$A$7=21,N43,$A$7=22,N43,$A$7=23,N44,$A$7=24,N44,$A$7=25,N45,$A$7=26,N45,$A$7=27,N46,$A$7=28,N46,$A$7=29,N47,$A$7=30,N47,$A$7=31,N48,$A$7=32,N48,$A$7=33,N49,$A$7=34,N49,$A$7=35,N50,$A$7=36,N50,$A$7=37,N51,$A$7=38,N51,$A$7=39,N52,$A$7=40,N52)</f>
        <v>0</v>
      </c>
      <c r="AB38" s="4" t="str">
        <f t="shared" si="12"/>
        <v>10c</v>
      </c>
      <c r="AC38" s="4" cm="1">
        <f t="array" ref="AC38">_xlfn.IFS($A$7=1,0,$A$7=2,#REF!,$A$7=3,#REF!,$A$7=4,#REF!,$A$7=5,N34,$A$7=6,N34,$A$7=7,N35,$A$7=8,N35,$A$7=9,N36,$A$7=10,N36,$A$7=11,N37,$A$7=12,N37,$A$7=13,N38,$A$7=14,N38,$A$7=15,N39,$A$7=16,N39,$A$7=17,N40,$A$7=18,N40,$A$7=19,N41,$A$7=20,N41,$A$7=21,N42,$A$7=22,N42,$A$7=23,N43,$A$7=24,N43,$A$7=25,N44,$A$7=26,N44,$A$7=27,N45,$A$7=28,N45,$A$7=29,N46,$A$7=30,N46,$A$7=31,N47,$A$7=32,N47,$A$7=33,N48,$A$7=34,N48,$A$7=35,N49,$A$7=36,N49,$A$7=37,N50,$A$7=38,N50,$A$7=39,N51,$A$7=40,N51)</f>
        <v>0</v>
      </c>
      <c r="AD38" s="4" t="str">
        <f t="shared" si="13"/>
        <v>10b</v>
      </c>
      <c r="AE38" s="4" cm="1">
        <f t="array" ref="AE38">_xlfn.IFS($A$7=1,0,$A$7=2,#REF!,$A$7=3,#REF!,$A$7=4,#REF!,$A$7=5,N33,$A$7=6,N33,$A$7=7,N34,$A$7=8,N34,$A$7=9,N35,$A$7=10,N35,$A$7=11,N36,$A$7=12,N36,$A$7=13,N37,$A$7=14,N37,$A$7=15,N38,$A$7=16,N38,$A$7=17,N39,$A$7=18,N39,$A$7=19,N40,$A$7=20,N40,$A$7=21,N41,$A$7=22,N41,$A$7=23,N42,$A$7=24,N42,$A$7=25,N43,$A$7=26,N43,$A$7=27,N44,$A$7=28,N44,$A$7=29,N45,$A$7=30,N45,$A$7=31,N46,$A$7=32,N46,$A$7=33,N47,$A$7=34,N47,$A$7=35,N48,$A$7=36,N48,$A$7=37,N49,$A$7=38,N49,$A$7=39,N50,$A$7=40,N50)</f>
        <v>0</v>
      </c>
      <c r="AF38" s="4" t="str">
        <f t="shared" si="14"/>
        <v>10a</v>
      </c>
      <c r="AG38" s="4" cm="1">
        <f t="array" ref="AG38">_xlfn.IFS($A$7=1,0,$A$7=2,#REF!,$A$7=3,#REF!,$A$7=4,#REF!,$A$7=5,N32,$A$7=6,N32,$A$7=7,N33,$A$7=8,N33,$A$7=9,N34,$A$7=10,N34,$A$7=11,N35,$A$7=12,N35,$A$7=13,N36,$A$7=14,N36,$A$7=15,N37,$A$7=16,N37,$A$7=17,N38,$A$7=18,N38,$A$7=19,N39,$A$7=20,N39,$A$7=21,N40,$A$7=22,N40,$A$7=23,N41,$A$7=24,N41,$A$7=25,N42,$A$7=26,N42,$A$7=27,N43,$A$7=28,N43,$A$7=29,N44,$A$7=30,N44,$A$7=31,N45,$A$7=32,N45,$A$7=33,N46,$A$7=34,N46,$A$7=35,N47,$A$7=36,N47,$A$7=37,N48,$A$7=38,N48,$A$7=39,N49,$A$7=40,N49)</f>
        <v>0</v>
      </c>
      <c r="AH38" s="4" t="str">
        <f t="shared" si="15"/>
        <v>9d</v>
      </c>
      <c r="AI38" s="4" cm="1">
        <f t="array" ref="AI38">_xlfn.IFS($A$7=1,0,$A$7=2,#REF!,$A$7=3,#REF!,$A$7=4,#REF!,$A$7=5,N31,$A$7=6,N31,$A$7=7,N32,$A$7=8,N32,$A$7=9,N33,$A$7=10,N33,$A$7=11,N34,$A$7=12,N34,$A$7=13,N35,$A$7=14,N35,$A$7=15,N36,$A$7=16,N36,$A$7=17,N37,$A$7=18,N37,$A$7=19,N38,$A$7=20,N38,$A$7=21,N39,$A$7=22,N39,$A$7=23,N40,$A$7=24,N40,$A$7=25,N41,$A$7=26,N41,$A$7=27,N42,$A$7=28,N42,$A$7=29,N43,$A$7=30,N43,$A$7=31,N44,$A$7=32,N44,$A$7=33,N45,$A$7=34,N45,$A$7=35,N46,$A$7=36,N46,$A$7=37,N47,$A$7=38,N47,$A$7=39,N48,$A$7=40,N48)</f>
        <v>0</v>
      </c>
      <c r="AJ38" s="4" t="str">
        <f t="shared" si="16"/>
        <v>9c</v>
      </c>
      <c r="AK38" s="4" cm="1">
        <f t="array" ref="AK38">_xlfn.IFS($A$7=1,0,$A$7=2,#REF!,$A$7=3,#REF!,$A$7=4,#REF!,$A$7=5,N30,$A$7=6,N30,$A$7=7,N31,$A$7=8,N31,$A$7=9,N32,$A$7=10,N32,$A$7=11,N33,$A$7=12,N33,$A$7=13,N34,$A$7=14,N34,$A$7=15,N35,$A$7=16,N35,$A$7=17,N36,$A$7=18,N36,$A$7=19,N37,$A$7=20,N37,$A$7=21,N38,$A$7=22,N38,$A$7=23,N39,$A$7=24,N39,$A$7=25,N40,$A$7=26,N40,$A$7=27,N41,$A$7=28,N41,$A$7=29,N42,$A$7=30,N42,$A$7=31,N43,$A$7=32,N43,$A$7=33,N44,$A$7=34,N44,$A$7=35,N45,$A$7=36,N45,$A$7=37,N46,$A$7=38,N46,$A$7=39,N47,$A$7=40,N47)</f>
        <v>0</v>
      </c>
      <c r="AL38" s="4" t="str">
        <f t="shared" si="17"/>
        <v>9b</v>
      </c>
      <c r="AM38" s="4" cm="1">
        <f t="array" ref="AM38">_xlfn.IFS($A$7=1,0,$A$7=2,#REF!,$A$7=3,#REF!,$A$7=4,#REF!,$A$7=5,N29,$A$7=6,N29,$A$7=7,N30,$A$7=8,N30,$A$7=9,N31,$A$7=10,N31,$A$7=11,N32,$A$7=12,N32,$A$7=13,N33,$A$7=14,N33,$A$7=15,N34,$A$7=16,N34,$A$7=17,N35,$A$7=18,N35,$A$7=19,N36,$A$7=20,N36,$A$7=21,N37,$A$7=22,N37,$A$7=23,N38,$A$7=24,N38,$A$7=25,N39,$A$7=26,N39,$A$7=27,N40,$A$7=28,N40,$A$7=29,N41,$A$7=30,N41,$A$7=31,N42,$A$7=32,N42,$A$7=33,N43,$A$7=34,N43,$A$7=35,N44,$A$7=36,N44,$A$7=37,N45,$A$7=38,N45,$A$7=39,N46,$A$7=40,N46)</f>
        <v>0</v>
      </c>
      <c r="AN38" s="4" t="str">
        <f t="shared" si="18"/>
        <v>9a</v>
      </c>
      <c r="AO38" s="4" cm="1">
        <f t="array" ref="AO38">_xlfn.IFS($A$7=1,0,$A$7=2,#REF!,$A$7=3,#REF!,$A$7=4,#REF!,$A$7=5,N28,$A$7=6,N28,$A$7=7,N29,$A$7=8,N29,$A$7=9,N30,$A$7=10,N30,$A$7=11,N31,$A$7=12,N31,$A$7=13,N32,$A$7=14,N32,$A$7=15,N33,$A$7=16,N33,$A$7=17,N34,$A$7=18,N34,$A$7=19,N35,$A$7=20,N35,$A$7=21,N36,$A$7=22,N36,$A$7=23,N37,$A$7=24,N37,$A$7=25,N38,$A$7=26,N38,$A$7=27,N39,$A$7=28,N39,$A$7=29,N40,$A$7=30,N40,$A$7=31,N41,$A$7=32,N41,$A$7=33,N42,$A$7=34,N42,$A$7=35,N43,$A$7=36,N43,$A$7=37,N44,$A$7=38,N44,$A$7=39,N45,$A$7=40,N45)</f>
        <v>0</v>
      </c>
      <c r="AP38" s="4" t="str">
        <f t="shared" si="19"/>
        <v>8d</v>
      </c>
      <c r="AQ38" s="4" cm="1">
        <f t="array" ref="AQ38">_xlfn.IFS($A$7=1,0,$A$7=2,#REF!,$A$7=3,#REF!,$A$7=4,#REF!,$A$7=5,N27,$A$7=6,N27,$A$7=7,N28,$A$7=8,N28,$A$7=9,N29,$A$7=10,N29,$A$7=11,N30,$A$7=12,N30,$A$7=13,N31,$A$7=14,N31,$A$7=15,N32,$A$7=16,N32,$A$7=17,N33,$A$7=18,N33,$A$7=19,N34,$A$7=20,N34,$A$7=21,N35,$A$7=22,N35,$A$7=23,N36,$A$7=24,N36,$A$7=25,N37,$A$7=26,N37,$A$7=27,N38,$A$7=28,N38,$A$7=29,N39,$A$7=30,N39,$A$7=31,N40,$A$7=32,N40,$A$7=33,N41,$A$7=34,N41,$A$7=35,N42,$A$7=36,N42,$A$7=37,N43,$A$7=38,N43,$A$7=39,N44,$A$7=40,N44)</f>
        <v>0</v>
      </c>
      <c r="BF38" s="1"/>
      <c r="BH38" s="1"/>
      <c r="BJ38" s="5"/>
    </row>
    <row r="39" spans="1:62" x14ac:dyDescent="0.2">
      <c r="A39" s="1">
        <v>-11</v>
      </c>
      <c r="B39">
        <v>36</v>
      </c>
      <c r="C39" s="3">
        <f t="shared" si="0"/>
        <v>1.3263888888888888</v>
      </c>
      <c r="D39" s="4">
        <f>'Zeitpläne Stationen'!B38</f>
        <v>0</v>
      </c>
      <c r="E39" s="4" cm="1">
        <f t="array" ref="E39">_xlfn.IFS($A$7=1,0,$A$7=2,D40,$A$7=3,D41,$A$7=4,D41,$A$7=5,D42,$A$7=6,D42,$A$7=7,D43,$A$7=8,D43,$A$7=9,D44,$A$7=10,D44,$A$7=11,D45,$A$7=12,D45,$A$7=13,D46,$A$7=14,D46,$A$7=15,D47,$A$7=16,D47,$A$7=17,D48,$A$7=18,D48,$A$7=19,D49,$A$7=20,D49,$A$7=21,D50,$A$7=22,D50,$A$7=23,D51,$A$7=24,D51,$A$7=25,D52,$A$7=26,D52,$A$7=27,D53,$A$7=28,D53,$A$7=29,D54,$A$7=30,D54,$A$7=31,D55,$A$7=32,D55,$A$7=33,D56,$A$7=34,D56,$A$7=35,D57,$A$7=36,D57,$A$7=37,D58,$A$7=38,D58,$A$7=39,D59,$A$7=40,D59)</f>
        <v>9</v>
      </c>
      <c r="F39" s="4">
        <f t="shared" si="1"/>
        <v>0</v>
      </c>
      <c r="G39" s="4" cm="1">
        <f t="array" ref="G39">_xlfn.IFS($A$7=1,0,$A$7=2,D39,$A$7=3,D40,$A$7=4,D40,$A$7=5,D41,$A$7=6,D41,$A$7=7,D42,$A$7=8,D42,$A$7=9,D43,$A$7=10,D43,$A$7=11,D44,$A$7=12,D44,$A$7=13,D45,$A$7=14,D45,$A$7=15,D46,$A$7=16,D46,$A$7=17,D47,$A$7=18,D47,$A$7=19,D48,$A$7=20,D48,$A$7=21,D49,$A$7=22,D49,$A$7=23,D50,$A$7=24,D50,$A$7=25,D51,$A$7=26,D51,$A$7=27,D52,$A$7=28,D52,$A$7=29,D53,$A$7=30,D53,$A$7=31,D54,$A$7=32,D54,$A$7=33,D55,$A$7=34,D55,$A$7=35,D56,$A$7=36,D56,$A$7=37,D57,$A$7=38,D57,$A$7=39,D58,$A$7=40,D58)</f>
        <v>8</v>
      </c>
      <c r="H39" s="4">
        <f t="shared" si="2"/>
        <v>0</v>
      </c>
      <c r="I39" s="4" cm="1">
        <f t="array" ref="I39">_xlfn.IFS($A$7=1,0,$A$7=2,D38,$A$7=3,D39,$A$7=4,D39,$A$7=5,D40,$A$7=6,D40,$A$7=7,D41,$A$7=8,D41,$A$7=9,D42,$A$7=10,D42,$A$7=11,D43,$A$7=12,D43,$A$7=13,D44,$A$7=14,D44,$A$7=15,D45,$A$7=16,D45,$A$7=17,D46,$A$7=18,D46,$A$7=19,D47,$A$7=20,D47,$A$7=21,D48,$A$7=22,D48,$A$7=23,D49,$A$7=24,D49,$A$7=25,D50,$A$7=26,D50,$A$7=27,D51,$A$7=28,D51,$A$7=29,D52,$A$7=30,D52,$A$7=31,D53,$A$7=32,D53,$A$7=33,D54,$A$7=34,D54,$A$7=35,D55,$A$7=36,D55,$A$7=37,D56,$A$7=38,D56,$A$7=39,D57,$A$7=40,D57)</f>
        <v>7</v>
      </c>
      <c r="J39" s="4">
        <f t="shared" si="3"/>
        <v>0</v>
      </c>
      <c r="K39" s="4" cm="1">
        <f t="array" ref="K39">_xlfn.IFS($A$7=1,0,$A$7=2,D37,$A$7=3,D38,$A$7=4,D38,$A$7=5,D39,$A$7=6,D39,$A$7=7,D40,$A$7=8,D40,$A$7=9,D41,$A$7=10,D41,$A$7=11,D42,$A$7=12,D42,$A$7=13,D43,$A$7=14,D43,$A$7=15,D44,$A$7=16,D44,$A$7=17,D45,$A$7=18,D45,$A$7=19,D46,$A$7=20,D46,$A$7=21,D47,$A$7=22,D47,$A$7=23,D48,$A$7=24,D48,$A$7=25,D49,$A$7=26,D49,$A$7=27,D50,$A$7=28,D50,$A$7=29,D51,$A$7=30,D51,$A$7=31,D52,$A$7=32,D52,$A$7=33,D53,$A$7=34,D53,$A$7=35,D54,$A$7=36,D54,$A$7=37,D55,$A$7=38,D55,$A$7=39,D56,$A$7=40,D56)</f>
        <v>6</v>
      </c>
      <c r="L39" s="4">
        <f t="shared" si="4"/>
        <v>0</v>
      </c>
      <c r="M39" s="4" cm="1">
        <f t="array" ref="M39">_xlfn.IFS($A$7=1,0,$A$7=2,H38,$A$7=3,H39,$A$7=4,H39,$A$7=5,H40,$A$7=6,H40,$A$7=7,H41,$A$7=8,H41,$A$7=9,H42,$A$7=10,H42,$A$7=11,H43,$A$7=12,H43,$A$7=13,H44,$A$7=14,H44,$A$7=15,H45,$A$7=16,H45,$A$7=17,H46,$A$7=18,H46,$A$7=19,H47,$A$7=20,H47,$A$7=21,H48,$A$7=22,H48,$A$7=23,H49,$A$7=24,H49,$A$7=25,H50,$A$7=26,H50,$A$7=27,H51,$A$7=28,H51,$A$7=29,H52,$A$7=30,H52,$A$7=31,H53,$A$7=32,H53,$A$7=33,H54,$A$7=34,H54,$A$7=35,H55,$A$7=36,H55,$A$7=37,H56,$A$7=38,H56,$A$7=39,H57,$A$7=40,H57)</f>
        <v>0</v>
      </c>
      <c r="N39" s="4">
        <f t="shared" si="5"/>
        <v>0</v>
      </c>
      <c r="O39" s="4" cm="1">
        <f t="array" ref="O39">_xlfn.IFS($A$7=1,0,$A$7=2,D35,$A$7=3,D36,$A$7=4,D36,$A$7=5,D37,$A$7=6,D37,$A$7=7,D38,$A$7=8,D38,$A$7=9,D39,$A$7=10,D39,$A$7=11,D40,$A$7=12,D40,$A$7=13,D41,$A$7=14,D41,$A$7=15,D42,$A$7=16,D42,$A$7=17,D43,$A$7=18,D43,$A$7=19,D44,$A$7=20,D44,$A$7=21,D45,$A$7=22,D45,$A$7=23,D46,$A$7=24,D46,$A$7=25,D47,$A$7=26,D47,$A$7=27,D48,$A$7=28,D48,$A$7=29,D49,$A$7=30,D49,$A$7=31,D50,$A$7=32,D50,$A$7=33,D51,$A$7=34,D51,$A$7=35,D52,$A$7=36,D52,$A$7=37,D53,$A$7=38,D53,$A$7=39,D54,$A$7=40,D54)</f>
        <v>4</v>
      </c>
      <c r="P39" s="4">
        <f t="shared" si="6"/>
        <v>0</v>
      </c>
      <c r="Q39" s="4" cm="1">
        <f t="array" ref="Q39">_xlfn.IFS($A$7=1,0,$A$7=2,L38,$A$7=3,L39,$A$7=4,L39,$A$7=5,L40,$A$7=6,L40,$A$7=7,L41,$A$7=8,L41,$A$7=9,L42,$A$7=10,L42,$A$7=11,L43,$A$7=12,L43,$A$7=13,L44,$A$7=14,L44,$A$7=15,L45,$A$7=16,L45,$A$7=17,L46,$A$7=18,L46,$A$7=19,L47,$A$7=20,L47,$A$7=21,L48,$A$7=22,L48,$A$7=23,L49,$A$7=24,L49,$A$7=25,L50,$A$7=26,L50,$A$7=27,L51,$A$7=28,L51,$A$7=29,L52,$A$7=30,L52,$A$7=31,L53,$A$7=32,L53,$A$7=33,L54,$A$7=34,L54,$A$7=35,L55,$A$7=36,L55,$A$7=37,L56,$A$7=38,L56,$A$7=39,L57,$A$7=40,L57)</f>
        <v>0</v>
      </c>
      <c r="R39" s="4">
        <f t="shared" si="7"/>
        <v>0</v>
      </c>
      <c r="S39" s="4" cm="1">
        <f t="array" ref="S39">_xlfn.IFS($A$7=1,0,$A$7=2,N38,$A$7=3,N39,$A$7=4,N39,$A$7=5,N40,$A$7=6,N40,$A$7=7,N41,$A$7=8,N41,$A$7=9,N42,$A$7=10,N42,$A$7=11,N43,$A$7=12,N43,$A$7=13,N44,$A$7=14,N44,$A$7=15,N45,$A$7=16,N45,$A$7=17,N46,$A$7=18,N46,$A$7=19,N47,$A$7=20,N47,$A$7=21,N48,$A$7=22,N48,$A$7=23,N49,$A$7=24,N49,$A$7=25,N50,$A$7=26,N50,$A$7=27,N51,$A$7=28,N51,$A$7=29,N52,$A$7=30,N52,$A$7=31,N53,$A$7=32,N53,$A$7=33,N54,$A$7=34,N54,$A$7=35,N55,$A$7=36,N55,$A$7=37,N56,$A$7=38,N56,$A$7=39,N57,$A$7=40,N57)</f>
        <v>0</v>
      </c>
      <c r="T39" s="4">
        <f t="shared" si="8"/>
        <v>0</v>
      </c>
      <c r="U39" s="4" cm="1">
        <f t="array" ref="U39">_xlfn.IFS($A$7=1,0,$A$7=2,N37,$A$7=3,N38,$A$7=4,N38,$A$7=5,N39,$A$7=6,N39,$A$7=7,N40,$A$7=8,N40,$A$7=9,N41,$A$7=10,N41,$A$7=11,N42,$A$7=12,N42,$A$7=13,N43,$A$7=14,N43,$A$7=15,N44,$A$7=16,N44,$A$7=17,N45,$A$7=18,N45,$A$7=19,N46,$A$7=20,N46,$A$7=21,N47,$A$7=22,N47,$A$7=23,N48,$A$7=24,N48,$A$7=25,N49,$A$7=26,N49,$A$7=27,N50,$A$7=28,N50,$A$7=29,N51,$A$7=30,N51,$A$7=31,N52,$A$7=32,N52,$A$7=33,N53,$A$7=34,N53,$A$7=35,N54,$A$7=36,N54,$A$7=37,N55,$A$7=38,N55,$A$7=39,N56,$A$7=40,N56)</f>
        <v>0</v>
      </c>
      <c r="V39" s="4">
        <f t="shared" si="9"/>
        <v>0</v>
      </c>
      <c r="W39" s="4" cm="1">
        <f t="array" ref="W39">_xlfn.IFS($A$7=1,0,$A$7=2,N36,$A$7=3,N37,$A$7=4,N37,$A$7=5,N38,$A$7=6,N38,$A$7=7,N39,$A$7=8,N39,$A$7=9,N40,$A$7=10,N40,$A$7=11,N41,$A$7=12,N41,$A$7=13,N42,$A$7=14,N42,$A$7=15,N43,$A$7=16,N43,$A$7=17,N44,$A$7=18,N44,$A$7=19,N45,$A$7=20,N45,$A$7=21,N46,$A$7=22,N46,$A$7=23,N47,$A$7=24,N47,$A$7=25,N48,$A$7=26,N48,$A$7=27,N49,$A$7=28,N49,$A$7=29,N50,$A$7=30,N50,$A$7=31,N51,$A$7=32,N51,$A$7=33,N52,$A$7=34,N52,$A$7=35,N53,$A$7=36,N53,$A$7=37,N54,$A$7=38,N54,$A$7=39,N55,$A$7=40,N55)</f>
        <v>0</v>
      </c>
      <c r="X39" s="4" t="str">
        <f t="shared" si="10"/>
        <v>11b</v>
      </c>
      <c r="Y39" s="4" cm="1">
        <f t="array" ref="Y39">_xlfn.IFS($A$7=1,0,$A$7=2,N35,$A$7=3,N36,$A$7=4,N36,$A$7=5,N37,$A$7=6,N37,$A$7=7,N38,$A$7=8,N38,$A$7=9,N39,$A$7=10,N39,$A$7=11,N40,$A$7=12,N40,$A$7=13,N41,$A$7=14,N41,$A$7=15,N42,$A$7=16,N42,$A$7=17,N43,$A$7=18,N43,$A$7=19,N44,$A$7=20,N44,$A$7=21,N45,$A$7=22,N45,$A$7=23,N46,$A$7=24,N46,$A$7=25,N47,$A$7=26,N47,$A$7=27,N48,$A$7=28,N48,$A$7=29,N49,$A$7=30,N49,$A$7=31,N50,$A$7=32,N50,$A$7=33,N51,$A$7=34,N51,$A$7=35,N52,$A$7=36,N52,$A$7=37,N53,$A$7=38,N53,$A$7=39,N54,$A$7=40,N54)</f>
        <v>0</v>
      </c>
      <c r="Z39" s="4" t="str">
        <f t="shared" si="11"/>
        <v>11a</v>
      </c>
      <c r="AA39" s="4" cm="1">
        <f t="array" ref="AA39">_xlfn.IFS($A$7=1,0,$A$7=2,N34,$A$7=3,N35,$A$7=4,N35,$A$7=5,N36,$A$7=6,N36,$A$7=7,N37,$A$7=8,N37,$A$7=9,N38,$A$7=10,N38,$A$7=11,N39,$A$7=12,N39,$A$7=13,N40,$A$7=14,N40,$A$7=15,N41,$A$7=16,N41,$A$7=17,N42,$A$7=18,N42,$A$7=19,N43,$A$7=20,N43,$A$7=21,N44,$A$7=22,N44,$A$7=23,N45,$A$7=24,N45,$A$7=25,N46,$A$7=26,N46,$A$7=27,N47,$A$7=28,N47,$A$7=29,N48,$A$7=30,N48,$A$7=31,N49,$A$7=32,N49,$A$7=33,N50,$A$7=34,N50,$A$7=35,N51,$A$7=36,N51,$A$7=37,N52,$A$7=38,N52,$A$7=39,N53,$A$7=40,N53)</f>
        <v>0</v>
      </c>
      <c r="AB39" s="4" t="str">
        <f t="shared" si="12"/>
        <v>10d</v>
      </c>
      <c r="AC39" s="4" cm="1">
        <f t="array" ref="AC39">_xlfn.IFS($A$7=1,0,$A$7=2,#REF!,$A$7=3,#REF!,$A$7=4,#REF!,$A$7=5,N35,$A$7=6,N35,$A$7=7,N36,$A$7=8,N36,$A$7=9,N37,$A$7=10,N37,$A$7=11,N38,$A$7=12,N38,$A$7=13,N39,$A$7=14,N39,$A$7=15,N40,$A$7=16,N40,$A$7=17,N41,$A$7=18,N41,$A$7=19,N42,$A$7=20,N42,$A$7=21,N43,$A$7=22,N43,$A$7=23,N44,$A$7=24,N44,$A$7=25,N45,$A$7=26,N45,$A$7=27,N46,$A$7=28,N46,$A$7=29,N47,$A$7=30,N47,$A$7=31,N48,$A$7=32,N48,$A$7=33,N49,$A$7=34,N49,$A$7=35,N50,$A$7=36,N50,$A$7=37,N51,$A$7=38,N51,$A$7=39,N52,$A$7=40,N52)</f>
        <v>0</v>
      </c>
      <c r="AD39" s="4" t="str">
        <f t="shared" si="13"/>
        <v>10c</v>
      </c>
      <c r="AE39" s="4" cm="1">
        <f t="array" ref="AE39">_xlfn.IFS($A$7=1,0,$A$7=2,#REF!,$A$7=3,#REF!,$A$7=4,#REF!,$A$7=5,N34,$A$7=6,N34,$A$7=7,N35,$A$7=8,N35,$A$7=9,N36,$A$7=10,N36,$A$7=11,N37,$A$7=12,N37,$A$7=13,N38,$A$7=14,N38,$A$7=15,N39,$A$7=16,N39,$A$7=17,N40,$A$7=18,N40,$A$7=19,N41,$A$7=20,N41,$A$7=21,N42,$A$7=22,N42,$A$7=23,N43,$A$7=24,N43,$A$7=25,N44,$A$7=26,N44,$A$7=27,N45,$A$7=28,N45,$A$7=29,N46,$A$7=30,N46,$A$7=31,N47,$A$7=32,N47,$A$7=33,N48,$A$7=34,N48,$A$7=35,N49,$A$7=36,N49,$A$7=37,N50,$A$7=38,N50,$A$7=39,N51,$A$7=40,N51)</f>
        <v>0</v>
      </c>
      <c r="AF39" s="4" t="str">
        <f t="shared" si="14"/>
        <v>10b</v>
      </c>
      <c r="AG39" s="4" cm="1">
        <f t="array" ref="AG39">_xlfn.IFS($A$7=1,0,$A$7=2,#REF!,$A$7=3,#REF!,$A$7=4,#REF!,$A$7=5,N33,$A$7=6,N33,$A$7=7,N34,$A$7=8,N34,$A$7=9,N35,$A$7=10,N35,$A$7=11,N36,$A$7=12,N36,$A$7=13,N37,$A$7=14,N37,$A$7=15,N38,$A$7=16,N38,$A$7=17,N39,$A$7=18,N39,$A$7=19,N40,$A$7=20,N40,$A$7=21,N41,$A$7=22,N41,$A$7=23,N42,$A$7=24,N42,$A$7=25,N43,$A$7=26,N43,$A$7=27,N44,$A$7=28,N44,$A$7=29,N45,$A$7=30,N45,$A$7=31,N46,$A$7=32,N46,$A$7=33,N47,$A$7=34,N47,$A$7=35,N48,$A$7=36,N48,$A$7=37,N49,$A$7=38,N49,$A$7=39,N50,$A$7=40,N50)</f>
        <v>0</v>
      </c>
      <c r="AH39" s="4" t="str">
        <f t="shared" si="15"/>
        <v>10a</v>
      </c>
      <c r="AI39" s="4" cm="1">
        <f t="array" ref="AI39">_xlfn.IFS($A$7=1,0,$A$7=2,#REF!,$A$7=3,#REF!,$A$7=4,#REF!,$A$7=5,N32,$A$7=6,N32,$A$7=7,N33,$A$7=8,N33,$A$7=9,N34,$A$7=10,N34,$A$7=11,N35,$A$7=12,N35,$A$7=13,N36,$A$7=14,N36,$A$7=15,N37,$A$7=16,N37,$A$7=17,N38,$A$7=18,N38,$A$7=19,N39,$A$7=20,N39,$A$7=21,N40,$A$7=22,N40,$A$7=23,N41,$A$7=24,N41,$A$7=25,N42,$A$7=26,N42,$A$7=27,N43,$A$7=28,N43,$A$7=29,N44,$A$7=30,N44,$A$7=31,N45,$A$7=32,N45,$A$7=33,N46,$A$7=34,N46,$A$7=35,N47,$A$7=36,N47,$A$7=37,N48,$A$7=38,N48,$A$7=39,N49,$A$7=40,N49)</f>
        <v>0</v>
      </c>
      <c r="AJ39" s="4" t="str">
        <f t="shared" si="16"/>
        <v>9d</v>
      </c>
      <c r="AK39" s="4" cm="1">
        <f t="array" ref="AK39">_xlfn.IFS($A$7=1,0,$A$7=2,#REF!,$A$7=3,#REF!,$A$7=4,#REF!,$A$7=5,N31,$A$7=6,N31,$A$7=7,N32,$A$7=8,N32,$A$7=9,N33,$A$7=10,N33,$A$7=11,N34,$A$7=12,N34,$A$7=13,N35,$A$7=14,N35,$A$7=15,N36,$A$7=16,N36,$A$7=17,N37,$A$7=18,N37,$A$7=19,N38,$A$7=20,N38,$A$7=21,N39,$A$7=22,N39,$A$7=23,N40,$A$7=24,N40,$A$7=25,N41,$A$7=26,N41,$A$7=27,N42,$A$7=28,N42,$A$7=29,N43,$A$7=30,N43,$A$7=31,N44,$A$7=32,N44,$A$7=33,N45,$A$7=34,N45,$A$7=35,N46,$A$7=36,N46,$A$7=37,N47,$A$7=38,N47,$A$7=39,N48,$A$7=40,N48)</f>
        <v>0</v>
      </c>
      <c r="AL39" s="4" t="str">
        <f t="shared" si="17"/>
        <v>9c</v>
      </c>
      <c r="AM39" s="4" cm="1">
        <f t="array" ref="AM39">_xlfn.IFS($A$7=1,0,$A$7=2,#REF!,$A$7=3,#REF!,$A$7=4,#REF!,$A$7=5,#REF!,$A$7=6,#REF!,$A$7=7,#REF!,$A$7=8,#REF!,$A$7=9,#REF!,$A$7=10,#REF!,$A$7=11,#REF!,$A$7=12,#REF!,$A$7=13,#REF!,$A$7=14,#REF!,$A$7=15,#REF!,$A$7=16,#REF!,$A$7=17,N36,$A$7=18,N36,$A$7=19,N37,$A$7=20,N37,$A$7=21,N38,$A$7=22,N38,$A$7=23,N39,$A$7=24,N39,$A$7=25,N40,$A$7=26,N40,$A$7=27,N41,$A$7=28,N41,$A$7=29,N42,$A$7=30,N42,$A$7=31,N43,$A$7=32,N43,$A$7=33,N44,$A$7=34,N44,$A$7=35,N45,$A$7=36,N45,$A$7=37,N46,$A$7=38,N46,$A$7=39,N47,$A$7=40,N47)</f>
        <v>0</v>
      </c>
      <c r="AN39" s="4" t="str">
        <f t="shared" si="18"/>
        <v>9b</v>
      </c>
      <c r="AO39" s="4" cm="1">
        <f t="array" ref="AO39">_xlfn.IFS($A$7=1,0,$A$7=2,#REF!,$A$7=3,#REF!,$A$7=4,#REF!,$A$7=5,N29,$A$7=6,N29,$A$7=7,N30,$A$7=8,N30,$A$7=9,N31,$A$7=10,N31,$A$7=11,N32,$A$7=12,N32,$A$7=13,N33,$A$7=14,N33,$A$7=15,N34,$A$7=16,N34,$A$7=17,N35,$A$7=18,N35,$A$7=19,N36,$A$7=20,N36,$A$7=21,N37,$A$7=22,N37,$A$7=23,N38,$A$7=24,N38,$A$7=25,N39,$A$7=26,N39,$A$7=27,N40,$A$7=28,N40,$A$7=29,N41,$A$7=30,N41,$A$7=31,N42,$A$7=32,N42,$A$7=33,N43,$A$7=34,N43,$A$7=35,N44,$A$7=36,N44,$A$7=37,N45,$A$7=38,N45,$A$7=39,N46,$A$7=40,N46)</f>
        <v>0</v>
      </c>
      <c r="AP39" s="4" t="str">
        <f t="shared" si="19"/>
        <v>9a</v>
      </c>
      <c r="AQ39" s="4" cm="1">
        <f t="array" ref="AQ39">_xlfn.IFS($A$7=1,0,$A$7=2,#REF!,$A$7=3,#REF!,$A$7=4,#REF!,$A$7=5,N28,$A$7=6,N28,$A$7=7,N29,$A$7=8,N29,$A$7=9,N30,$A$7=10,N30,$A$7=11,N31,$A$7=12,N31,$A$7=13,N32,$A$7=14,N32,$A$7=15,N33,$A$7=16,N33,$A$7=17,N34,$A$7=18,N34,$A$7=19,N35,$A$7=20,N35,$A$7=21,N36,$A$7=22,N36,$A$7=23,N37,$A$7=24,N37,$A$7=25,N38,$A$7=26,N38,$A$7=27,N39,$A$7=28,N39,$A$7=29,N40,$A$7=30,N40,$A$7=31,N41,$A$7=32,N41,$A$7=33,N42,$A$7=34,N42,$A$7=35,N43,$A$7=36,N43,$A$7=37,N44,$A$7=38,N44,$A$7=39,N45,$A$7=40,N45)</f>
        <v>0</v>
      </c>
      <c r="BF39" s="1"/>
      <c r="BH39" s="1"/>
      <c r="BJ39" s="5"/>
    </row>
    <row r="40" spans="1:62" x14ac:dyDescent="0.2">
      <c r="A40" s="1">
        <v>-10</v>
      </c>
      <c r="B40">
        <v>37</v>
      </c>
      <c r="C40" s="3">
        <f t="shared" si="0"/>
        <v>0.35416666666666669</v>
      </c>
      <c r="D40" s="4">
        <f>'Zeitpläne Stationen'!B39</f>
        <v>0</v>
      </c>
      <c r="E40" s="4" cm="1">
        <f t="array" ref="E40">_xlfn.IFS($A$7=1,0,$A$7=2,D41,$A$7=3,D42,$A$7=4,D42,$A$7=5,D43,$A$7=6,D43,$A$7=7,D44,$A$7=8,D44,$A$7=9,D45,$A$7=10,D45,$A$7=11,D46,$A$7=12,D46,$A$7=13,D47,$A$7=14,D47,$A$7=15,D48,$A$7=16,D48,$A$7=17,D49,$A$7=18,D49,$A$7=19,D50,$A$7=20,D50,$A$7=21,D51,$A$7=22,D51,$A$7=23,D52,$A$7=24,D52,$A$7=25,D53,$A$7=26,D53,$A$7=27,D54,$A$7=28,D54,$A$7=29,D55,$A$7=30,D55,$A$7=31,D56,$A$7=32,D56,$A$7=33,D57,$A$7=34,D57,$A$7=35,D58,$A$7=36,D58,$A$7=37,D59,$A$7=38,D59,$A$7=39,D60,$A$7=40,D60)</f>
        <v>10</v>
      </c>
      <c r="F40" s="4">
        <f t="shared" si="1"/>
        <v>0</v>
      </c>
      <c r="G40" s="4" cm="1">
        <f t="array" ref="G40">_xlfn.IFS($A$7=1,0,$A$7=2,D40,$A$7=3,D41,$A$7=4,D41,$A$7=5,D42,$A$7=6,D42,$A$7=7,D43,$A$7=8,D43,$A$7=9,D44,$A$7=10,D44,$A$7=11,D45,$A$7=12,D45,$A$7=13,D46,$A$7=14,D46,$A$7=15,D47,$A$7=16,D47,$A$7=17,D48,$A$7=18,D48,$A$7=19,D49,$A$7=20,D49,$A$7=21,D50,$A$7=22,D50,$A$7=23,D51,$A$7=24,D51,$A$7=25,D52,$A$7=26,D52,$A$7=27,D53,$A$7=28,D53,$A$7=29,D54,$A$7=30,D54,$A$7=31,D55,$A$7=32,D55,$A$7=33,D56,$A$7=34,D56,$A$7=35,D57,$A$7=36,D57,$A$7=37,D58,$A$7=38,D58,$A$7=39,D59,$A$7=40,D59)</f>
        <v>9</v>
      </c>
      <c r="H40" s="4">
        <f t="shared" si="2"/>
        <v>0</v>
      </c>
      <c r="I40" s="4" cm="1">
        <f t="array" ref="I40">_xlfn.IFS($A$7=1,0,$A$7=2,D39,$A$7=3,D40,$A$7=4,D40,$A$7=5,D41,$A$7=6,D41,$A$7=7,D42,$A$7=8,D42,$A$7=9,D43,$A$7=10,D43,$A$7=11,D44,$A$7=12,D44,$A$7=13,D45,$A$7=14,D45,$A$7=15,D46,$A$7=16,D46,$A$7=17,D47,$A$7=18,D47,$A$7=19,D48,$A$7=20,D48,$A$7=21,D49,$A$7=22,D49,$A$7=23,D50,$A$7=24,D50,$A$7=25,D51,$A$7=26,D51,$A$7=27,D52,$A$7=28,D52,$A$7=29,D53,$A$7=30,D53,$A$7=31,D54,$A$7=32,D54,$A$7=33,D55,$A$7=34,D55,$A$7=35,D56,$A$7=36,D56,$A$7=37,D57,$A$7=38,D57,$A$7=39,D58,$A$7=40,D58)</f>
        <v>8</v>
      </c>
      <c r="J40" s="4">
        <f t="shared" si="3"/>
        <v>0</v>
      </c>
      <c r="K40" s="4" cm="1">
        <f t="array" ref="K40">_xlfn.IFS($A$7=1,0,$A$7=2,D38,$A$7=3,D39,$A$7=4,D39,$A$7=5,D40,$A$7=6,D40,$A$7=7,D41,$A$7=8,D41,$A$7=9,D42,$A$7=10,D42,$A$7=11,D43,$A$7=12,D43,$A$7=13,D44,$A$7=14,D44,$A$7=15,D45,$A$7=16,D45,$A$7=17,D46,$A$7=18,D46,$A$7=19,D47,$A$7=20,D47,$A$7=21,D48,$A$7=22,D48,$A$7=23,D49,$A$7=24,D49,$A$7=25,D50,$A$7=26,D50,$A$7=27,D51,$A$7=28,D51,$A$7=29,D52,$A$7=30,D52,$A$7=31,D53,$A$7=32,D53,$A$7=33,D54,$A$7=34,D54,$A$7=35,D55,$A$7=36,D55,$A$7=37,D56,$A$7=38,D56,$A$7=39,D57,$A$7=40,D57)</f>
        <v>7</v>
      </c>
      <c r="L40" s="4">
        <f t="shared" si="4"/>
        <v>0</v>
      </c>
      <c r="M40" s="4" cm="1">
        <f t="array" ref="M40">_xlfn.IFS($A$7=1,0,$A$7=2,H39,$A$7=3,H40,$A$7=4,H40,$A$7=5,H41,$A$7=6,H41,$A$7=7,H42,$A$7=8,H42,$A$7=9,H43,$A$7=10,H43,$A$7=11,H44,$A$7=12,H44,$A$7=13,H45,$A$7=14,H45,$A$7=15,H46,$A$7=16,H46,$A$7=17,H47,$A$7=18,H47,$A$7=19,H48,$A$7=20,H48,$A$7=21,H49,$A$7=22,H49,$A$7=23,H50,$A$7=24,H50,$A$7=25,H51,$A$7=26,H51,$A$7=27,H52,$A$7=28,H52,$A$7=29,H53,$A$7=30,H53,$A$7=31,H54,$A$7=32,H54,$A$7=33,H55,$A$7=34,H55,$A$7=35,H56,$A$7=36,H56,$A$7=37,H57,$A$7=38,H57,$A$7=39,H58,$A$7=40,H58)</f>
        <v>0</v>
      </c>
      <c r="N40" s="4">
        <f t="shared" si="5"/>
        <v>0</v>
      </c>
      <c r="O40" s="4" cm="1">
        <f t="array" ref="O40">_xlfn.IFS($A$7=1,0,$A$7=2,D36,$A$7=3,D37,$A$7=4,D37,$A$7=5,D38,$A$7=6,D38,$A$7=7,D39,$A$7=8,D39,$A$7=9,D40,$A$7=10,D40,$A$7=11,D41,$A$7=12,D41,$A$7=13,D42,$A$7=14,D42,$A$7=15,D43,$A$7=16,D43,$A$7=17,D44,$A$7=18,D44,$A$7=19,D45,$A$7=20,D45,$A$7=21,D46,$A$7=22,D46,$A$7=23,D47,$A$7=24,D47,$A$7=25,D48,$A$7=26,D48,$A$7=27,D49,$A$7=28,D49,$A$7=29,D50,$A$7=30,D50,$A$7=31,D51,$A$7=32,D51,$A$7=33,D52,$A$7=34,D52,$A$7=35,D53,$A$7=36,D53,$A$7=37,D54,$A$7=38,D54,$A$7=39,D55,$A$7=40,D55)</f>
        <v>5</v>
      </c>
      <c r="P40" s="4">
        <f t="shared" si="6"/>
        <v>0</v>
      </c>
      <c r="Q40" s="4" cm="1">
        <f t="array" ref="Q40">_xlfn.IFS($A$7=1,0,$A$7=2,L39,$A$7=3,L40,$A$7=4,L40,$A$7=5,L41,$A$7=6,L41,$A$7=7,L42,$A$7=8,L42,$A$7=9,L43,$A$7=10,L43,$A$7=11,L44,$A$7=12,L44,$A$7=13,L45,$A$7=14,L45,$A$7=15,L46,$A$7=16,L46,$A$7=17,L47,$A$7=18,L47,$A$7=19,L48,$A$7=20,L48,$A$7=21,L49,$A$7=22,L49,$A$7=23,L50,$A$7=24,L50,$A$7=25,L51,$A$7=26,L51,$A$7=27,L52,$A$7=28,L52,$A$7=29,L53,$A$7=30,L53,$A$7=31,L54,$A$7=32,L54,$A$7=33,L55,$A$7=34,L55,$A$7=35,L56,$A$7=36,L56,$A$7=37,L57,$A$7=38,L57,$A$7=39,L58,$A$7=40,L58)</f>
        <v>0</v>
      </c>
      <c r="R40" s="4">
        <f t="shared" si="7"/>
        <v>0</v>
      </c>
      <c r="S40" s="4" cm="1">
        <f t="array" ref="S40">_xlfn.IFS($A$7=1,0,$A$7=2,N39,$A$7=3,N40,$A$7=4,N40,$A$7=5,N41,$A$7=6,N41,$A$7=7,N42,$A$7=8,N42,$A$7=9,N43,$A$7=10,N43,$A$7=11,N44,$A$7=12,N44,$A$7=13,N45,$A$7=14,N45,$A$7=15,N46,$A$7=16,N46,$A$7=17,N47,$A$7=18,N47,$A$7=19,N48,$A$7=20,N48,$A$7=21,N49,$A$7=22,N49,$A$7=23,N50,$A$7=24,N50,$A$7=25,N51,$A$7=26,N51,$A$7=27,N52,$A$7=28,N52,$A$7=29,N53,$A$7=30,N53,$A$7=31,N54,$A$7=32,N54,$A$7=33,N55,$A$7=34,N55,$A$7=35,N56,$A$7=36,N56,$A$7=37,N57,$A$7=38,N57,$A$7=39,N58,$A$7=40,N58)</f>
        <v>0</v>
      </c>
      <c r="T40" s="4">
        <f t="shared" si="8"/>
        <v>0</v>
      </c>
      <c r="U40" s="4" cm="1">
        <f t="array" ref="U40">_xlfn.IFS($A$7=1,0,$A$7=2,N38,$A$7=3,N39,$A$7=4,N39,$A$7=5,N40,$A$7=6,N40,$A$7=7,N41,$A$7=8,N41,$A$7=9,N42,$A$7=10,N42,$A$7=11,N43,$A$7=12,N43,$A$7=13,N44,$A$7=14,N44,$A$7=15,N45,$A$7=16,N45,$A$7=17,N46,$A$7=18,N46,$A$7=19,N47,$A$7=20,N47,$A$7=21,N48,$A$7=22,N48,$A$7=23,N49,$A$7=24,N49,$A$7=25,N50,$A$7=26,N50,$A$7=27,N51,$A$7=28,N51,$A$7=29,N52,$A$7=30,N52,$A$7=31,N53,$A$7=32,N53,$A$7=33,N54,$A$7=34,N54,$A$7=35,N55,$A$7=36,N55,$A$7=37,N56,$A$7=38,N56,$A$7=39,N57,$A$7=40,N57)</f>
        <v>0</v>
      </c>
      <c r="V40" s="4">
        <f t="shared" si="9"/>
        <v>0</v>
      </c>
      <c r="W40" s="4" cm="1">
        <f t="array" ref="W40">_xlfn.IFS($A$7=1,0,$A$7=2,N37,$A$7=3,N38,$A$7=4,N38,$A$7=5,N39,$A$7=6,N39,$A$7=7,N40,$A$7=8,N40,$A$7=9,N41,$A$7=10,N41,$A$7=11,N42,$A$7=12,N42,$A$7=13,N43,$A$7=14,N43,$A$7=15,N44,$A$7=16,N44,$A$7=17,N45,$A$7=18,N45,$A$7=19,N46,$A$7=20,N46,$A$7=21,N47,$A$7=22,N47,$A$7=23,N48,$A$7=24,N48,$A$7=25,N49,$A$7=26,N49,$A$7=27,N50,$A$7=28,N50,$A$7=29,N51,$A$7=30,N51,$A$7=31,N52,$A$7=32,N52,$A$7=33,N53,$A$7=34,N53,$A$7=35,N54,$A$7=36,N54,$A$7=37,N55,$A$7=38,N55,$A$7=39,N56,$A$7=40,N56)</f>
        <v>0</v>
      </c>
      <c r="X40" s="4">
        <f t="shared" si="10"/>
        <v>0</v>
      </c>
      <c r="Y40" s="4" cm="1">
        <f t="array" ref="Y40">_xlfn.IFS($A$7=1,0,$A$7=2,N36,$A$7=3,N37,$A$7=4,N37,$A$7=5,N38,$A$7=6,N38,$A$7=7,N39,$A$7=8,N39,$A$7=9,N40,$A$7=10,N40,$A$7=11,N41,$A$7=12,N41,$A$7=13,N42,$A$7=14,N42,$A$7=15,N43,$A$7=16,N43,$A$7=17,N44,$A$7=18,N44,$A$7=19,N45,$A$7=20,N45,$A$7=21,N46,$A$7=22,N46,$A$7=23,N47,$A$7=24,N47,$A$7=25,N48,$A$7=26,N48,$A$7=27,N49,$A$7=28,N49,$A$7=29,N50,$A$7=30,N50,$A$7=31,N51,$A$7=32,N51,$A$7=33,N52,$A$7=34,N52,$A$7=35,N53,$A$7=36,N53,$A$7=37,N54,$A$7=38,N54,$A$7=39,N55,$A$7=40,N55)</f>
        <v>0</v>
      </c>
      <c r="Z40" s="4" t="str">
        <f t="shared" si="11"/>
        <v>11b</v>
      </c>
      <c r="AA40" s="4" cm="1">
        <f t="array" ref="AA40">_xlfn.IFS($A$7=1,0,$A$7=2,N35,$A$7=3,N36,$A$7=4,N36,$A$7=5,N37,$A$7=6,N37,$A$7=7,N38,$A$7=8,N38,$A$7=9,N39,$A$7=10,N39,$A$7=11,N40,$A$7=12,N40,$A$7=13,N41,$A$7=14,N41,$A$7=15,N42,$A$7=16,N42,$A$7=17,N43,$A$7=18,N43,$A$7=19,N44,$A$7=20,N44,$A$7=21,N45,$A$7=22,N45,$A$7=23,N46,$A$7=24,N46,$A$7=25,N47,$A$7=26,N47,$A$7=27,N48,$A$7=28,N48,$A$7=29,N49,$A$7=30,N49,$A$7=31,N50,$A$7=32,N50,$A$7=33,N51,$A$7=34,N51,$A$7=35,N52,$A$7=36,N52,$A$7=37,N53,$A$7=38,N53,$A$7=39,N54,$A$7=40,N54)</f>
        <v>0</v>
      </c>
      <c r="AB40" s="4" t="str">
        <f t="shared" si="12"/>
        <v>11a</v>
      </c>
      <c r="AC40" s="4" cm="1">
        <f t="array" ref="AC40">_xlfn.IFS($A$7=1,0,$A$7=2,#REF!,$A$7=3,#REF!,$A$7=4,#REF!,$A$7=5,N36,$A$7=6,N36,$A$7=7,N37,$A$7=8,N37,$A$7=9,N38,$A$7=10,N38,$A$7=11,N39,$A$7=12,N39,$A$7=13,N40,$A$7=14,N40,$A$7=15,N41,$A$7=16,N41,$A$7=17,N42,$A$7=18,N42,$A$7=19,N43,$A$7=20,N43,$A$7=21,N44,$A$7=22,N44,$A$7=23,N45,$A$7=24,N45,$A$7=25,N46,$A$7=26,N46,$A$7=27,N47,$A$7=28,N47,$A$7=29,N48,$A$7=30,N48,$A$7=31,N49,$A$7=32,N49,$A$7=33,N50,$A$7=34,N50,$A$7=35,N51,$A$7=36,N51,$A$7=37,N52,$A$7=38,N52,$A$7=39,N53,$A$7=40,N53)</f>
        <v>0</v>
      </c>
      <c r="AD40" s="4" t="str">
        <f t="shared" si="13"/>
        <v>10d</v>
      </c>
      <c r="AE40" s="4" cm="1">
        <f t="array" ref="AE40">_xlfn.IFS($A$7=1,0,$A$7=2,#REF!,$A$7=3,#REF!,$A$7=4,#REF!,$A$7=5,N35,$A$7=6,N35,$A$7=7,N36,$A$7=8,N36,$A$7=9,N37,$A$7=10,N37,$A$7=11,N38,$A$7=12,N38,$A$7=13,N39,$A$7=14,N39,$A$7=15,N40,$A$7=16,N40,$A$7=17,N41,$A$7=18,N41,$A$7=19,N42,$A$7=20,N42,$A$7=21,N43,$A$7=22,N43,$A$7=23,N44,$A$7=24,N44,$A$7=25,N45,$A$7=26,N45,$A$7=27,N46,$A$7=28,N46,$A$7=29,N47,$A$7=30,N47,$A$7=31,N48,$A$7=32,N48,$A$7=33,N49,$A$7=34,N49,$A$7=35,N50,$A$7=36,N50,$A$7=37,N51,$A$7=38,N51,$A$7=39,N52,$A$7=40,N52)</f>
        <v>0</v>
      </c>
      <c r="AF40" s="4" t="str">
        <f t="shared" si="14"/>
        <v>10c</v>
      </c>
      <c r="AG40" s="4" cm="1">
        <f t="array" ref="AG40">_xlfn.IFS($A$7=1,0,$A$7=2,#REF!,$A$7=3,#REF!,$A$7=4,#REF!,$A$7=5,N34,$A$7=6,N34,$A$7=7,N35,$A$7=8,N35,$A$7=9,N36,$A$7=10,N36,$A$7=11,N37,$A$7=12,N37,$A$7=13,N38,$A$7=14,N38,$A$7=15,N39,$A$7=16,N39,$A$7=17,N40,$A$7=18,N40,$A$7=19,N41,$A$7=20,N41,$A$7=21,N42,$A$7=22,N42,$A$7=23,N43,$A$7=24,N43,$A$7=25,N44,$A$7=26,N44,$A$7=27,N45,$A$7=28,N45,$A$7=29,N46,$A$7=30,N46,$A$7=31,N47,$A$7=32,N47,$A$7=33,N48,$A$7=34,N48,$A$7=35,N49,$A$7=36,N49,$A$7=37,N50,$A$7=38,N50,$A$7=39,N51,$A$7=40,N51)</f>
        <v>0</v>
      </c>
      <c r="AH40" s="4" t="str">
        <f t="shared" si="15"/>
        <v>10b</v>
      </c>
      <c r="AI40" s="4" cm="1">
        <f t="array" ref="AI40">_xlfn.IFS($A$7=1,0,$A$7=2,#REF!,$A$7=3,#REF!,$A$7=4,#REF!,$A$7=5,N33,$A$7=6,N33,$A$7=7,N34,$A$7=8,N34,$A$7=9,N35,$A$7=10,N35,$A$7=11,N36,$A$7=12,N36,$A$7=13,N37,$A$7=14,N37,$A$7=15,N38,$A$7=16,N38,$A$7=17,N39,$A$7=18,N39,$A$7=19,N40,$A$7=20,N40,$A$7=21,N41,$A$7=22,N41,$A$7=23,N42,$A$7=24,N42,$A$7=25,N43,$A$7=26,N43,$A$7=27,N44,$A$7=28,N44,$A$7=29,N45,$A$7=30,N45,$A$7=31,N46,$A$7=32,N46,$A$7=33,N47,$A$7=34,N47,$A$7=35,N48,$A$7=36,N48,$A$7=37,N49,$A$7=38,N49,$A$7=39,N50,$A$7=40,N50)</f>
        <v>0</v>
      </c>
      <c r="AJ40" s="4" t="str">
        <f t="shared" si="16"/>
        <v>10a</v>
      </c>
      <c r="AK40" s="4" cm="1">
        <f t="array" ref="AK40">_xlfn.IFS($A$7=1,0,$A$7=2,#REF!,$A$7=3,#REF!,$A$7=4,#REF!,$A$7=5,N32,$A$7=6,N32,$A$7=7,N33,$A$7=8,N33,$A$7=9,N34,$A$7=10,N34,$A$7=11,N35,$A$7=12,N35,$A$7=13,N36,$A$7=14,N36,$A$7=15,N37,$A$7=16,N37,$A$7=17,N38,$A$7=18,N38,$A$7=19,N39,$A$7=20,N39,$A$7=21,N40,$A$7=22,N40,$A$7=23,N41,$A$7=24,N41,$A$7=25,N42,$A$7=26,N42,$A$7=27,N43,$A$7=28,N43,$A$7=29,N44,$A$7=30,N44,$A$7=31,N45,$A$7=32,N45,$A$7=33,N46,$A$7=34,N46,$A$7=35,N47,$A$7=36,N47,$A$7=37,N48,$A$7=38,N48,$A$7=39,N49,$A$7=40,N49)</f>
        <v>0</v>
      </c>
      <c r="AL40" s="4" t="str">
        <f t="shared" si="17"/>
        <v>9d</v>
      </c>
      <c r="AM40" s="4" cm="1">
        <f t="array" ref="AM40">_xlfn.IFS($A$7=1,0,$A$7=2,#REF!,$A$7=3,#REF!,$A$7=4,#REF!,$A$7=5,#REF!,$A$7=6,#REF!,$A$7=7,#REF!,$A$7=8,#REF!,$A$7=9,#REF!,$A$7=10,#REF!,$A$7=11,#REF!,$A$7=12,#REF!,$A$7=13,#REF!,$A$7=14,#REF!,$A$7=15,N36,$A$7=16,N36,$A$7=17,N37,$A$7=18,N37,$A$7=19,N38,$A$7=20,N38,$A$7=21,N39,$A$7=22,N39,$A$7=23,N40,$A$7=24,N40,$A$7=25,N41,$A$7=26,N41,$A$7=27,N42,$A$7=28,N42,$A$7=29,N43,$A$7=30,N43,$A$7=31,N44,$A$7=32,N44,$A$7=33,N45,$A$7=34,N45,$A$7=35,N46,$A$7=36,N46,$A$7=37,N47,$A$7=38,N47,$A$7=39,N48,$A$7=40,N48)</f>
        <v>0</v>
      </c>
      <c r="AN40" s="4" t="str">
        <f t="shared" si="18"/>
        <v>9c</v>
      </c>
      <c r="AO40" s="4" cm="1">
        <f t="array" ref="AO40">_xlfn.IFS($A$7=1,0,$A$7=2,#REF!,$A$7=3,#REF!,$A$7=4,#REF!,$A$7=5,N30,$A$7=6,N30,$A$7=7,N31,$A$7=8,N31,$A$7=9,N32,$A$7=10,N32,$A$7=11,N33,$A$7=12,N33,$A$7=13,N34,$A$7=14,N34,$A$7=15,N35,$A$7=16,N35,$A$7=17,N36,$A$7=18,N36,$A$7=19,N37,$A$7=20,N37,$A$7=21,N38,$A$7=22,N38,$A$7=23,N39,$A$7=24,N39,$A$7=25,N40,$A$7=26,N40,$A$7=27,N41,$A$7=28,N41,$A$7=29,N42,$A$7=30,N42,$A$7=31,N43,$A$7=32,N43,$A$7=33,N44,$A$7=34,N44,$A$7=35,N45,$A$7=36,N45,$A$7=37,N46,$A$7=38,N46,$A$7=39,N47,$A$7=40,N47)</f>
        <v>0</v>
      </c>
      <c r="AP40" s="4" t="str">
        <f t="shared" si="19"/>
        <v>9b</v>
      </c>
      <c r="AQ40" s="4" cm="1">
        <f t="array" ref="AQ40">_xlfn.IFS($A$7=1,0,$A$7=2,#REF!,$A$7=3,#REF!,$A$7=4,#REF!,$A$7=5,N29,$A$7=6,N29,$A$7=7,N30,$A$7=8,N30,$A$7=9,N31,$A$7=10,N31,$A$7=11,N32,$A$7=12,N32,$A$7=13,N33,$A$7=14,N33,$A$7=15,N34,$A$7=16,N34,$A$7=17,N35,$A$7=18,N35,$A$7=19,N36,$A$7=20,N36,$A$7=21,N37,$A$7=22,N37,$A$7=23,N38,$A$7=24,N38,$A$7=25,N39,$A$7=26,N39,$A$7=27,N40,$A$7=28,N40,$A$7=29,N41,$A$7=30,N41,$A$7=31,N42,$A$7=32,N42,$A$7=33,N43,$A$7=34,N43,$A$7=35,N44,$A$7=36,N44,$A$7=37,N45,$A$7=38,N45,$A$7=39,N46,$A$7=40,N46)</f>
        <v>0</v>
      </c>
      <c r="BF40" s="1"/>
      <c r="BH40" s="1"/>
      <c r="BJ40" s="5"/>
    </row>
    <row r="41" spans="1:62" x14ac:dyDescent="0.2">
      <c r="A41" s="1">
        <v>-9</v>
      </c>
      <c r="B41">
        <v>38</v>
      </c>
      <c r="C41" s="3">
        <f t="shared" si="0"/>
        <v>0.38194444444444459</v>
      </c>
      <c r="D41" s="4">
        <f>'Zeitpläne Stationen'!B40</f>
        <v>0</v>
      </c>
      <c r="E41" s="4" cm="1">
        <f t="array" ref="E41">_xlfn.IFS($A$7=1,0,$A$7=2,D42,$A$7=3,D43,$A$7=4,D43,$A$7=5,D44,$A$7=6,D44,$A$7=7,D45,$A$7=8,D45,$A$7=9,D46,$A$7=10,D46,$A$7=11,D47,$A$7=12,D47,$A$7=13,D48,$A$7=14,D48,$A$7=15,D49,$A$7=16,D49,$A$7=17,D50,$A$7=18,D50,$A$7=19,D51,$A$7=20,D51,$A$7=21,D52,$A$7=22,D52,$A$7=23,D53,$A$7=24,D53,$A$7=25,D54,$A$7=26,D54,$A$7=27,D55,$A$7=28,D55,$A$7=29,D56,$A$7=30,D56,$A$7=31,D57,$A$7=32,D57,$A$7=33,D58,$A$7=34,D58,$A$7=35,D59,$A$7=36,D59,$A$7=37,D60,$A$7=38,D60,$A$7=39,D61,$A$7=40,D61)</f>
        <v>11</v>
      </c>
      <c r="F41" s="4">
        <f t="shared" si="1"/>
        <v>0</v>
      </c>
      <c r="G41" s="4" cm="1">
        <f t="array" ref="G41">_xlfn.IFS($A$7=1,0,$A$7=2,D41,$A$7=3,D42,$A$7=4,D42,$A$7=5,D43,$A$7=6,D43,$A$7=7,D44,$A$7=8,D44,$A$7=9,D45,$A$7=10,D45,$A$7=11,D46,$A$7=12,D46,$A$7=13,D47,$A$7=14,D47,$A$7=15,D48,$A$7=16,D48,$A$7=17,D49,$A$7=18,D49,$A$7=19,D50,$A$7=20,D50,$A$7=21,D51,$A$7=22,D51,$A$7=23,D52,$A$7=24,D52,$A$7=25,D53,$A$7=26,D53,$A$7=27,D54,$A$7=28,D54,$A$7=29,D55,$A$7=30,D55,$A$7=31,D56,$A$7=32,D56,$A$7=33,D57,$A$7=34,D57,$A$7=35,D58,$A$7=36,D58,$A$7=37,D59,$A$7=38,D59,$A$7=39,D60,$A$7=40,D60)</f>
        <v>10</v>
      </c>
      <c r="H41" s="4">
        <f t="shared" si="2"/>
        <v>0</v>
      </c>
      <c r="I41" s="4" cm="1">
        <f t="array" ref="I41">_xlfn.IFS($A$7=1,0,$A$7=2,D40,$A$7=3,D41,$A$7=4,D41,$A$7=5,D42,$A$7=6,D42,$A$7=7,D43,$A$7=8,D43,$A$7=9,D44,$A$7=10,D44,$A$7=11,D45,$A$7=12,D45,$A$7=13,D46,$A$7=14,D46,$A$7=15,D47,$A$7=16,D47,$A$7=17,D48,$A$7=18,D48,$A$7=19,D49,$A$7=20,D49,$A$7=21,D50,$A$7=22,D50,$A$7=23,D51,$A$7=24,D51,$A$7=25,D52,$A$7=26,D52,$A$7=27,D53,$A$7=28,D53,$A$7=29,D54,$A$7=30,D54,$A$7=31,D55,$A$7=32,D55,$A$7=33,D56,$A$7=34,D56,$A$7=35,D57,$A$7=36,D57,$A$7=37,D58,$A$7=38,D58,$A$7=39,D59,$A$7=40,D59)</f>
        <v>9</v>
      </c>
      <c r="J41" s="4">
        <f t="shared" si="3"/>
        <v>0</v>
      </c>
      <c r="K41" s="4" cm="1">
        <f t="array" ref="K41">_xlfn.IFS($A$7=1,0,$A$7=2,D39,$A$7=3,D40,$A$7=4,D40,$A$7=5,D41,$A$7=6,D41,$A$7=7,D42,$A$7=8,D42,$A$7=9,D43,$A$7=10,D43,$A$7=11,D44,$A$7=12,D44,$A$7=13,D45,$A$7=14,D45,$A$7=15,D46,$A$7=16,D46,$A$7=17,D47,$A$7=18,D47,$A$7=19,D48,$A$7=20,D48,$A$7=21,D49,$A$7=22,D49,$A$7=23,D50,$A$7=24,D50,$A$7=25,D51,$A$7=26,D51,$A$7=27,D52,$A$7=28,D52,$A$7=29,D53,$A$7=30,D53,$A$7=31,D54,$A$7=32,D54,$A$7=33,D55,$A$7=34,D55,$A$7=35,D56,$A$7=36,D56,$A$7=37,D57,$A$7=38,D57,$A$7=39,D58,$A$7=40,D58)</f>
        <v>8</v>
      </c>
      <c r="L41" s="4">
        <f t="shared" si="4"/>
        <v>0</v>
      </c>
      <c r="M41" s="4" cm="1">
        <f t="array" ref="M41">_xlfn.IFS($A$7=1,0,$A$7=2,H40,$A$7=3,H41,$A$7=4,H41,$A$7=5,H42,$A$7=6,H42,$A$7=7,H43,$A$7=8,H43,$A$7=9,H44,$A$7=10,H44,$A$7=11,H45,$A$7=12,H45,$A$7=13,H46,$A$7=14,H46,$A$7=15,H47,$A$7=16,H47,$A$7=17,H48,$A$7=18,H48,$A$7=19,H49,$A$7=20,H49,$A$7=21,H50,$A$7=22,H50,$A$7=23,H51,$A$7=24,H51,$A$7=25,H52,$A$7=26,H52,$A$7=27,H53,$A$7=28,H53,$A$7=29,H54,$A$7=30,H54,$A$7=31,H55,$A$7=32,H55,$A$7=33,H56,$A$7=34,H56,$A$7=35,H57,$A$7=36,H57,$A$7=37,H58,$A$7=38,H58,$A$7=39,H59,$A$7=40,H59)</f>
        <v>0</v>
      </c>
      <c r="N41" s="4">
        <f t="shared" si="5"/>
        <v>0</v>
      </c>
      <c r="O41" s="4" cm="1">
        <f t="array" ref="O41">_xlfn.IFS($A$7=1,0,$A$7=2,D37,$A$7=3,D38,$A$7=4,D38,$A$7=5,D39,$A$7=6,D39,$A$7=7,D40,$A$7=8,D40,$A$7=9,D41,$A$7=10,D41,$A$7=11,D42,$A$7=12,D42,$A$7=13,D43,$A$7=14,D43,$A$7=15,D44,$A$7=16,D44,$A$7=17,D45,$A$7=18,D45,$A$7=19,D46,$A$7=20,D46,$A$7=21,D47,$A$7=22,D47,$A$7=23,D48,$A$7=24,D48,$A$7=25,D49,$A$7=26,D49,$A$7=27,D50,$A$7=28,D50,$A$7=29,D51,$A$7=30,D51,$A$7=31,D52,$A$7=32,D52,$A$7=33,D53,$A$7=34,D53,$A$7=35,D54,$A$7=36,D54,$A$7=37,D55,$A$7=38,D55,$A$7=39,D56,$A$7=40,D56)</f>
        <v>6</v>
      </c>
      <c r="P41" s="4">
        <f t="shared" si="6"/>
        <v>0</v>
      </c>
      <c r="Q41" s="4" cm="1">
        <f t="array" ref="Q41">_xlfn.IFS($A$7=1,0,$A$7=2,L40,$A$7=3,L41,$A$7=4,L41,$A$7=5,L42,$A$7=6,L42,$A$7=7,L43,$A$7=8,L43,$A$7=9,L44,$A$7=10,L44,$A$7=11,L45,$A$7=12,L45,$A$7=13,L46,$A$7=14,L46,$A$7=15,L47,$A$7=16,L47,$A$7=17,L48,$A$7=18,L48,$A$7=19,L49,$A$7=20,L49,$A$7=21,L50,$A$7=22,L50,$A$7=23,L51,$A$7=24,L51,$A$7=25,L52,$A$7=26,L52,$A$7=27,L53,$A$7=28,L53,$A$7=29,L54,$A$7=30,L54,$A$7=31,L55,$A$7=32,L55,$A$7=33,L56,$A$7=34,L56,$A$7=35,L57,$A$7=36,L57,$A$7=37,L58,$A$7=38,L58,$A$7=39,L59,$A$7=40,L59)</f>
        <v>0</v>
      </c>
      <c r="R41" s="4">
        <f t="shared" si="7"/>
        <v>0</v>
      </c>
      <c r="S41" s="4" cm="1">
        <f t="array" ref="S41">_xlfn.IFS($A$7=1,0,$A$7=2,N40,$A$7=3,N41,$A$7=4,N41,$A$7=5,N42,$A$7=6,N42,$A$7=7,N43,$A$7=8,N43,$A$7=9,N44,$A$7=10,N44,$A$7=11,N45,$A$7=12,N45,$A$7=13,N46,$A$7=14,N46,$A$7=15,N47,$A$7=16,N47,$A$7=17,N48,$A$7=18,N48,$A$7=19,N49,$A$7=20,N49,$A$7=21,N50,$A$7=22,N50,$A$7=23,N51,$A$7=24,N51,$A$7=25,N52,$A$7=26,N52,$A$7=27,N53,$A$7=28,N53,$A$7=29,N54,$A$7=30,N54,$A$7=31,N55,$A$7=32,N55,$A$7=33,N56,$A$7=34,N56,$A$7=35,N57,$A$7=36,N57,$A$7=37,N58,$A$7=38,N58,$A$7=39,N59,$A$7=40,N59)</f>
        <v>0</v>
      </c>
      <c r="T41" s="4">
        <f t="shared" si="8"/>
        <v>0</v>
      </c>
      <c r="U41" s="4" cm="1">
        <f t="array" ref="U41">_xlfn.IFS($A$7=1,0,$A$7=2,N39,$A$7=3,N40,$A$7=4,N40,$A$7=5,N41,$A$7=6,N41,$A$7=7,N42,$A$7=8,N42,$A$7=9,N43,$A$7=10,N43,$A$7=11,N44,$A$7=12,N44,$A$7=13,N45,$A$7=14,N45,$A$7=15,N46,$A$7=16,N46,$A$7=17,N47,$A$7=18,N47,$A$7=19,N48,$A$7=20,N48,$A$7=21,N49,$A$7=22,N49,$A$7=23,N50,$A$7=24,N50,$A$7=25,N51,$A$7=26,N51,$A$7=27,N52,$A$7=28,N52,$A$7=29,N53,$A$7=30,N53,$A$7=31,N54,$A$7=32,N54,$A$7=33,N55,$A$7=34,N55,$A$7=35,N56,$A$7=36,N56,$A$7=37,N57,$A$7=38,N57,$A$7=39,N58,$A$7=40,N58)</f>
        <v>0</v>
      </c>
      <c r="V41" s="4">
        <f t="shared" si="9"/>
        <v>0</v>
      </c>
      <c r="W41" s="4" cm="1">
        <f t="array" ref="W41">_xlfn.IFS($A$7=1,0,$A$7=2,N38,$A$7=3,N39,$A$7=4,N39,$A$7=5,N40,$A$7=6,N40,$A$7=7,N41,$A$7=8,N41,$A$7=9,N42,$A$7=10,N42,$A$7=11,N43,$A$7=12,N43,$A$7=13,N44,$A$7=14,N44,$A$7=15,N45,$A$7=16,N45,$A$7=17,N46,$A$7=18,N46,$A$7=19,N47,$A$7=20,N47,$A$7=21,N48,$A$7=22,N48,$A$7=23,N49,$A$7=24,N49,$A$7=25,N50,$A$7=26,N50,$A$7=27,N51,$A$7=28,N51,$A$7=29,N52,$A$7=30,N52,$A$7=31,N53,$A$7=32,N53,$A$7=33,N54,$A$7=34,N54,$A$7=35,N55,$A$7=36,N55,$A$7=37,N56,$A$7=38,N56,$A$7=39,N57,$A$7=40,N57)</f>
        <v>0</v>
      </c>
      <c r="X41" s="4">
        <f t="shared" si="10"/>
        <v>0</v>
      </c>
      <c r="Y41" s="4" cm="1">
        <f t="array" ref="Y41">_xlfn.IFS($A$7=1,0,$A$7=2,N37,$A$7=3,N38,$A$7=4,N38,$A$7=5,N39,$A$7=6,N39,$A$7=7,N40,$A$7=8,N40,$A$7=9,N41,$A$7=10,N41,$A$7=11,N42,$A$7=12,N42,$A$7=13,N43,$A$7=14,N43,$A$7=15,N44,$A$7=16,N44,$A$7=17,N45,$A$7=18,N45,$A$7=19,N46,$A$7=20,N46,$A$7=21,N47,$A$7=22,N47,$A$7=23,N48,$A$7=24,N48,$A$7=25,N49,$A$7=26,N49,$A$7=27,N50,$A$7=28,N50,$A$7=29,N51,$A$7=30,N51,$A$7=31,N52,$A$7=32,N52,$A$7=33,N53,$A$7=34,N53,$A$7=35,N54,$A$7=36,N54,$A$7=37,N55,$A$7=38,N55,$A$7=39,N56,$A$7=40,N56)</f>
        <v>0</v>
      </c>
      <c r="Z41" s="4">
        <f t="shared" si="11"/>
        <v>0</v>
      </c>
      <c r="AA41" s="4" cm="1">
        <f t="array" ref="AA41">_xlfn.IFS($A$7=1,0,$A$7=2,N36,$A$7=3,N37,$A$7=4,N37,$A$7=5,N38,$A$7=6,N38,$A$7=7,N39,$A$7=8,N39,$A$7=9,N40,$A$7=10,N40,$A$7=11,N41,$A$7=12,N41,$A$7=13,N42,$A$7=14,N42,$A$7=15,N43,$A$7=16,N43,$A$7=17,N44,$A$7=18,N44,$A$7=19,N45,$A$7=20,N45,$A$7=21,N46,$A$7=22,N46,$A$7=23,N47,$A$7=24,N47,$A$7=25,N48,$A$7=26,N48,$A$7=27,N49,$A$7=28,N49,$A$7=29,N50,$A$7=30,N50,$A$7=31,N51,$A$7=32,N51,$A$7=33,N52,$A$7=34,N52,$A$7=35,N53,$A$7=36,N53,$A$7=37,N54,$A$7=38,N54,$A$7=39,N55,$A$7=40,N55)</f>
        <v>0</v>
      </c>
      <c r="AB41" s="4" t="str">
        <f t="shared" si="12"/>
        <v>11b</v>
      </c>
      <c r="AC41" s="4" cm="1">
        <f t="array" ref="AC41">_xlfn.IFS($A$7=1,0,$A$7=2,#REF!,$A$7=3,#REF!,$A$7=4,#REF!,$A$7=5,N37,$A$7=6,N37,$A$7=7,N38,$A$7=8,N38,$A$7=9,N39,$A$7=10,N39,$A$7=11,N40,$A$7=12,N40,$A$7=13,N41,$A$7=14,N41,$A$7=15,N42,$A$7=16,N42,$A$7=17,N43,$A$7=18,N43,$A$7=19,N44,$A$7=20,N44,$A$7=21,N45,$A$7=22,N45,$A$7=23,N46,$A$7=24,N46,$A$7=25,N47,$A$7=26,N47,$A$7=27,N48,$A$7=28,N48,$A$7=29,N49,$A$7=30,N49,$A$7=31,N50,$A$7=32,N50,$A$7=33,N51,$A$7=34,N51,$A$7=35,N52,$A$7=36,N52,$A$7=37,N53,$A$7=38,N53,$A$7=39,N54,$A$7=40,N54)</f>
        <v>0</v>
      </c>
      <c r="AD41" s="4" t="str">
        <f t="shared" si="13"/>
        <v>11a</v>
      </c>
      <c r="AE41" s="4" cm="1">
        <f t="array" ref="AE41">_xlfn.IFS($A$7=1,0,$A$7=2,#REF!,$A$7=3,#REF!,$A$7=4,#REF!,$A$7=5,N36,$A$7=6,N36,$A$7=7,N37,$A$7=8,N37,$A$7=9,N38,$A$7=10,N38,$A$7=11,N39,$A$7=12,N39,$A$7=13,N40,$A$7=14,N40,$A$7=15,N41,$A$7=16,N41,$A$7=17,N42,$A$7=18,N42,$A$7=19,N43,$A$7=20,N43,$A$7=21,N44,$A$7=22,N44,$A$7=23,N45,$A$7=24,N45,$A$7=25,N46,$A$7=26,N46,$A$7=27,N47,$A$7=28,N47,$A$7=29,N48,$A$7=30,N48,$A$7=31,N49,$A$7=32,N49,$A$7=33,N50,$A$7=34,N50,$A$7=35,N51,$A$7=36,N51,$A$7=37,N52,$A$7=38,N52,$A$7=39,N53,$A$7=40,N53)</f>
        <v>0</v>
      </c>
      <c r="AF41" s="4" t="str">
        <f t="shared" si="14"/>
        <v>10d</v>
      </c>
      <c r="AG41" s="4" cm="1">
        <f t="array" ref="AG41">_xlfn.IFS($A$7=1,0,$A$7=2,#REF!,$A$7=3,#REF!,$A$7=4,#REF!,$A$7=5,N35,$A$7=6,N35,$A$7=7,N36,$A$7=8,N36,$A$7=9,N37,$A$7=10,N37,$A$7=11,N38,$A$7=12,N38,$A$7=13,N39,$A$7=14,N39,$A$7=15,N40,$A$7=16,N40,$A$7=17,N41,$A$7=18,N41,$A$7=19,N42,$A$7=20,N42,$A$7=21,N43,$A$7=22,N43,$A$7=23,N44,$A$7=24,N44,$A$7=25,N45,$A$7=26,N45,$A$7=27,N46,$A$7=28,N46,$A$7=29,N47,$A$7=30,N47,$A$7=31,N48,$A$7=32,N48,$A$7=33,N49,$A$7=34,N49,$A$7=35,N50,$A$7=36,N50,$A$7=37,N51,$A$7=38,N51,$A$7=39,N52,$A$7=40,N52)</f>
        <v>0</v>
      </c>
      <c r="AH41" s="4" t="str">
        <f t="shared" si="15"/>
        <v>10c</v>
      </c>
      <c r="AI41" s="4" cm="1">
        <f t="array" ref="AI41">_xlfn.IFS($A$7=1,0,$A$7=2,#REF!,$A$7=3,#REF!,$A$7=4,#REF!,$A$7=5,N34,$A$7=6,N34,$A$7=7,N35,$A$7=8,N35,$A$7=9,N36,$A$7=10,N36,$A$7=11,N37,$A$7=12,N37,$A$7=13,N38,$A$7=14,N38,$A$7=15,N39,$A$7=16,N39,$A$7=17,N40,$A$7=18,N40,$A$7=19,N41,$A$7=20,N41,$A$7=21,N42,$A$7=22,N42,$A$7=23,N43,$A$7=24,N43,$A$7=25,N44,$A$7=26,N44,$A$7=27,N45,$A$7=28,N45,$A$7=29,N46,$A$7=30,N46,$A$7=31,N47,$A$7=32,N47,$A$7=33,N48,$A$7=34,N48,$A$7=35,N49,$A$7=36,N49,$A$7=37,N50,$A$7=38,N50,$A$7=39,N51,$A$7=40,N51)</f>
        <v>0</v>
      </c>
      <c r="AJ41" s="4" t="str">
        <f t="shared" si="16"/>
        <v>10b</v>
      </c>
      <c r="AK41" s="4" cm="1">
        <f t="array" ref="AK41">_xlfn.IFS($A$7=1,0,$A$7=2,#REF!,$A$7=3,#REF!,$A$7=4,#REF!,$A$7=5,N33,$A$7=6,N33,$A$7=7,N34,$A$7=8,N34,$A$7=9,N35,$A$7=10,N35,$A$7=11,N36,$A$7=12,N36,$A$7=13,N37,$A$7=14,N37,$A$7=15,N38,$A$7=16,N38,$A$7=17,N39,$A$7=18,N39,$A$7=19,N40,$A$7=20,N40,$A$7=21,N41,$A$7=22,N41,$A$7=23,N42,$A$7=24,N42,$A$7=25,N43,$A$7=26,N43,$A$7=27,N44,$A$7=28,N44,$A$7=29,N45,$A$7=30,N45,$A$7=31,N46,$A$7=32,N46,$A$7=33,N47,$A$7=34,N47,$A$7=35,N48,$A$7=36,N48,$A$7=37,N49,$A$7=38,N49,$A$7=39,N50,$A$7=40,N50)</f>
        <v>0</v>
      </c>
      <c r="AL41" s="4" t="str">
        <f t="shared" si="17"/>
        <v>10a</v>
      </c>
      <c r="AM41" s="4" cm="1">
        <f t="array" ref="AM41">_xlfn.IFS($A$7=1,0,$A$7=2,#REF!,$A$7=3,#REF!,$A$7=4,#REF!,$A$7=5,#REF!,$A$7=6,#REF!,$A$7=7,#REF!,$A$7=8,#REF!,$A$7=9,#REF!,$A$7=10,#REF!,$A$7=11,#REF!,$A$7=12,#REF!,$A$7=13,N36,$A$7=14,N36,$A$7=15,N37,$A$7=16,N37,$A$7=17,N38,$A$7=18,N38,$A$7=19,N39,$A$7=20,N39,$A$7=21,N40,$A$7=22,N40,$A$7=23,N41,$A$7=24,N41,$A$7=25,N42,$A$7=26,N42,$A$7=27,N43,$A$7=28,N43,$A$7=29,N44,$A$7=30,N44,$A$7=31,N45,$A$7=32,N45,$A$7=33,N46,$A$7=34,N46,$A$7=35,N47,$A$7=36,N47,$A$7=37,N48,$A$7=38,N48,$A$7=39,N49,$A$7=40,N49)</f>
        <v>0</v>
      </c>
      <c r="AN41" s="4" t="str">
        <f t="shared" si="18"/>
        <v>9d</v>
      </c>
      <c r="AO41" s="4" cm="1">
        <f t="array" ref="AO41">_xlfn.IFS($A$7=1,0,$A$7=2,#REF!,$A$7=3,#REF!,$A$7=4,#REF!,$A$7=5,N31,$A$7=6,N31,$A$7=7,N32,$A$7=8,N32,$A$7=9,N33,$A$7=10,N33,$A$7=11,N34,$A$7=12,N34,$A$7=13,N35,$A$7=14,N35,$A$7=15,N36,$A$7=16,N36,$A$7=17,N37,$A$7=18,N37,$A$7=19,N38,$A$7=20,N38,$A$7=21,N39,$A$7=22,N39,$A$7=23,N40,$A$7=24,N40,$A$7=25,N41,$A$7=26,N41,$A$7=27,N42,$A$7=28,N42,$A$7=29,N43,$A$7=30,N43,$A$7=31,N44,$A$7=32,N44,$A$7=33,N45,$A$7=34,N45,$A$7=35,N46,$A$7=36,N46,$A$7=37,N47,$A$7=38,N47,$A$7=39,N48,$A$7=40,N48)</f>
        <v>0</v>
      </c>
      <c r="AP41" s="4" t="str">
        <f t="shared" si="19"/>
        <v>9c</v>
      </c>
      <c r="AQ41" s="4" cm="1">
        <f t="array" ref="AQ41">_xlfn.IFS($A$7=1,0,$A$7=2,#REF!,$A$7=3,#REF!,$A$7=4,#REF!,$A$7=5,N30,$A$7=6,N30,$A$7=7,N31,$A$7=8,N31,$A$7=9,N32,$A$7=10,N32,$A$7=11,N33,$A$7=12,N33,$A$7=13,N34,$A$7=14,N34,$A$7=15,N35,$A$7=16,N35,$A$7=17,N36,$A$7=18,N36,$A$7=19,N37,$A$7=20,N37,$A$7=21,N38,$A$7=22,N38,$A$7=23,N39,$A$7=24,N39,$A$7=25,N40,$A$7=26,N40,$A$7=27,N41,$A$7=28,N41,$A$7=29,N42,$A$7=30,N42,$A$7=31,N43,$A$7=32,N43,$A$7=33,N44,$A$7=34,N44,$A$7=35,N45,$A$7=36,N45,$A$7=37,N46,$A$7=38,N46,$A$7=39,N47,$A$7=40,N47)</f>
        <v>0</v>
      </c>
      <c r="BF41" s="1"/>
      <c r="BH41" s="1"/>
      <c r="BJ41" s="5"/>
    </row>
    <row r="42" spans="1:62" x14ac:dyDescent="0.2">
      <c r="A42" s="1">
        <v>-8</v>
      </c>
      <c r="B42">
        <v>39</v>
      </c>
      <c r="C42" s="3">
        <f t="shared" si="0"/>
        <v>0.40972222222222227</v>
      </c>
      <c r="D42" s="4">
        <f>'Zeitpläne Stationen'!B41</f>
        <v>0</v>
      </c>
      <c r="E42" s="4" cm="1">
        <f t="array" ref="E42">_xlfn.IFS($A$7=1,0,$A$7=2,D43,$A$7=3,D44,$A$7=4,D44,$A$7=5,D45,$A$7=6,D45,$A$7=7,D46,$A$7=8,D46,$A$7=9,D47,$A$7=10,D47,$A$7=11,D48,$A$7=12,D48,$A$7=13,D49,$A$7=14,D49,$A$7=15,D50,$A$7=16,D50,$A$7=17,D51,$A$7=18,D51,$A$7=19,D52,$A$7=20,D52,$A$7=21,D53,$A$7=22,D53,$A$7=23,D54,$A$7=24,D54,$A$7=25,D55,$A$7=26,D55,$A$7=27,D56,$A$7=28,D56,$A$7=29,D57,$A$7=30,D57,$A$7=31,D58,$A$7=32,D58,$A$7=33,D59,$A$7=34,D59,$A$7=35,D60,$A$7=36,D60,$A$7=37,D61,$A$7=38,D61,$A$7=39,D62,$A$7=40,D62)</f>
        <v>12</v>
      </c>
      <c r="F42" s="4">
        <f t="shared" si="1"/>
        <v>0</v>
      </c>
      <c r="G42" s="4" cm="1">
        <f t="array" ref="G42">_xlfn.IFS($A$7=1,0,$A$7=2,D42,$A$7=3,D43,$A$7=4,D43,$A$7=5,D44,$A$7=6,D44,$A$7=7,D45,$A$7=8,D45,$A$7=9,D46,$A$7=10,D46,$A$7=11,D47,$A$7=12,D47,$A$7=13,D48,$A$7=14,D48,$A$7=15,D49,$A$7=16,D49,$A$7=17,D50,$A$7=18,D50,$A$7=19,D51,$A$7=20,D51,$A$7=21,D52,$A$7=22,D52,$A$7=23,D53,$A$7=24,D53,$A$7=25,D54,$A$7=26,D54,$A$7=27,D55,$A$7=28,D55,$A$7=29,D56,$A$7=30,D56,$A$7=31,D57,$A$7=32,D57,$A$7=33,D58,$A$7=34,D58,$A$7=35,D59,$A$7=36,D59,$A$7=37,D60,$A$7=38,D60,$A$7=39,D61,$A$7=40,D61)</f>
        <v>11</v>
      </c>
      <c r="H42" s="4">
        <f t="shared" si="2"/>
        <v>0</v>
      </c>
      <c r="I42" s="4" cm="1">
        <f t="array" ref="I42">_xlfn.IFS($A$7=1,0,$A$7=2,D41,$A$7=3,D42,$A$7=4,D42,$A$7=5,D43,$A$7=6,D43,$A$7=7,D44,$A$7=8,D44,$A$7=9,D45,$A$7=10,D45,$A$7=11,D46,$A$7=12,D46,$A$7=13,D47,$A$7=14,D47,$A$7=15,D48,$A$7=16,D48,$A$7=17,D49,$A$7=18,D49,$A$7=19,D50,$A$7=20,D50,$A$7=21,D51,$A$7=22,D51,$A$7=23,D52,$A$7=24,D52,$A$7=25,D53,$A$7=26,D53,$A$7=27,D54,$A$7=28,D54,$A$7=29,D55,$A$7=30,D55,$A$7=31,D56,$A$7=32,D56,$A$7=33,D57,$A$7=34,D57,$A$7=35,D58,$A$7=36,D58,$A$7=37,D59,$A$7=38,D59,$A$7=39,D60,$A$7=40,D60)</f>
        <v>10</v>
      </c>
      <c r="J42" s="4">
        <f t="shared" si="3"/>
        <v>0</v>
      </c>
      <c r="K42" s="4" cm="1">
        <f t="array" ref="K42">_xlfn.IFS($A$7=1,0,$A$7=2,D40,$A$7=3,D41,$A$7=4,D41,$A$7=5,D42,$A$7=6,D42,$A$7=7,D43,$A$7=8,D43,$A$7=9,D44,$A$7=10,D44,$A$7=11,D45,$A$7=12,D45,$A$7=13,D46,$A$7=14,D46,$A$7=15,D47,$A$7=16,D47,$A$7=17,D48,$A$7=18,D48,$A$7=19,D49,$A$7=20,D49,$A$7=21,D50,$A$7=22,D50,$A$7=23,D51,$A$7=24,D51,$A$7=25,D52,$A$7=26,D52,$A$7=27,D53,$A$7=28,D53,$A$7=29,D54,$A$7=30,D54,$A$7=31,D55,$A$7=32,D55,$A$7=33,D56,$A$7=34,D56,$A$7=35,D57,$A$7=36,D57,$A$7=37,D58,$A$7=38,D58,$A$7=39,D59,$A$7=40,D59)</f>
        <v>9</v>
      </c>
      <c r="L42" s="4">
        <f t="shared" si="4"/>
        <v>0</v>
      </c>
      <c r="M42" s="4" cm="1">
        <f t="array" ref="M42">_xlfn.IFS($A$7=1,0,$A$7=2,H41,$A$7=3,H42,$A$7=4,H42,$A$7=5,H43,$A$7=6,H43,$A$7=7,H44,$A$7=8,H44,$A$7=9,H45,$A$7=10,H45,$A$7=11,H46,$A$7=12,H46,$A$7=13,H47,$A$7=14,H47,$A$7=15,H48,$A$7=16,H48,$A$7=17,H49,$A$7=18,H49,$A$7=19,H50,$A$7=20,H50,$A$7=21,H51,$A$7=22,H51,$A$7=23,H52,$A$7=24,H52,$A$7=25,H53,$A$7=26,H53,$A$7=27,H54,$A$7=28,H54,$A$7=29,H55,$A$7=30,H55,$A$7=31,H56,$A$7=32,H56,$A$7=33,H57,$A$7=34,H57,$A$7=35,H58,$A$7=36,H58,$A$7=37,H59,$A$7=38,H59,$A$7=39,H60,$A$7=40,H60)</f>
        <v>0</v>
      </c>
      <c r="N42" s="4">
        <f t="shared" si="5"/>
        <v>0</v>
      </c>
      <c r="O42" s="4" cm="1">
        <f t="array" ref="O42">_xlfn.IFS($A$7=1,0,$A$7=2,D38,$A$7=3,D39,$A$7=4,D39,$A$7=5,D40,$A$7=6,D40,$A$7=7,D41,$A$7=8,D41,$A$7=9,D42,$A$7=10,D42,$A$7=11,D43,$A$7=12,D43,$A$7=13,D44,$A$7=14,D44,$A$7=15,D45,$A$7=16,D45,$A$7=17,D46,$A$7=18,D46,$A$7=19,D47,$A$7=20,D47,$A$7=21,D48,$A$7=22,D48,$A$7=23,D49,$A$7=24,D49,$A$7=25,D50,$A$7=26,D50,$A$7=27,D51,$A$7=28,D51,$A$7=29,D52,$A$7=30,D52,$A$7=31,D53,$A$7=32,D53,$A$7=33,D54,$A$7=34,D54,$A$7=35,D55,$A$7=36,D55,$A$7=37,D56,$A$7=38,D56,$A$7=39,D57,$A$7=40,D57)</f>
        <v>7</v>
      </c>
      <c r="P42" s="4">
        <f t="shared" si="6"/>
        <v>0</v>
      </c>
      <c r="Q42" s="4" cm="1">
        <f t="array" ref="Q42">_xlfn.IFS($A$7=1,0,$A$7=2,L41,$A$7=3,L42,$A$7=4,L42,$A$7=5,L43,$A$7=6,L43,$A$7=7,L44,$A$7=8,L44,$A$7=9,L45,$A$7=10,L45,$A$7=11,L46,$A$7=12,L46,$A$7=13,L47,$A$7=14,L47,$A$7=15,L48,$A$7=16,L48,$A$7=17,L49,$A$7=18,L49,$A$7=19,L50,$A$7=20,L50,$A$7=21,L51,$A$7=22,L51,$A$7=23,L52,$A$7=24,L52,$A$7=25,L53,$A$7=26,L53,$A$7=27,L54,$A$7=28,L54,$A$7=29,L55,$A$7=30,L55,$A$7=31,L56,$A$7=32,L56,$A$7=33,L57,$A$7=34,L57,$A$7=35,L58,$A$7=36,L58,$A$7=37,L59,$A$7=38,L59,$A$7=39,L60,$A$7=40,L60)</f>
        <v>0</v>
      </c>
      <c r="R42" s="4">
        <f t="shared" si="7"/>
        <v>0</v>
      </c>
      <c r="S42" s="4" cm="1">
        <f t="array" ref="S42">_xlfn.IFS($A$7=1,0,$A$7=2,N41,$A$7=3,N42,$A$7=4,N42,$A$7=5,N43,$A$7=6,N43,$A$7=7,N44,$A$7=8,N44,$A$7=9,N45,$A$7=10,N45,$A$7=11,N46,$A$7=12,N46,$A$7=13,N47,$A$7=14,N47,$A$7=15,N48,$A$7=16,N48,$A$7=17,N49,$A$7=18,N49,$A$7=19,N50,$A$7=20,N50,$A$7=21,N51,$A$7=22,N51,$A$7=23,N52,$A$7=24,N52,$A$7=25,N53,$A$7=26,N53,$A$7=27,N54,$A$7=28,N54,$A$7=29,N55,$A$7=30,N55,$A$7=31,N56,$A$7=32,N56,$A$7=33,N57,$A$7=34,N57,$A$7=35,N58,$A$7=36,N58,$A$7=37,N59,$A$7=38,N59,$A$7=39,N60,$A$7=40,N60)</f>
        <v>0</v>
      </c>
      <c r="T42" s="4">
        <f t="shared" si="8"/>
        <v>0</v>
      </c>
      <c r="U42" s="4" cm="1">
        <f t="array" ref="U42">_xlfn.IFS($A$7=1,0,$A$7=2,N40,$A$7=3,N41,$A$7=4,N41,$A$7=5,N42,$A$7=6,N42,$A$7=7,N43,$A$7=8,N43,$A$7=9,N44,$A$7=10,N44,$A$7=11,N45,$A$7=12,N45,$A$7=13,N46,$A$7=14,N46,$A$7=15,N47,$A$7=16,N47,$A$7=17,N48,$A$7=18,N48,$A$7=19,N49,$A$7=20,N49,$A$7=21,N50,$A$7=22,N50,$A$7=23,N51,$A$7=24,N51,$A$7=25,N52,$A$7=26,N52,$A$7=27,N53,$A$7=28,N53,$A$7=29,N54,$A$7=30,N54,$A$7=31,N55,$A$7=32,N55,$A$7=33,N56,$A$7=34,N56,$A$7=35,N57,$A$7=36,N57,$A$7=37,N58,$A$7=38,N58,$A$7=39,N59,$A$7=40,N59)</f>
        <v>0</v>
      </c>
      <c r="V42" s="4">
        <f t="shared" si="9"/>
        <v>0</v>
      </c>
      <c r="W42" s="4" cm="1">
        <f t="array" ref="W42">_xlfn.IFS($A$7=1,0,$A$7=2,N39,$A$7=3,N40,$A$7=4,N40,$A$7=5,N41,$A$7=6,N41,$A$7=7,N42,$A$7=8,N42,$A$7=9,N43,$A$7=10,N43,$A$7=11,N44,$A$7=12,N44,$A$7=13,N45,$A$7=14,N45,$A$7=15,N46,$A$7=16,N46,$A$7=17,N47,$A$7=18,N47,$A$7=19,N48,$A$7=20,N48,$A$7=21,N49,$A$7=22,N49,$A$7=23,N50,$A$7=24,N50,$A$7=25,N51,$A$7=26,N51,$A$7=27,N52,$A$7=28,N52,$A$7=29,N53,$A$7=30,N53,$A$7=31,N54,$A$7=32,N54,$A$7=33,N55,$A$7=34,N55,$A$7=35,N56,$A$7=36,N56,$A$7=37,N57,$A$7=38,N57,$A$7=39,N58,$A$7=40,N58)</f>
        <v>0</v>
      </c>
      <c r="X42" s="4">
        <f t="shared" si="10"/>
        <v>0</v>
      </c>
      <c r="Y42" s="4" cm="1">
        <f t="array" ref="Y42">_xlfn.IFS($A$7=1,0,$A$7=2,N38,$A$7=3,N39,$A$7=4,N39,$A$7=5,N40,$A$7=6,N40,$A$7=7,N41,$A$7=8,N41,$A$7=9,N42,$A$7=10,N42,$A$7=11,N43,$A$7=12,N43,$A$7=13,N44,$A$7=14,N44,$A$7=15,N45,$A$7=16,N45,$A$7=17,N46,$A$7=18,N46,$A$7=19,N47,$A$7=20,N47,$A$7=21,N48,$A$7=22,N48,$A$7=23,N49,$A$7=24,N49,$A$7=25,N50,$A$7=26,N50,$A$7=27,N51,$A$7=28,N51,$A$7=29,N52,$A$7=30,N52,$A$7=31,N53,$A$7=32,N53,$A$7=33,N54,$A$7=34,N54,$A$7=35,N55,$A$7=36,N55,$A$7=37,N56,$A$7=38,N56,$A$7=39,N57,$A$7=40,N57)</f>
        <v>0</v>
      </c>
      <c r="Z42" s="4">
        <f t="shared" si="11"/>
        <v>0</v>
      </c>
      <c r="AA42" s="4" cm="1">
        <f t="array" ref="AA42">_xlfn.IFS($A$7=1,0,$A$7=2,N37,$A$7=3,N38,$A$7=4,N38,$A$7=5,N39,$A$7=6,N39,$A$7=7,N40,$A$7=8,N40,$A$7=9,N41,$A$7=10,N41,$A$7=11,N42,$A$7=12,N42,$A$7=13,N43,$A$7=14,N43,$A$7=15,N44,$A$7=16,N44,$A$7=17,N45,$A$7=18,N45,$A$7=19,N46,$A$7=20,N46,$A$7=21,N47,$A$7=22,N47,$A$7=23,N48,$A$7=24,N48,$A$7=25,N49,$A$7=26,N49,$A$7=27,N50,$A$7=28,N50,$A$7=29,N51,$A$7=30,N51,$A$7=31,N52,$A$7=32,N52,$A$7=33,N53,$A$7=34,N53,$A$7=35,N54,$A$7=36,N54,$A$7=37,N55,$A$7=38,N55,$A$7=39,N56,$A$7=40,N56)</f>
        <v>0</v>
      </c>
      <c r="AB42" s="4">
        <f t="shared" si="12"/>
        <v>0</v>
      </c>
      <c r="AC42" s="4" cm="1">
        <f t="array" ref="AC42">_xlfn.IFS($A$7=1,0,$A$7=2,#REF!,$A$7=3,#REF!,$A$7=4,#REF!,$A$7=5,N38,$A$7=6,N38,$A$7=7,N39,$A$7=8,N39,$A$7=9,N40,$A$7=10,N40,$A$7=11,N41,$A$7=12,N41,$A$7=13,N42,$A$7=14,N42,$A$7=15,N43,$A$7=16,N43,$A$7=17,N44,$A$7=18,N44,$A$7=19,N45,$A$7=20,N45,$A$7=21,N46,$A$7=22,N46,$A$7=23,N47,$A$7=24,N47,$A$7=25,N48,$A$7=26,N48,$A$7=27,N49,$A$7=28,N49,$A$7=29,N50,$A$7=30,N50,$A$7=31,N51,$A$7=32,N51,$A$7=33,N52,$A$7=34,N52,$A$7=35,N53,$A$7=36,N53,$A$7=37,N54,$A$7=38,N54,$A$7=39,N55,$A$7=40,N55)</f>
        <v>0</v>
      </c>
      <c r="AD42" s="4" t="str">
        <f t="shared" si="13"/>
        <v>11b</v>
      </c>
      <c r="AE42" s="4" cm="1">
        <f t="array" ref="AE42">_xlfn.IFS($A$7=1,0,$A$7=2,#REF!,$A$7=3,#REF!,$A$7=4,#REF!,$A$7=5,N37,$A$7=6,N37,$A$7=7,N38,$A$7=8,N38,$A$7=9,N39,$A$7=10,N39,$A$7=11,N40,$A$7=12,N40,$A$7=13,N41,$A$7=14,N41,$A$7=15,N42,$A$7=16,N42,$A$7=17,N43,$A$7=18,N43,$A$7=19,N44,$A$7=20,N44,$A$7=21,N45,$A$7=22,N45,$A$7=23,N46,$A$7=24,N46,$A$7=25,N47,$A$7=26,N47,$A$7=27,N48,$A$7=28,N48,$A$7=29,N49,$A$7=30,N49,$A$7=31,N50,$A$7=32,N50,$A$7=33,N51,$A$7=34,N51,$A$7=35,N52,$A$7=36,N52,$A$7=37,N53,$A$7=38,N53,$A$7=39,N54,$A$7=40,N54)</f>
        <v>0</v>
      </c>
      <c r="AF42" s="4" t="str">
        <f t="shared" si="14"/>
        <v>11a</v>
      </c>
      <c r="AG42" s="4" cm="1">
        <f t="array" ref="AG42">_xlfn.IFS($A$7=1,0,$A$7=2,#REF!,$A$7=3,#REF!,$A$7=4,#REF!,$A$7=5,N36,$A$7=6,N36,$A$7=7,N37,$A$7=8,N37,$A$7=9,N38,$A$7=10,N38,$A$7=11,N39,$A$7=12,N39,$A$7=13,N40,$A$7=14,N40,$A$7=15,N41,$A$7=16,N41,$A$7=17,N42,$A$7=18,N42,$A$7=19,N43,$A$7=20,N43,$A$7=21,N44,$A$7=22,N44,$A$7=23,N45,$A$7=24,N45,$A$7=25,N46,$A$7=26,N46,$A$7=27,N47,$A$7=28,N47,$A$7=29,N48,$A$7=30,N48,$A$7=31,N49,$A$7=32,N49,$A$7=33,N50,$A$7=34,N50,$A$7=35,N51,$A$7=36,N51,$A$7=37,N52,$A$7=38,N52,$A$7=39,N53,$A$7=40,N53)</f>
        <v>0</v>
      </c>
      <c r="AH42" s="4" t="str">
        <f t="shared" si="15"/>
        <v>10d</v>
      </c>
      <c r="AI42" s="4" cm="1">
        <f t="array" ref="AI42">_xlfn.IFS($A$7=1,0,$A$7=2,#REF!,$A$7=3,#REF!,$A$7=4,#REF!,$A$7=5,N35,$A$7=6,N35,$A$7=7,N36,$A$7=8,N36,$A$7=9,N37,$A$7=10,N37,$A$7=11,N38,$A$7=12,N38,$A$7=13,N39,$A$7=14,N39,$A$7=15,N40,$A$7=16,N40,$A$7=17,N41,$A$7=18,N41,$A$7=19,N42,$A$7=20,N42,$A$7=21,N43,$A$7=22,N43,$A$7=23,N44,$A$7=24,N44,$A$7=25,N45,$A$7=26,N45,$A$7=27,N46,$A$7=28,N46,$A$7=29,N47,$A$7=30,N47,$A$7=31,N48,$A$7=32,N48,$A$7=33,N49,$A$7=34,N49,$A$7=35,N50,$A$7=36,N50,$A$7=37,N51,$A$7=38,N51,$A$7=39,N52,$A$7=40,N52)</f>
        <v>0</v>
      </c>
      <c r="AJ42" s="4" t="str">
        <f t="shared" si="16"/>
        <v>10c</v>
      </c>
      <c r="AK42" s="4" cm="1">
        <f t="array" ref="AK42">_xlfn.IFS($A$7=1,0,$A$7=2,#REF!,$A$7=3,#REF!,$A$7=4,#REF!,$A$7=5,N34,$A$7=6,N34,$A$7=7,N35,$A$7=8,N35,$A$7=9,N36,$A$7=10,N36,$A$7=11,N37,$A$7=12,N37,$A$7=13,N38,$A$7=14,N38,$A$7=15,N39,$A$7=16,N39,$A$7=17,N40,$A$7=18,N40,$A$7=19,N41,$A$7=20,N41,$A$7=21,N42,$A$7=22,N42,$A$7=23,N43,$A$7=24,N43,$A$7=25,N44,$A$7=26,N44,$A$7=27,N45,$A$7=28,N45,$A$7=29,N46,$A$7=30,N46,$A$7=31,N47,$A$7=32,N47,$A$7=33,N48,$A$7=34,N48,$A$7=35,N49,$A$7=36,N49,$A$7=37,N50,$A$7=38,N50,$A$7=39,N51,$A$7=40,N51)</f>
        <v>0</v>
      </c>
      <c r="AL42" s="4" t="str">
        <f t="shared" si="17"/>
        <v>10b</v>
      </c>
      <c r="AM42" s="4" cm="1">
        <f t="array" ref="AM42">_xlfn.IFS($A$7=1,0,$A$7=2,#REF!,$A$7=3,#REF!,$A$7=4,#REF!,$A$7=5,#REF!,$A$7=6,#REF!,$A$7=7,#REF!,$A$7=8,#REF!,$A$7=9,#REF!,$A$7=10,#REF!,$A$7=11,N36,$A$7=12,N36,$A$7=13,N37,$A$7=14,N37,$A$7=15,N38,$A$7=16,N38,$A$7=17,N39,$A$7=18,N39,$A$7=19,N40,$A$7=20,N40,$A$7=21,N41,$A$7=22,N41,$A$7=23,N42,$A$7=24,N42,$A$7=25,N43,$A$7=26,N43,$A$7=27,N44,$A$7=28,N44,$A$7=29,N45,$A$7=30,N45,$A$7=31,N46,$A$7=32,N46,$A$7=33,N47,$A$7=34,N47,$A$7=35,N48,$A$7=36,N48,$A$7=37,N49,$A$7=38,N49,$A$7=39,N50,$A$7=40,N50)</f>
        <v>0</v>
      </c>
      <c r="AN42" s="4" t="str">
        <f t="shared" si="18"/>
        <v>10a</v>
      </c>
      <c r="AO42" s="4" cm="1">
        <f t="array" ref="AO42">_xlfn.IFS($A$7=1,0,$A$7=2,#REF!,$A$7=3,#REF!,$A$7=4,#REF!,$A$7=5,N32,$A$7=6,N32,$A$7=7,N33,$A$7=8,N33,$A$7=9,N34,$A$7=10,N34,$A$7=11,N35,$A$7=12,N35,$A$7=13,N36,$A$7=14,N36,$A$7=15,N37,$A$7=16,N37,$A$7=17,N38,$A$7=18,N38,$A$7=19,N39,$A$7=20,N39,$A$7=21,N40,$A$7=22,N40,$A$7=23,N41,$A$7=24,N41,$A$7=25,N42,$A$7=26,N42,$A$7=27,N43,$A$7=28,N43,$A$7=29,N44,$A$7=30,N44,$A$7=31,N45,$A$7=32,N45,$A$7=33,N46,$A$7=34,N46,$A$7=35,N47,$A$7=36,N47,$A$7=37,N48,$A$7=38,N48,$A$7=39,N49,$A$7=40,N49)</f>
        <v>0</v>
      </c>
      <c r="AP42" s="4" t="str">
        <f t="shared" si="19"/>
        <v>9d</v>
      </c>
      <c r="AQ42" s="4" cm="1">
        <f t="array" ref="AQ42">_xlfn.IFS($A$7=1,0,$A$7=2,#REF!,$A$7=3,#REF!,$A$7=4,#REF!,$A$7=5,N31,$A$7=6,N31,$A$7=7,N32,$A$7=8,N32,$A$7=9,N33,$A$7=10,N33,$A$7=11,N34,$A$7=12,N34,$A$7=13,N35,$A$7=14,N35,$A$7=15,N36,$A$7=16,N36,$A$7=17,N37,$A$7=18,N37,$A$7=19,N38,$A$7=20,N38,$A$7=21,N39,$A$7=22,N39,$A$7=23,N40,$A$7=24,N40,$A$7=25,N41,$A$7=26,N41,$A$7=27,N42,$A$7=28,N42,$A$7=29,N43,$A$7=30,N43,$A$7=31,N44,$A$7=32,N44,$A$7=33,N45,$A$7=34,N45,$A$7=35,N46,$A$7=36,N46,$A$7=37,N47,$A$7=38,N47,$A$7=39,N48,$A$7=40,N48)</f>
        <v>0</v>
      </c>
      <c r="BF42" s="1"/>
      <c r="BH42" s="1"/>
      <c r="BJ42" s="5"/>
    </row>
    <row r="43" spans="1:62" x14ac:dyDescent="0.2">
      <c r="A43" s="1">
        <v>-7</v>
      </c>
      <c r="B43">
        <v>40</v>
      </c>
      <c r="C43" s="3">
        <f t="shared" si="0"/>
        <v>0.43749999999999994</v>
      </c>
      <c r="D43" s="4">
        <f>'Zeitpläne Stationen'!B42</f>
        <v>0</v>
      </c>
      <c r="E43" s="4" cm="1">
        <f t="array" ref="E43">_xlfn.IFS($A$7=1,0,$A$7=2,D44,$A$7=3,D45,$A$7=4,D45,$A$7=5,D46,$A$7=6,D46,$A$7=7,D47,$A$7=8,D47,$A$7=9,D48,$A$7=10,D48,$A$7=11,D49,$A$7=12,D49,$A$7=13,D50,$A$7=14,D50,$A$7=15,D51,$A$7=16,D51,$A$7=17,D52,$A$7=18,D52,$A$7=19,D53,$A$7=20,D53,$A$7=21,D54,$A$7=22,D54,$A$7=23,D55,$A$7=24,D55,$A$7=25,D56,$A$7=26,D56,$A$7=27,D57,$A$7=28,D57,$A$7=29,D58,$A$7=30,D58,$A$7=31,D59,$A$7=32,D59,$A$7=33,D60,$A$7=34,D60,$A$7=35,D61,$A$7=36,D61,$A$7=37,D62,$A$7=38,D62,$A$7=39,D63,$A$7=40,D63)</f>
        <v>13</v>
      </c>
      <c r="F43" s="4">
        <f t="shared" si="1"/>
        <v>0</v>
      </c>
      <c r="G43" s="4" cm="1">
        <f t="array" ref="G43">_xlfn.IFS($A$7=1,0,$A$7=2,D43,$A$7=3,D44,$A$7=4,D44,$A$7=5,D45,$A$7=6,D45,$A$7=7,D46,$A$7=8,D46,$A$7=9,D47,$A$7=10,D47,$A$7=11,D48,$A$7=12,D48,$A$7=13,D49,$A$7=14,D49,$A$7=15,D50,$A$7=16,D50,$A$7=17,D51,$A$7=18,D51,$A$7=19,D52,$A$7=20,D52,$A$7=21,D53,$A$7=22,D53,$A$7=23,D54,$A$7=24,D54,$A$7=25,D55,$A$7=26,D55,$A$7=27,D56,$A$7=28,D56,$A$7=29,D57,$A$7=30,D57,$A$7=31,D58,$A$7=32,D58,$A$7=33,D59,$A$7=34,D59,$A$7=35,D60,$A$7=36,D60,$A$7=37,D61,$A$7=38,D61,$A$7=39,D62,$A$7=40,D62)</f>
        <v>12</v>
      </c>
      <c r="H43" s="4">
        <f t="shared" si="2"/>
        <v>0</v>
      </c>
      <c r="I43" s="4" cm="1">
        <f t="array" ref="I43">_xlfn.IFS($A$7=1,0,$A$7=2,D42,$A$7=3,D43,$A$7=4,D43,$A$7=5,D44,$A$7=6,D44,$A$7=7,D45,$A$7=8,D45,$A$7=9,D46,$A$7=10,D46,$A$7=11,D47,$A$7=12,D47,$A$7=13,D48,$A$7=14,D48,$A$7=15,D49,$A$7=16,D49,$A$7=17,D50,$A$7=18,D50,$A$7=19,D51,$A$7=20,D51,$A$7=21,D52,$A$7=22,D52,$A$7=23,D53,$A$7=24,D53,$A$7=25,D54,$A$7=26,D54,$A$7=27,D55,$A$7=28,D55,$A$7=29,D56,$A$7=30,D56,$A$7=31,D57,$A$7=32,D57,$A$7=33,D58,$A$7=34,D58,$A$7=35,D59,$A$7=36,D59,$A$7=37,D60,$A$7=38,D60,$A$7=39,D61,$A$7=40,D61)</f>
        <v>11</v>
      </c>
      <c r="J43" s="4">
        <f t="shared" si="3"/>
        <v>0</v>
      </c>
      <c r="K43" s="4" cm="1">
        <f t="array" ref="K43">_xlfn.IFS($A$7=1,0,$A$7=2,D41,$A$7=3,D42,$A$7=4,D42,$A$7=5,D43,$A$7=6,D43,$A$7=7,D44,$A$7=8,D44,$A$7=9,D45,$A$7=10,D45,$A$7=11,D46,$A$7=12,D46,$A$7=13,D47,$A$7=14,D47,$A$7=15,D48,$A$7=16,D48,$A$7=17,D49,$A$7=18,D49,$A$7=19,D50,$A$7=20,D50,$A$7=21,D51,$A$7=22,D51,$A$7=23,D52,$A$7=24,D52,$A$7=25,D53,$A$7=26,D53,$A$7=27,D54,$A$7=28,D54,$A$7=29,D55,$A$7=30,D55,$A$7=31,D56,$A$7=32,D56,$A$7=33,D57,$A$7=34,D57,$A$7=35,D58,$A$7=36,D58,$A$7=37,D59,$A$7=38,D59,$A$7=39,D60,$A$7=40,D60)</f>
        <v>10</v>
      </c>
      <c r="L43" s="4">
        <f t="shared" si="4"/>
        <v>0</v>
      </c>
      <c r="M43" s="4" cm="1">
        <f t="array" ref="M43">_xlfn.IFS($A$7=1,0,$A$7=2,H42,$A$7=3,H43,$A$7=4,H43,$A$7=5,H44,$A$7=6,H44,$A$7=7,H45,$A$7=8,H45,$A$7=9,H46,$A$7=10,H46,$A$7=11,H47,$A$7=12,H47,$A$7=13,H48,$A$7=14,H48,$A$7=15,H49,$A$7=16,H49,$A$7=17,H50,$A$7=18,H50,$A$7=19,H51,$A$7=20,H51,$A$7=21,H52,$A$7=22,H52,$A$7=23,H53,$A$7=24,H53,$A$7=25,H54,$A$7=26,H54,$A$7=27,H55,$A$7=28,H55,$A$7=29,H56,$A$7=30,H56,$A$7=31,H57,$A$7=32,H57,$A$7=33,H58,$A$7=34,H58,$A$7=35,H59,$A$7=36,H59,$A$7=37,H60,$A$7=38,H60,$A$7=39,H61,$A$7=40,H61)</f>
        <v>0</v>
      </c>
      <c r="N43" s="4">
        <f t="shared" si="5"/>
        <v>0</v>
      </c>
      <c r="O43" s="4" cm="1">
        <f t="array" ref="O43">_xlfn.IFS($A$7=1,0,$A$7=2,D39,$A$7=3,D40,$A$7=4,D40,$A$7=5,D41,$A$7=6,D41,$A$7=7,D42,$A$7=8,D42,$A$7=9,D43,$A$7=10,D43,$A$7=11,D44,$A$7=12,D44,$A$7=13,D45,$A$7=14,D45,$A$7=15,D46,$A$7=16,D46,$A$7=17,D47,$A$7=18,D47,$A$7=19,D48,$A$7=20,D48,$A$7=21,D49,$A$7=22,D49,$A$7=23,D50,$A$7=24,D50,$A$7=25,D51,$A$7=26,D51,$A$7=27,D52,$A$7=28,D52,$A$7=29,D53,$A$7=30,D53,$A$7=31,D54,$A$7=32,D54,$A$7=33,D55,$A$7=34,D55,$A$7=35,D56,$A$7=36,D56,$A$7=37,D57,$A$7=38,D57,$A$7=39,D58,$A$7=40,D58)</f>
        <v>8</v>
      </c>
      <c r="P43" s="4">
        <f t="shared" si="6"/>
        <v>0</v>
      </c>
      <c r="Q43" s="4" cm="1">
        <f t="array" ref="Q43">_xlfn.IFS($A$7=1,0,$A$7=2,L42,$A$7=3,L43,$A$7=4,L43,$A$7=5,L44,$A$7=6,L44,$A$7=7,L45,$A$7=8,L45,$A$7=9,L46,$A$7=10,L46,$A$7=11,L47,$A$7=12,L47,$A$7=13,L48,$A$7=14,L48,$A$7=15,L49,$A$7=16,L49,$A$7=17,L50,$A$7=18,L50,$A$7=19,L51,$A$7=20,L51,$A$7=21,L52,$A$7=22,L52,$A$7=23,L53,$A$7=24,L53,$A$7=25,L54,$A$7=26,L54,$A$7=27,L55,$A$7=28,L55,$A$7=29,L56,$A$7=30,L56,$A$7=31,L57,$A$7=32,L57,$A$7=33,L58,$A$7=34,L58,$A$7=35,L59,$A$7=36,L59,$A$7=37,L60,$A$7=38,L60,$A$7=39,L61,$A$7=40,L61)</f>
        <v>0</v>
      </c>
      <c r="R43" s="4">
        <f t="shared" si="7"/>
        <v>0</v>
      </c>
      <c r="S43" s="4" cm="1">
        <f t="array" ref="S43">_xlfn.IFS($A$7=1,0,$A$7=2,N42,$A$7=3,N43,$A$7=4,N43,$A$7=5,N44,$A$7=6,N44,$A$7=7,N45,$A$7=8,N45,$A$7=9,N46,$A$7=10,N46,$A$7=11,N47,$A$7=12,N47,$A$7=13,N48,$A$7=14,N48,$A$7=15,N49,$A$7=16,N49,$A$7=17,N50,$A$7=18,N50,$A$7=19,N51,$A$7=20,N51,$A$7=21,N52,$A$7=22,N52,$A$7=23,N53,$A$7=24,N53,$A$7=25,N54,$A$7=26,N54,$A$7=27,N55,$A$7=28,N55,$A$7=29,N56,$A$7=30,N56,$A$7=31,N57,$A$7=32,N57,$A$7=33,N58,$A$7=34,N58,$A$7=35,N59,$A$7=36,N59,$A$7=37,N60,$A$7=38,N60,$A$7=39,N61,$A$7=40,N61)</f>
        <v>0</v>
      </c>
      <c r="T43" s="4">
        <f t="shared" si="8"/>
        <v>0</v>
      </c>
      <c r="U43" s="4" cm="1">
        <f t="array" ref="U43">_xlfn.IFS($A$7=1,0,$A$7=2,N41,$A$7=3,N42,$A$7=4,N42,$A$7=5,N43,$A$7=6,N43,$A$7=7,N44,$A$7=8,N44,$A$7=9,N45,$A$7=10,N45,$A$7=11,N46,$A$7=12,N46,$A$7=13,N47,$A$7=14,N47,$A$7=15,N48,$A$7=16,N48,$A$7=17,N49,$A$7=18,N49,$A$7=19,N50,$A$7=20,N50,$A$7=21,N51,$A$7=22,N51,$A$7=23,N52,$A$7=24,N52,$A$7=25,N53,$A$7=26,N53,$A$7=27,N54,$A$7=28,N54,$A$7=29,N55,$A$7=30,N55,$A$7=31,N56,$A$7=32,N56,$A$7=33,N57,$A$7=34,N57,$A$7=35,N58,$A$7=36,N58,$A$7=37,N59,$A$7=38,N59,$A$7=39,N60,$A$7=40,N60)</f>
        <v>0</v>
      </c>
      <c r="V43" s="4">
        <f t="shared" si="9"/>
        <v>0</v>
      </c>
      <c r="W43" s="4" cm="1">
        <f t="array" ref="W43">_xlfn.IFS($A$7=1,0,$A$7=2,N40,$A$7=3,N41,$A$7=4,N41,$A$7=5,N42,$A$7=6,N42,$A$7=7,N43,$A$7=8,N43,$A$7=9,N44,$A$7=10,N44,$A$7=11,N45,$A$7=12,N45,$A$7=13,N46,$A$7=14,N46,$A$7=15,N47,$A$7=16,N47,$A$7=17,N48,$A$7=18,N48,$A$7=19,N49,$A$7=20,N49,$A$7=21,N50,$A$7=22,N50,$A$7=23,N51,$A$7=24,N51,$A$7=25,N52,$A$7=26,N52,$A$7=27,N53,$A$7=28,N53,$A$7=29,N54,$A$7=30,N54,$A$7=31,N55,$A$7=32,N55,$A$7=33,N56,$A$7=34,N56,$A$7=35,N57,$A$7=36,N57,$A$7=37,N58,$A$7=38,N58,$A$7=39,N59,$A$7=40,N59)</f>
        <v>0</v>
      </c>
      <c r="X43" s="4">
        <f t="shared" si="10"/>
        <v>0</v>
      </c>
      <c r="Y43" s="4" cm="1">
        <f t="array" ref="Y43">_xlfn.IFS($A$7=1,0,$A$7=2,N39,$A$7=3,N40,$A$7=4,N40,$A$7=5,N41,$A$7=6,N41,$A$7=7,N42,$A$7=8,N42,$A$7=9,N43,$A$7=10,N43,$A$7=11,N44,$A$7=12,N44,$A$7=13,N45,$A$7=14,N45,$A$7=15,N46,$A$7=16,N46,$A$7=17,N47,$A$7=18,N47,$A$7=19,N48,$A$7=20,N48,$A$7=21,N49,$A$7=22,N49,$A$7=23,N50,$A$7=24,N50,$A$7=25,N51,$A$7=26,N51,$A$7=27,N52,$A$7=28,N52,$A$7=29,N53,$A$7=30,N53,$A$7=31,N54,$A$7=32,N54,$A$7=33,N55,$A$7=34,N55,$A$7=35,N56,$A$7=36,N56,$A$7=37,N57,$A$7=38,N57,$A$7=39,N58,$A$7=40,N58)</f>
        <v>0</v>
      </c>
      <c r="Z43" s="4">
        <f t="shared" si="11"/>
        <v>0</v>
      </c>
      <c r="AA43" s="4" cm="1">
        <f t="array" ref="AA43">_xlfn.IFS($A$7=1,0,$A$7=2,N38,$A$7=3,N39,$A$7=4,N39,$A$7=5,N40,$A$7=6,N40,$A$7=7,N41,$A$7=8,N41,$A$7=9,N42,$A$7=10,N42,$A$7=11,N43,$A$7=12,N43,$A$7=13,N44,$A$7=14,N44,$A$7=15,N45,$A$7=16,N45,$A$7=17,N46,$A$7=18,N46,$A$7=19,N47,$A$7=20,N47,$A$7=21,N48,$A$7=22,N48,$A$7=23,N49,$A$7=24,N49,$A$7=25,N50,$A$7=26,N50,$A$7=27,N51,$A$7=28,N51,$A$7=29,N52,$A$7=30,N52,$A$7=31,N53,$A$7=32,N53,$A$7=33,N54,$A$7=34,N54,$A$7=35,N55,$A$7=36,N55,$A$7=37,N56,$A$7=38,N56,$A$7=39,N57,$A$7=40,N57)</f>
        <v>0</v>
      </c>
      <c r="AB43" s="4">
        <f t="shared" si="12"/>
        <v>0</v>
      </c>
      <c r="AC43" s="4" cm="1">
        <f t="array" ref="AC43">_xlfn.IFS($A$7=1,0,$A$7=2,#REF!,$A$7=3,#REF!,$A$7=4,#REF!,$A$7=5,N39,$A$7=6,N39,$A$7=7,N40,$A$7=8,N40,$A$7=9,N41,$A$7=10,N41,$A$7=11,N42,$A$7=12,N42,$A$7=13,N43,$A$7=14,N43,$A$7=15,N44,$A$7=16,N44,$A$7=17,N45,$A$7=18,N45,$A$7=19,N46,$A$7=20,N46,$A$7=21,N47,$A$7=22,N47,$A$7=23,N48,$A$7=24,N48,$A$7=25,N49,$A$7=26,N49,$A$7=27,N50,$A$7=28,N50,$A$7=29,N51,$A$7=30,N51,$A$7=31,N52,$A$7=32,N52,$A$7=33,N53,$A$7=34,N53,$A$7=35,N54,$A$7=36,N54,$A$7=37,N55,$A$7=38,N55,$A$7=39,N56,$A$7=40,N56)</f>
        <v>0</v>
      </c>
      <c r="AD43" s="4">
        <f t="shared" si="13"/>
        <v>0</v>
      </c>
      <c r="AE43" s="4" cm="1">
        <f t="array" ref="AE43">_xlfn.IFS($A$7=1,0,$A$7=2,#REF!,$A$7=3,#REF!,$A$7=4,#REF!,$A$7=5,N38,$A$7=6,N38,$A$7=7,N39,$A$7=8,N39,$A$7=9,N40,$A$7=10,N40,$A$7=11,N41,$A$7=12,N41,$A$7=13,N42,$A$7=14,N42,$A$7=15,N43,$A$7=16,N43,$A$7=17,N44,$A$7=18,N44,$A$7=19,N45,$A$7=20,N45,$A$7=21,N46,$A$7=22,N46,$A$7=23,N47,$A$7=24,N47,$A$7=25,N48,$A$7=26,N48,$A$7=27,N49,$A$7=28,N49,$A$7=29,N50,$A$7=30,N50,$A$7=31,N51,$A$7=32,N51,$A$7=33,N52,$A$7=34,N52,$A$7=35,N53,$A$7=36,N53,$A$7=37,N54,$A$7=38,N54,$A$7=39,N55,$A$7=40,N55)</f>
        <v>0</v>
      </c>
      <c r="AF43" s="4" t="str">
        <f t="shared" si="14"/>
        <v>11b</v>
      </c>
      <c r="AG43" s="4" cm="1">
        <f t="array" ref="AG43">_xlfn.IFS($A$7=1,0,$A$7=2,#REF!,$A$7=3,#REF!,$A$7=4,#REF!,$A$7=5,N37,$A$7=6,N37,$A$7=7,N38,$A$7=8,N38,$A$7=9,N39,$A$7=10,N39,$A$7=11,N40,$A$7=12,N40,$A$7=13,N41,$A$7=14,N41,$A$7=15,N42,$A$7=16,N42,$A$7=17,N43,$A$7=18,N43,$A$7=19,N44,$A$7=20,N44,$A$7=21,N45,$A$7=22,N45,$A$7=23,N46,$A$7=24,N46,$A$7=25,N47,$A$7=26,N47,$A$7=27,N48,$A$7=28,N48,$A$7=29,N49,$A$7=30,N49,$A$7=31,N50,$A$7=32,N50,$A$7=33,N51,$A$7=34,N51,$A$7=35,N52,$A$7=36,N52,$A$7=37,N53,$A$7=38,N53,$A$7=39,N54,$A$7=40,N54)</f>
        <v>0</v>
      </c>
      <c r="AH43" s="4" t="str">
        <f t="shared" si="15"/>
        <v>11a</v>
      </c>
      <c r="AI43" s="4" cm="1">
        <f t="array" ref="AI43">_xlfn.IFS($A$7=1,0,$A$7=2,#REF!,$A$7=3,#REF!,$A$7=4,#REF!,$A$7=5,N36,$A$7=6,N36,$A$7=7,N37,$A$7=8,N37,$A$7=9,N38,$A$7=10,N38,$A$7=11,N39,$A$7=12,N39,$A$7=13,N40,$A$7=14,N40,$A$7=15,N41,$A$7=16,N41,$A$7=17,N42,$A$7=18,N42,$A$7=19,N43,$A$7=20,N43,$A$7=21,N44,$A$7=22,N44,$A$7=23,N45,$A$7=24,N45,$A$7=25,N46,$A$7=26,N46,$A$7=27,N47,$A$7=28,N47,$A$7=29,N48,$A$7=30,N48,$A$7=31,N49,$A$7=32,N49,$A$7=33,N50,$A$7=34,N50,$A$7=35,N51,$A$7=36,N51,$A$7=37,N52,$A$7=38,N52,$A$7=39,N53,$A$7=40,N53)</f>
        <v>0</v>
      </c>
      <c r="AJ43" s="4" t="str">
        <f t="shared" si="16"/>
        <v>10d</v>
      </c>
      <c r="AK43" s="4" cm="1">
        <f t="array" ref="AK43">_xlfn.IFS($A$7=1,0,$A$7=2,#REF!,$A$7=3,#REF!,$A$7=4,#REF!,$A$7=5,N35,$A$7=6,N35,$A$7=7,N36,$A$7=8,N36,$A$7=9,N37,$A$7=10,N37,$A$7=11,N38,$A$7=12,N38,$A$7=13,N39,$A$7=14,N39,$A$7=15,N40,$A$7=16,N40,$A$7=17,N41,$A$7=18,N41,$A$7=19,N42,$A$7=20,N42,$A$7=21,N43,$A$7=22,N43,$A$7=23,N44,$A$7=24,N44,$A$7=25,N45,$A$7=26,N45,$A$7=27,N46,$A$7=28,N46,$A$7=29,N47,$A$7=30,N47,$A$7=31,N48,$A$7=32,N48,$A$7=33,N49,$A$7=34,N49,$A$7=35,N50,$A$7=36,N50,$A$7=37,N51,$A$7=38,N51,$A$7=39,N52,$A$7=40,N52)</f>
        <v>0</v>
      </c>
      <c r="AL43" s="4" t="str">
        <f t="shared" si="17"/>
        <v>10c</v>
      </c>
      <c r="AM43" s="4" cm="1">
        <f t="array" ref="AM43">_xlfn.IFS($A$7=1,0,$A$7=2,#REF!,$A$7=3,#REF!,$A$7=4,#REF!,$A$7=5,#REF!,$A$7=6,#REF!,$A$7=7,#REF!,$A$7=8,#REF!,$A$7=9,N36,$A$7=10,N36,$A$7=11,N37,$A$7=12,N37,$A$7=13,N38,$A$7=14,N38,$A$7=15,N39,$A$7=16,N39,$A$7=17,N40,$A$7=18,N40,$A$7=19,N41,$A$7=20,N41,$A$7=21,N42,$A$7=22,N42,$A$7=23,N43,$A$7=24,N43,$A$7=25,N44,$A$7=26,N44,$A$7=27,N45,$A$7=28,N45,$A$7=29,N46,$A$7=30,N46,$A$7=31,N47,$A$7=32,N47,$A$7=33,N48,$A$7=34,N48,$A$7=35,N49,$A$7=36,N49,$A$7=37,N50,$A$7=38,N50,$A$7=39,N51,$A$7=40,N51)</f>
        <v>0</v>
      </c>
      <c r="AN43" s="4" t="str">
        <f t="shared" si="18"/>
        <v>10b</v>
      </c>
      <c r="AO43" s="4" cm="1">
        <f t="array" ref="AO43">_xlfn.IFS($A$7=1,0,$A$7=2,#REF!,$A$7=3,#REF!,$A$7=4,#REF!,$A$7=5,N33,$A$7=6,N33,$A$7=7,N34,$A$7=8,N34,$A$7=9,N35,$A$7=10,N35,$A$7=11,N36,$A$7=12,N36,$A$7=13,N37,$A$7=14,N37,$A$7=15,N38,$A$7=16,N38,$A$7=17,N39,$A$7=18,N39,$A$7=19,N40,$A$7=20,N40,$A$7=21,N41,$A$7=22,N41,$A$7=23,N42,$A$7=24,N42,$A$7=25,N43,$A$7=26,N43,$A$7=27,N44,$A$7=28,N44,$A$7=29,N45,$A$7=30,N45,$A$7=31,N46,$A$7=32,N46,$A$7=33,N47,$A$7=34,N47,$A$7=35,N48,$A$7=36,N48,$A$7=37,N49,$A$7=38,N49,$A$7=39,N50,$A$7=40,N50)</f>
        <v>0</v>
      </c>
      <c r="AP43" s="4" t="str">
        <f t="shared" si="19"/>
        <v>10a</v>
      </c>
      <c r="AQ43" s="4" cm="1">
        <f t="array" ref="AQ43">_xlfn.IFS($A$7=1,0,$A$7=2,#REF!,$A$7=3,#REF!,$A$7=4,#REF!,$A$7=5,N32,$A$7=6,N32,$A$7=7,N33,$A$7=8,N33,$A$7=9,N34,$A$7=10,N34,$A$7=11,N35,$A$7=12,N35,$A$7=13,N36,$A$7=14,N36,$A$7=15,N37,$A$7=16,N37,$A$7=17,N38,$A$7=18,N38,$A$7=19,N39,$A$7=20,N39,$A$7=21,N40,$A$7=22,N40,$A$7=23,N41,$A$7=24,N41,$A$7=25,N42,$A$7=26,N42,$A$7=27,N43,$A$7=28,N43,$A$7=29,N44,$A$7=30,N44,$A$7=31,N45,$A$7=32,N45,$A$7=33,N46,$A$7=34,N46,$A$7=35,N47,$A$7=36,N47,$A$7=37,N48,$A$7=38,N48,$A$7=39,N49,$A$7=40,N49)</f>
        <v>0</v>
      </c>
      <c r="BF43" s="1"/>
      <c r="BH43" s="1"/>
      <c r="BJ43" s="5"/>
    </row>
    <row r="44" spans="1:62" x14ac:dyDescent="0.2">
      <c r="C44" s="1">
        <v>0</v>
      </c>
      <c r="D44" s="1">
        <v>1</v>
      </c>
      <c r="E44" s="1" t="str">
        <f>D4</f>
        <v>5a</v>
      </c>
    </row>
    <row r="45" spans="1:62" x14ac:dyDescent="0.2">
      <c r="C45" s="1">
        <v>1</v>
      </c>
      <c r="D45" s="1">
        <v>2</v>
      </c>
      <c r="E45" s="1" t="str">
        <f t="shared" ref="E45:E83" si="20">D5</f>
        <v>5b</v>
      </c>
    </row>
    <row r="46" spans="1:62" x14ac:dyDescent="0.2">
      <c r="C46" s="1">
        <v>2</v>
      </c>
      <c r="D46" s="1">
        <v>3</v>
      </c>
      <c r="E46" s="1" t="str">
        <f t="shared" si="20"/>
        <v>5c</v>
      </c>
    </row>
    <row r="47" spans="1:62" x14ac:dyDescent="0.2">
      <c r="C47" s="1">
        <v>3</v>
      </c>
      <c r="D47" s="1">
        <v>4</v>
      </c>
      <c r="E47" s="1" t="str">
        <f t="shared" si="20"/>
        <v>5d</v>
      </c>
    </row>
    <row r="48" spans="1:62" x14ac:dyDescent="0.2">
      <c r="C48" s="1">
        <v>4</v>
      </c>
      <c r="D48" s="1">
        <v>5</v>
      </c>
      <c r="E48" s="1" t="str">
        <f t="shared" si="20"/>
        <v>6a</v>
      </c>
    </row>
    <row r="49" spans="3:5" x14ac:dyDescent="0.2">
      <c r="C49" s="1">
        <v>5</v>
      </c>
      <c r="D49" s="1">
        <v>6</v>
      </c>
      <c r="E49" s="1" t="str">
        <f t="shared" si="20"/>
        <v>6b</v>
      </c>
    </row>
    <row r="50" spans="3:5" x14ac:dyDescent="0.2">
      <c r="C50" s="1">
        <v>6</v>
      </c>
      <c r="D50" s="1">
        <v>7</v>
      </c>
      <c r="E50" s="1" t="str">
        <f t="shared" si="20"/>
        <v>6c</v>
      </c>
    </row>
    <row r="51" spans="3:5" x14ac:dyDescent="0.2">
      <c r="C51" s="1">
        <v>7</v>
      </c>
      <c r="D51" s="1">
        <v>8</v>
      </c>
      <c r="E51" s="1" t="str">
        <f t="shared" si="20"/>
        <v>6d</v>
      </c>
    </row>
    <row r="52" spans="3:5" x14ac:dyDescent="0.2">
      <c r="C52" s="1">
        <v>8</v>
      </c>
      <c r="D52" s="1">
        <v>9</v>
      </c>
      <c r="E52" s="1" t="str">
        <f t="shared" si="20"/>
        <v>7a</v>
      </c>
    </row>
    <row r="53" spans="3:5" x14ac:dyDescent="0.2">
      <c r="C53" s="1">
        <v>9</v>
      </c>
      <c r="D53" s="1">
        <v>10</v>
      </c>
      <c r="E53" s="1" t="str">
        <f t="shared" si="20"/>
        <v>7b</v>
      </c>
    </row>
    <row r="54" spans="3:5" x14ac:dyDescent="0.2">
      <c r="C54" s="1">
        <v>10</v>
      </c>
      <c r="D54" s="1">
        <v>11</v>
      </c>
      <c r="E54" s="1" t="str">
        <f t="shared" si="20"/>
        <v>7c</v>
      </c>
    </row>
    <row r="55" spans="3:5" x14ac:dyDescent="0.2">
      <c r="C55" s="1">
        <v>11</v>
      </c>
      <c r="D55" s="1">
        <v>12</v>
      </c>
      <c r="E55" s="1" t="str">
        <f t="shared" si="20"/>
        <v>7d</v>
      </c>
    </row>
    <row r="56" spans="3:5" x14ac:dyDescent="0.2">
      <c r="C56" s="1">
        <v>12</v>
      </c>
      <c r="D56" s="1">
        <v>13</v>
      </c>
      <c r="E56" s="1" t="str">
        <f t="shared" si="20"/>
        <v>8a</v>
      </c>
    </row>
    <row r="57" spans="3:5" x14ac:dyDescent="0.2">
      <c r="C57" s="1">
        <v>13</v>
      </c>
      <c r="D57" s="1">
        <v>14</v>
      </c>
      <c r="E57" s="1" t="str">
        <f t="shared" si="20"/>
        <v>8b</v>
      </c>
    </row>
    <row r="58" spans="3:5" x14ac:dyDescent="0.2">
      <c r="C58" s="1">
        <v>14</v>
      </c>
      <c r="D58" s="1">
        <v>15</v>
      </c>
      <c r="E58" s="1" t="str">
        <f t="shared" si="20"/>
        <v>8c</v>
      </c>
    </row>
    <row r="59" spans="3:5" x14ac:dyDescent="0.2">
      <c r="C59" s="1">
        <v>15</v>
      </c>
      <c r="D59" s="1">
        <v>16</v>
      </c>
      <c r="E59" s="1" t="str">
        <f t="shared" si="20"/>
        <v>8d</v>
      </c>
    </row>
    <row r="60" spans="3:5" x14ac:dyDescent="0.2">
      <c r="C60" s="1">
        <v>16</v>
      </c>
      <c r="D60" s="1">
        <v>17</v>
      </c>
      <c r="E60" s="1" t="str">
        <f t="shared" si="20"/>
        <v>9a</v>
      </c>
    </row>
    <row r="61" spans="3:5" x14ac:dyDescent="0.2">
      <c r="C61" s="1">
        <v>17</v>
      </c>
      <c r="D61" s="1">
        <v>18</v>
      </c>
      <c r="E61" s="1" t="str">
        <f t="shared" si="20"/>
        <v>9b</v>
      </c>
    </row>
    <row r="62" spans="3:5" x14ac:dyDescent="0.2">
      <c r="C62" s="1">
        <v>18</v>
      </c>
      <c r="D62" s="1">
        <v>19</v>
      </c>
      <c r="E62" s="1" t="str">
        <f t="shared" si="20"/>
        <v>9c</v>
      </c>
    </row>
    <row r="63" spans="3:5" x14ac:dyDescent="0.2">
      <c r="C63" s="1">
        <v>19</v>
      </c>
      <c r="D63" s="1">
        <v>20</v>
      </c>
      <c r="E63" s="1" t="str">
        <f t="shared" si="20"/>
        <v>9d</v>
      </c>
    </row>
    <row r="64" spans="3:5" x14ac:dyDescent="0.2">
      <c r="C64" s="1">
        <v>20</v>
      </c>
      <c r="D64" s="1">
        <v>21</v>
      </c>
      <c r="E64" s="1" t="str">
        <f t="shared" si="20"/>
        <v>10a</v>
      </c>
    </row>
    <row r="65" spans="3:5" x14ac:dyDescent="0.2">
      <c r="C65" s="1">
        <v>21</v>
      </c>
      <c r="D65" s="1">
        <v>22</v>
      </c>
      <c r="E65" s="1" t="str">
        <f t="shared" si="20"/>
        <v>10b</v>
      </c>
    </row>
    <row r="66" spans="3:5" x14ac:dyDescent="0.2">
      <c r="C66" s="1">
        <v>22</v>
      </c>
      <c r="D66" s="1">
        <v>23</v>
      </c>
      <c r="E66" s="1" t="str">
        <f t="shared" si="20"/>
        <v>10c</v>
      </c>
    </row>
    <row r="67" spans="3:5" x14ac:dyDescent="0.2">
      <c r="C67" s="1">
        <v>23</v>
      </c>
      <c r="D67" s="1">
        <v>24</v>
      </c>
      <c r="E67" s="1" t="str">
        <f t="shared" si="20"/>
        <v>10d</v>
      </c>
    </row>
    <row r="68" spans="3:5" x14ac:dyDescent="0.2">
      <c r="C68" s="1">
        <v>24</v>
      </c>
      <c r="D68" s="1">
        <v>25</v>
      </c>
      <c r="E68" s="1" t="str">
        <f t="shared" si="20"/>
        <v>11a</v>
      </c>
    </row>
    <row r="69" spans="3:5" x14ac:dyDescent="0.2">
      <c r="C69" s="1">
        <v>25</v>
      </c>
      <c r="D69" s="1">
        <v>26</v>
      </c>
      <c r="E69" s="1" t="str">
        <f t="shared" si="20"/>
        <v>11b</v>
      </c>
    </row>
    <row r="70" spans="3:5" x14ac:dyDescent="0.2">
      <c r="C70" s="1">
        <v>26</v>
      </c>
      <c r="D70" s="1">
        <v>27</v>
      </c>
      <c r="E70" s="1">
        <f t="shared" si="20"/>
        <v>0</v>
      </c>
    </row>
    <row r="71" spans="3:5" x14ac:dyDescent="0.2">
      <c r="C71" s="1">
        <v>27</v>
      </c>
      <c r="D71" s="1">
        <v>28</v>
      </c>
      <c r="E71" s="1">
        <f t="shared" si="20"/>
        <v>0</v>
      </c>
    </row>
    <row r="72" spans="3:5" x14ac:dyDescent="0.2">
      <c r="C72" s="1">
        <v>28</v>
      </c>
      <c r="D72" s="1">
        <v>29</v>
      </c>
      <c r="E72" s="1">
        <f t="shared" si="20"/>
        <v>0</v>
      </c>
    </row>
    <row r="73" spans="3:5" x14ac:dyDescent="0.2">
      <c r="C73" s="1">
        <v>29</v>
      </c>
      <c r="D73" s="1">
        <v>30</v>
      </c>
      <c r="E73" s="1">
        <f t="shared" si="20"/>
        <v>0</v>
      </c>
    </row>
    <row r="74" spans="3:5" x14ac:dyDescent="0.2">
      <c r="C74" s="1">
        <v>30</v>
      </c>
      <c r="D74" s="1">
        <v>31</v>
      </c>
      <c r="E74" s="1">
        <f t="shared" si="20"/>
        <v>0</v>
      </c>
    </row>
    <row r="75" spans="3:5" x14ac:dyDescent="0.2">
      <c r="C75" s="1">
        <v>31</v>
      </c>
      <c r="D75" s="1">
        <v>32</v>
      </c>
      <c r="E75" s="1">
        <f t="shared" si="20"/>
        <v>0</v>
      </c>
    </row>
    <row r="76" spans="3:5" x14ac:dyDescent="0.2">
      <c r="C76" s="1">
        <v>32</v>
      </c>
      <c r="D76" s="1">
        <v>33</v>
      </c>
      <c r="E76" s="1">
        <f t="shared" si="20"/>
        <v>0</v>
      </c>
    </row>
    <row r="77" spans="3:5" x14ac:dyDescent="0.2">
      <c r="C77" s="1">
        <v>33</v>
      </c>
      <c r="D77" s="1">
        <v>34</v>
      </c>
      <c r="E77" s="1">
        <f t="shared" si="20"/>
        <v>0</v>
      </c>
    </row>
    <row r="78" spans="3:5" x14ac:dyDescent="0.2">
      <c r="C78" s="1">
        <v>34</v>
      </c>
      <c r="D78" s="1">
        <v>35</v>
      </c>
      <c r="E78" s="1">
        <f t="shared" si="20"/>
        <v>0</v>
      </c>
    </row>
    <row r="79" spans="3:5" x14ac:dyDescent="0.2">
      <c r="C79" s="1">
        <v>35</v>
      </c>
      <c r="D79" s="1">
        <v>36</v>
      </c>
      <c r="E79" s="1">
        <f t="shared" si="20"/>
        <v>0</v>
      </c>
    </row>
    <row r="80" spans="3:5" x14ac:dyDescent="0.2">
      <c r="C80" s="1">
        <v>36</v>
      </c>
      <c r="D80" s="1">
        <v>37</v>
      </c>
      <c r="E80" s="1">
        <f t="shared" si="20"/>
        <v>0</v>
      </c>
    </row>
    <row r="81" spans="3:5" x14ac:dyDescent="0.2">
      <c r="C81" s="1">
        <v>37</v>
      </c>
      <c r="D81" s="1">
        <v>38</v>
      </c>
      <c r="E81" s="1">
        <f t="shared" si="20"/>
        <v>0</v>
      </c>
    </row>
    <row r="82" spans="3:5" x14ac:dyDescent="0.2">
      <c r="C82" s="1">
        <v>38</v>
      </c>
      <c r="D82" s="1">
        <v>39</v>
      </c>
      <c r="E82" s="1">
        <f t="shared" si="20"/>
        <v>0</v>
      </c>
    </row>
    <row r="83" spans="3:5" x14ac:dyDescent="0.2">
      <c r="C83" s="1">
        <v>39</v>
      </c>
      <c r="D83" s="1">
        <v>40</v>
      </c>
      <c r="E83" s="1">
        <f t="shared" si="20"/>
        <v>0</v>
      </c>
    </row>
    <row r="85" spans="3:5" x14ac:dyDescent="0.2">
      <c r="C85" s="1">
        <v>39</v>
      </c>
    </row>
    <row r="86" spans="3:5" x14ac:dyDescent="0.2">
      <c r="C86" s="1">
        <v>38</v>
      </c>
    </row>
    <row r="87" spans="3:5" x14ac:dyDescent="0.2">
      <c r="C87" s="1">
        <v>37</v>
      </c>
    </row>
    <row r="88" spans="3:5" x14ac:dyDescent="0.2">
      <c r="C88" s="1">
        <v>36</v>
      </c>
    </row>
    <row r="89" spans="3:5" x14ac:dyDescent="0.2">
      <c r="C89" s="1">
        <v>35</v>
      </c>
    </row>
    <row r="90" spans="3:5" x14ac:dyDescent="0.2">
      <c r="C90" s="1">
        <v>34</v>
      </c>
    </row>
    <row r="91" spans="3:5" x14ac:dyDescent="0.2">
      <c r="C91" s="1">
        <v>33</v>
      </c>
    </row>
    <row r="92" spans="3:5" x14ac:dyDescent="0.2">
      <c r="C92" s="1">
        <v>32</v>
      </c>
    </row>
    <row r="93" spans="3:5" x14ac:dyDescent="0.2">
      <c r="C93" s="1">
        <v>31</v>
      </c>
    </row>
    <row r="94" spans="3:5" x14ac:dyDescent="0.2">
      <c r="C94" s="1">
        <v>30</v>
      </c>
    </row>
    <row r="95" spans="3:5" x14ac:dyDescent="0.2">
      <c r="C95" s="1">
        <v>29</v>
      </c>
    </row>
    <row r="96" spans="3:5" x14ac:dyDescent="0.2">
      <c r="C96" s="1">
        <v>28</v>
      </c>
    </row>
    <row r="97" spans="3:3" x14ac:dyDescent="0.2">
      <c r="C97" s="1">
        <v>27</v>
      </c>
    </row>
    <row r="98" spans="3:3" x14ac:dyDescent="0.2">
      <c r="C98" s="1">
        <v>26</v>
      </c>
    </row>
    <row r="99" spans="3:3" x14ac:dyDescent="0.2">
      <c r="C99" s="1">
        <v>25</v>
      </c>
    </row>
    <row r="100" spans="3:3" x14ac:dyDescent="0.2">
      <c r="C100" s="1">
        <v>24</v>
      </c>
    </row>
    <row r="101" spans="3:3" x14ac:dyDescent="0.2">
      <c r="C101" s="1">
        <v>23</v>
      </c>
    </row>
    <row r="102" spans="3:3" x14ac:dyDescent="0.2">
      <c r="C102" s="1">
        <v>22</v>
      </c>
    </row>
    <row r="103" spans="3:3" x14ac:dyDescent="0.2">
      <c r="C103" s="1">
        <v>21</v>
      </c>
    </row>
    <row r="104" spans="3:3" x14ac:dyDescent="0.2">
      <c r="C104" s="1">
        <v>20</v>
      </c>
    </row>
    <row r="105" spans="3:3" x14ac:dyDescent="0.2">
      <c r="C105" s="1">
        <v>19</v>
      </c>
    </row>
    <row r="106" spans="3:3" x14ac:dyDescent="0.2">
      <c r="C106" s="1">
        <v>18</v>
      </c>
    </row>
    <row r="107" spans="3:3" x14ac:dyDescent="0.2">
      <c r="C107" s="1">
        <v>17</v>
      </c>
    </row>
    <row r="108" spans="3:3" x14ac:dyDescent="0.2">
      <c r="C108" s="1">
        <v>16</v>
      </c>
    </row>
    <row r="109" spans="3:3" x14ac:dyDescent="0.2">
      <c r="C109" s="1">
        <v>15</v>
      </c>
    </row>
    <row r="110" spans="3:3" x14ac:dyDescent="0.2">
      <c r="C110" s="1">
        <v>14</v>
      </c>
    </row>
    <row r="111" spans="3:3" x14ac:dyDescent="0.2">
      <c r="C111" s="1">
        <v>13</v>
      </c>
    </row>
    <row r="112" spans="3:3" x14ac:dyDescent="0.2">
      <c r="C112" s="1">
        <v>12</v>
      </c>
    </row>
    <row r="113" spans="3:43" x14ac:dyDescent="0.2">
      <c r="C113" s="1">
        <v>11</v>
      </c>
    </row>
    <row r="114" spans="3:43" x14ac:dyDescent="0.2">
      <c r="C114" s="1">
        <v>10</v>
      </c>
    </row>
    <row r="115" spans="3:43" x14ac:dyDescent="0.2">
      <c r="C115" s="1">
        <v>9</v>
      </c>
    </row>
    <row r="116" spans="3:43" x14ac:dyDescent="0.2">
      <c r="C116" s="1">
        <v>8</v>
      </c>
    </row>
    <row r="117" spans="3:43" x14ac:dyDescent="0.2">
      <c r="C117" s="1">
        <v>7</v>
      </c>
    </row>
    <row r="118" spans="3:43" x14ac:dyDescent="0.2">
      <c r="C118" s="1">
        <v>6</v>
      </c>
    </row>
    <row r="119" spans="3:43" x14ac:dyDescent="0.2">
      <c r="C119" s="1">
        <v>5</v>
      </c>
    </row>
    <row r="120" spans="3:43" x14ac:dyDescent="0.2">
      <c r="C120" s="1">
        <v>4</v>
      </c>
    </row>
    <row r="121" spans="3:43" x14ac:dyDescent="0.2">
      <c r="C121" s="1">
        <v>3</v>
      </c>
    </row>
    <row r="122" spans="3:43" x14ac:dyDescent="0.2">
      <c r="C122" s="1">
        <v>2</v>
      </c>
    </row>
    <row r="123" spans="3:43" x14ac:dyDescent="0.2">
      <c r="C123" s="1">
        <v>1</v>
      </c>
    </row>
    <row r="124" spans="3:43" x14ac:dyDescent="0.2">
      <c r="C124" s="1">
        <v>0</v>
      </c>
    </row>
    <row r="125" spans="3:43" x14ac:dyDescent="0.2"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</row>
    <row r="126" spans="3:43" x14ac:dyDescent="0.2"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</row>
    <row r="127" spans="3:43" x14ac:dyDescent="0.2"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</row>
    <row r="128" spans="3:43" x14ac:dyDescent="0.2"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</row>
    <row r="129" spans="4:43" x14ac:dyDescent="0.2"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</row>
    <row r="130" spans="4:43" x14ac:dyDescent="0.2"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</row>
    <row r="131" spans="4:43" x14ac:dyDescent="0.2"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</row>
    <row r="132" spans="4:43" x14ac:dyDescent="0.2"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</row>
    <row r="133" spans="4:43" x14ac:dyDescent="0.2"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</row>
    <row r="134" spans="4:43" x14ac:dyDescent="0.2"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</row>
    <row r="135" spans="4:43" x14ac:dyDescent="0.2"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</row>
    <row r="136" spans="4:43" x14ac:dyDescent="0.2"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</row>
    <row r="137" spans="4:43" x14ac:dyDescent="0.2"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</row>
    <row r="138" spans="4:43" x14ac:dyDescent="0.2"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</row>
    <row r="139" spans="4:43" x14ac:dyDescent="0.2"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</row>
    <row r="140" spans="4:43" x14ac:dyDescent="0.2"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</row>
    <row r="141" spans="4:43" x14ac:dyDescent="0.2"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</row>
    <row r="142" spans="4:43" x14ac:dyDescent="0.2"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</row>
    <row r="143" spans="4:43" x14ac:dyDescent="0.2"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</row>
    <row r="144" spans="4:43" x14ac:dyDescent="0.2"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</row>
    <row r="145" spans="4:43" x14ac:dyDescent="0.2"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</row>
    <row r="146" spans="4:43" x14ac:dyDescent="0.2"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</row>
    <row r="147" spans="4:43" x14ac:dyDescent="0.2"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</row>
    <row r="148" spans="4:43" x14ac:dyDescent="0.2"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</row>
    <row r="149" spans="4:43" x14ac:dyDescent="0.2"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</row>
    <row r="150" spans="4:43" x14ac:dyDescent="0.2"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</row>
    <row r="151" spans="4:43" x14ac:dyDescent="0.2"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</row>
    <row r="152" spans="4:43" x14ac:dyDescent="0.2"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</row>
    <row r="153" spans="4:43" x14ac:dyDescent="0.2"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</row>
    <row r="154" spans="4:43" x14ac:dyDescent="0.2"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</row>
    <row r="155" spans="4:43" x14ac:dyDescent="0.2"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</row>
    <row r="156" spans="4:43" x14ac:dyDescent="0.2"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</row>
    <row r="157" spans="4:43" x14ac:dyDescent="0.2"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</row>
    <row r="158" spans="4:43" x14ac:dyDescent="0.2"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</row>
    <row r="159" spans="4:43" x14ac:dyDescent="0.2"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</row>
    <row r="160" spans="4:43" x14ac:dyDescent="0.2"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</row>
    <row r="161" spans="4:43" x14ac:dyDescent="0.2"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</row>
    <row r="162" spans="4:43" x14ac:dyDescent="0.2"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</row>
    <row r="163" spans="4:43" x14ac:dyDescent="0.2"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</row>
    <row r="164" spans="4:43" x14ac:dyDescent="0.2">
      <c r="D164" s="3"/>
      <c r="U164" s="3"/>
      <c r="V164" s="3"/>
    </row>
    <row r="165" spans="4:43" x14ac:dyDescent="0.2">
      <c r="D165" s="3"/>
    </row>
    <row r="166" spans="4:43" x14ac:dyDescent="0.2">
      <c r="D166" s="3"/>
    </row>
    <row r="167" spans="4:43" x14ac:dyDescent="0.2">
      <c r="D167" s="3"/>
    </row>
    <row r="168" spans="4:43" x14ac:dyDescent="0.2">
      <c r="D168" s="3"/>
    </row>
    <row r="169" spans="4:43" x14ac:dyDescent="0.2">
      <c r="D169" s="3"/>
    </row>
    <row r="170" spans="4:43" x14ac:dyDescent="0.2">
      <c r="D170" s="3"/>
    </row>
    <row r="171" spans="4:43" x14ac:dyDescent="0.2">
      <c r="D171" s="3"/>
    </row>
    <row r="172" spans="4:43" x14ac:dyDescent="0.2">
      <c r="D172" s="3"/>
    </row>
  </sheetData>
  <pageMargins left="0.7" right="0.7" top="0.78740157499999996" bottom="0.78740157499999996" header="0.3" footer="0.3"/>
  <ignoredErrors>
    <ignoredError sqref="J6:J8 J4 P4:AQ4 J10:J43 J9 L9:N9 L10:N10 L5:N8 L4:N4 L12:N43 L11:N11 P11:AQ11 P12:AQ43 P9:AQ9 P10:AQ10 P5:AQ8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2020D-F548-0C44-AE96-465D9BB08A5A}">
  <dimension ref="A1:AR172"/>
  <sheetViews>
    <sheetView zoomScale="62" workbookViewId="0">
      <selection activeCell="E13" sqref="E13"/>
    </sheetView>
  </sheetViews>
  <sheetFormatPr baseColWidth="10" defaultColWidth="10.83203125" defaultRowHeight="16" x14ac:dyDescent="0.2"/>
  <cols>
    <col min="1" max="1" width="10.83203125" style="1"/>
    <col min="3" max="43" width="10.83203125" style="1"/>
  </cols>
  <sheetData>
    <row r="1" spans="1:44" x14ac:dyDescent="0.2">
      <c r="A1" s="3">
        <f>'Zeitpläne Stationen'!E3</f>
        <v>0.35416666666666669</v>
      </c>
    </row>
    <row r="2" spans="1:44" x14ac:dyDescent="0.2">
      <c r="A2" s="1">
        <f>'Zeitpläne Stationen'!E4</f>
        <v>40</v>
      </c>
    </row>
    <row r="3" spans="1:44" x14ac:dyDescent="0.2">
      <c r="A3" s="1" t="s">
        <v>5</v>
      </c>
      <c r="C3" s="1" t="s">
        <v>6</v>
      </c>
      <c r="D3" s="1">
        <v>1</v>
      </c>
      <c r="E3" s="1">
        <v>1</v>
      </c>
      <c r="F3" s="1">
        <v>2</v>
      </c>
      <c r="G3" s="1">
        <v>2</v>
      </c>
      <c r="H3" s="1">
        <v>3</v>
      </c>
      <c r="I3" s="1">
        <v>3</v>
      </c>
      <c r="J3" s="1">
        <v>4</v>
      </c>
      <c r="K3" s="1">
        <v>4</v>
      </c>
      <c r="L3" s="1">
        <v>5</v>
      </c>
      <c r="M3" s="1">
        <v>5</v>
      </c>
      <c r="N3" s="1">
        <v>6</v>
      </c>
      <c r="O3" s="1">
        <v>6</v>
      </c>
      <c r="P3" s="1">
        <v>7</v>
      </c>
      <c r="Q3" s="1">
        <v>7</v>
      </c>
      <c r="R3" s="1">
        <v>8</v>
      </c>
      <c r="S3" s="1">
        <v>8</v>
      </c>
      <c r="T3" s="1">
        <v>9</v>
      </c>
      <c r="U3" s="1">
        <v>9</v>
      </c>
      <c r="V3" s="1">
        <v>10</v>
      </c>
      <c r="W3" s="1">
        <v>10</v>
      </c>
      <c r="X3" s="1">
        <v>11</v>
      </c>
      <c r="Y3" s="1">
        <v>11</v>
      </c>
      <c r="Z3" s="1">
        <v>12</v>
      </c>
      <c r="AA3" s="1">
        <v>12</v>
      </c>
      <c r="AB3" s="1">
        <v>13</v>
      </c>
      <c r="AC3" s="1">
        <v>13</v>
      </c>
      <c r="AD3" s="1">
        <v>14</v>
      </c>
      <c r="AE3" s="1">
        <v>14</v>
      </c>
      <c r="AF3" s="1">
        <v>15</v>
      </c>
      <c r="AG3" s="1">
        <v>15</v>
      </c>
      <c r="AH3" s="1">
        <v>16</v>
      </c>
      <c r="AI3" s="1">
        <v>16</v>
      </c>
      <c r="AJ3" s="1">
        <v>17</v>
      </c>
      <c r="AK3" s="1">
        <v>17</v>
      </c>
      <c r="AL3" s="1">
        <v>18</v>
      </c>
      <c r="AM3" s="1">
        <v>18</v>
      </c>
      <c r="AN3" s="1">
        <v>19</v>
      </c>
      <c r="AO3" s="1">
        <v>19</v>
      </c>
      <c r="AP3" s="1">
        <v>20</v>
      </c>
      <c r="AQ3" s="1">
        <v>20</v>
      </c>
    </row>
    <row r="4" spans="1:44" x14ac:dyDescent="0.2">
      <c r="A4" s="1">
        <f>'Zeitpläne Stationen'!E6</f>
        <v>6</v>
      </c>
      <c r="B4">
        <v>40</v>
      </c>
      <c r="C4" s="1" t="str">
        <f>'Zeitpläne Stationen'!B3</f>
        <v>5a</v>
      </c>
      <c r="D4" s="3">
        <f>D44</f>
        <v>0.35416666666666669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2"/>
    </row>
    <row r="5" spans="1:44" x14ac:dyDescent="0.2">
      <c r="A5" s="1">
        <f>'Zeitpläne Stationen'!E7</f>
        <v>4</v>
      </c>
      <c r="B5">
        <v>39</v>
      </c>
      <c r="C5" s="1" t="str">
        <f>'Zeitpläne Stationen'!B4</f>
        <v>5b</v>
      </c>
      <c r="D5" s="3">
        <f t="shared" ref="D5:D43" si="0">D45</f>
        <v>0.38194444444444448</v>
      </c>
      <c r="F5" s="3">
        <f t="shared" ref="F5:F43" si="1">D4</f>
        <v>0.35416666666666669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2"/>
    </row>
    <row r="6" spans="1:44" x14ac:dyDescent="0.2">
      <c r="A6" s="1" t="s">
        <v>0</v>
      </c>
      <c r="B6">
        <v>38</v>
      </c>
      <c r="C6" s="1" t="str">
        <f>'Zeitpläne Stationen'!B5</f>
        <v>5c</v>
      </c>
      <c r="D6" s="3">
        <f t="shared" si="0"/>
        <v>0.40972222222222221</v>
      </c>
      <c r="F6" s="3">
        <f t="shared" si="1"/>
        <v>0.38194444444444448</v>
      </c>
      <c r="G6" s="3"/>
      <c r="H6" s="3">
        <f>D4</f>
        <v>0.35416666666666669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2"/>
    </row>
    <row r="7" spans="1:44" x14ac:dyDescent="0.2">
      <c r="A7" s="1">
        <f>'Zeitpläne Stationen'!E9</f>
        <v>26</v>
      </c>
      <c r="B7">
        <v>37</v>
      </c>
      <c r="C7" s="1" t="str">
        <f>'Zeitpläne Stationen'!B6</f>
        <v>5d</v>
      </c>
      <c r="D7" s="3">
        <f t="shared" si="0"/>
        <v>0.4375</v>
      </c>
      <c r="F7" s="3">
        <f t="shared" si="1"/>
        <v>0.40972222222222221</v>
      </c>
      <c r="G7" s="3"/>
      <c r="H7" s="3">
        <f t="shared" ref="H7:H43" si="2">D5</f>
        <v>0.38194444444444448</v>
      </c>
      <c r="I7" s="3"/>
      <c r="J7" s="3">
        <f>D4</f>
        <v>0.35416666666666669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2"/>
    </row>
    <row r="8" spans="1:44" x14ac:dyDescent="0.2">
      <c r="B8">
        <v>36</v>
      </c>
      <c r="C8" s="1" t="str">
        <f>'Zeitpläne Stationen'!B7</f>
        <v>6a</v>
      </c>
      <c r="D8" s="3">
        <f t="shared" si="0"/>
        <v>0.46527777777777779</v>
      </c>
      <c r="F8" s="3">
        <f t="shared" si="1"/>
        <v>0.4375</v>
      </c>
      <c r="G8" s="3"/>
      <c r="H8" s="3">
        <f t="shared" si="2"/>
        <v>0.40972222222222221</v>
      </c>
      <c r="I8" s="3"/>
      <c r="J8" s="3">
        <f t="shared" ref="J8:J43" si="3">D5</f>
        <v>0.38194444444444448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2"/>
    </row>
    <row r="9" spans="1:44" x14ac:dyDescent="0.2">
      <c r="B9">
        <v>35</v>
      </c>
      <c r="C9" s="1" t="str">
        <f>'Zeitpläne Stationen'!B8</f>
        <v>6b</v>
      </c>
      <c r="D9" s="3">
        <f t="shared" si="0"/>
        <v>0.49305555555555558</v>
      </c>
      <c r="F9" s="3">
        <f t="shared" si="1"/>
        <v>0.46527777777777779</v>
      </c>
      <c r="G9" s="3"/>
      <c r="H9" s="3">
        <f t="shared" si="2"/>
        <v>0.4375</v>
      </c>
      <c r="I9" s="3"/>
      <c r="J9" s="3">
        <f t="shared" si="3"/>
        <v>0.40972222222222221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2"/>
    </row>
    <row r="10" spans="1:44" x14ac:dyDescent="0.2">
      <c r="A10" s="1">
        <v>1</v>
      </c>
      <c r="B10">
        <v>34</v>
      </c>
      <c r="C10" s="1" t="str">
        <f>'Zeitpläne Stationen'!B9</f>
        <v>6c</v>
      </c>
      <c r="D10" s="3">
        <f t="shared" si="0"/>
        <v>0.52083333333333337</v>
      </c>
      <c r="F10" s="3">
        <f t="shared" si="1"/>
        <v>0.49305555555555558</v>
      </c>
      <c r="G10" s="3"/>
      <c r="H10" s="3">
        <f t="shared" si="2"/>
        <v>0.46527777777777779</v>
      </c>
      <c r="I10" s="3"/>
      <c r="J10" s="3">
        <f t="shared" si="3"/>
        <v>0.4375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2"/>
    </row>
    <row r="11" spans="1:44" x14ac:dyDescent="0.2">
      <c r="A11" s="1">
        <v>2</v>
      </c>
      <c r="B11">
        <v>33</v>
      </c>
      <c r="C11" s="1" t="str">
        <f>'Zeitpläne Stationen'!B10</f>
        <v>6d</v>
      </c>
      <c r="D11" s="3">
        <f t="shared" si="0"/>
        <v>0.54861111111111116</v>
      </c>
      <c r="F11" s="3">
        <f t="shared" si="1"/>
        <v>0.52083333333333337</v>
      </c>
      <c r="G11" s="3"/>
      <c r="H11" s="3">
        <f t="shared" si="2"/>
        <v>0.49305555555555558</v>
      </c>
      <c r="I11" s="3"/>
      <c r="J11" s="3">
        <f t="shared" si="3"/>
        <v>0.46527777777777779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2"/>
    </row>
    <row r="12" spans="1:44" x14ac:dyDescent="0.2">
      <c r="A12" s="1">
        <v>3</v>
      </c>
      <c r="B12">
        <v>32</v>
      </c>
      <c r="C12" s="1" t="str">
        <f>'Zeitpläne Stationen'!B11</f>
        <v>7a</v>
      </c>
      <c r="D12" s="3">
        <f t="shared" si="0"/>
        <v>0.57638888888888884</v>
      </c>
      <c r="F12" s="3">
        <f t="shared" si="1"/>
        <v>0.54861111111111116</v>
      </c>
      <c r="G12" s="3"/>
      <c r="H12" s="3">
        <f t="shared" si="2"/>
        <v>0.52083333333333337</v>
      </c>
      <c r="I12" s="3"/>
      <c r="J12" s="3">
        <f t="shared" si="3"/>
        <v>0.49305555555555558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2"/>
    </row>
    <row r="13" spans="1:44" x14ac:dyDescent="0.2">
      <c r="A13" s="1">
        <v>4</v>
      </c>
      <c r="B13">
        <v>31</v>
      </c>
      <c r="C13" s="1" t="str">
        <f>'Zeitpläne Stationen'!B12</f>
        <v>7b</v>
      </c>
      <c r="D13" s="3">
        <f t="shared" si="0"/>
        <v>0.60416666666666674</v>
      </c>
      <c r="F13" s="3">
        <f t="shared" si="1"/>
        <v>0.57638888888888884</v>
      </c>
      <c r="G13" s="3"/>
      <c r="H13" s="3">
        <f t="shared" si="2"/>
        <v>0.54861111111111116</v>
      </c>
      <c r="I13" s="3"/>
      <c r="J13" s="3">
        <f t="shared" si="3"/>
        <v>0.52083333333333337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2"/>
    </row>
    <row r="14" spans="1:44" x14ac:dyDescent="0.2">
      <c r="A14" s="1">
        <v>5</v>
      </c>
      <c r="B14">
        <v>30</v>
      </c>
      <c r="C14" s="1" t="str">
        <f>'Zeitpläne Stationen'!B13</f>
        <v>7c</v>
      </c>
      <c r="D14" s="3">
        <f t="shared" si="0"/>
        <v>0.63194444444444442</v>
      </c>
      <c r="F14" s="3">
        <f t="shared" si="1"/>
        <v>0.60416666666666674</v>
      </c>
      <c r="G14" s="3"/>
      <c r="H14" s="3">
        <f t="shared" si="2"/>
        <v>0.57638888888888884</v>
      </c>
      <c r="I14" s="3"/>
      <c r="J14" s="3">
        <f t="shared" si="3"/>
        <v>0.54861111111111116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2"/>
    </row>
    <row r="15" spans="1:44" x14ac:dyDescent="0.2">
      <c r="A15" s="1">
        <v>6</v>
      </c>
      <c r="B15">
        <v>29</v>
      </c>
      <c r="C15" s="1" t="str">
        <f>'Zeitpläne Stationen'!B14</f>
        <v>7d</v>
      </c>
      <c r="D15" s="3">
        <f t="shared" si="0"/>
        <v>0.65972222222222221</v>
      </c>
      <c r="F15" s="3">
        <f t="shared" si="1"/>
        <v>0.63194444444444442</v>
      </c>
      <c r="G15" s="3"/>
      <c r="H15" s="3">
        <f t="shared" si="2"/>
        <v>0.60416666666666674</v>
      </c>
      <c r="I15" s="3"/>
      <c r="J15" s="3">
        <f t="shared" si="3"/>
        <v>0.57638888888888884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2"/>
    </row>
    <row r="16" spans="1:44" x14ac:dyDescent="0.2">
      <c r="A16" s="1">
        <v>7</v>
      </c>
      <c r="B16">
        <v>28</v>
      </c>
      <c r="C16" s="1" t="str">
        <f>'Zeitpläne Stationen'!B15</f>
        <v>8a</v>
      </c>
      <c r="D16" s="3">
        <f t="shared" si="0"/>
        <v>0.6875</v>
      </c>
      <c r="F16" s="3">
        <f t="shared" si="1"/>
        <v>0.65972222222222221</v>
      </c>
      <c r="G16" s="3"/>
      <c r="H16" s="3">
        <f t="shared" si="2"/>
        <v>0.63194444444444442</v>
      </c>
      <c r="I16" s="3"/>
      <c r="J16" s="3">
        <f t="shared" si="3"/>
        <v>0.60416666666666674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2"/>
    </row>
    <row r="17" spans="1:44" x14ac:dyDescent="0.2">
      <c r="A17" s="1">
        <v>8</v>
      </c>
      <c r="B17">
        <v>27</v>
      </c>
      <c r="C17" s="1" t="str">
        <f>'Zeitpläne Stationen'!B16</f>
        <v>8b</v>
      </c>
      <c r="D17" s="3">
        <f t="shared" si="0"/>
        <v>0.71527777777777779</v>
      </c>
      <c r="F17" s="3">
        <f t="shared" si="1"/>
        <v>0.6875</v>
      </c>
      <c r="G17" s="3"/>
      <c r="H17" s="3">
        <f t="shared" si="2"/>
        <v>0.65972222222222221</v>
      </c>
      <c r="I17" s="3"/>
      <c r="J17" s="3">
        <f t="shared" si="3"/>
        <v>0.63194444444444442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2"/>
    </row>
    <row r="18" spans="1:44" x14ac:dyDescent="0.2">
      <c r="A18" s="1">
        <v>9</v>
      </c>
      <c r="B18">
        <v>26</v>
      </c>
      <c r="C18" s="1" t="str">
        <f>'Zeitpläne Stationen'!B17</f>
        <v>8c</v>
      </c>
      <c r="D18" s="3">
        <f t="shared" si="0"/>
        <v>0.74305555555555558</v>
      </c>
      <c r="F18" s="3">
        <f t="shared" si="1"/>
        <v>0.71527777777777779</v>
      </c>
      <c r="G18" s="3"/>
      <c r="H18" s="3">
        <f t="shared" si="2"/>
        <v>0.6875</v>
      </c>
      <c r="I18" s="3"/>
      <c r="J18" s="3">
        <f t="shared" si="3"/>
        <v>0.65972222222222221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2"/>
    </row>
    <row r="19" spans="1:44" x14ac:dyDescent="0.2">
      <c r="A19" s="1">
        <v>10</v>
      </c>
      <c r="B19">
        <v>25</v>
      </c>
      <c r="C19" s="1" t="str">
        <f>'Zeitpläne Stationen'!B18</f>
        <v>8d</v>
      </c>
      <c r="D19" s="3">
        <f t="shared" si="0"/>
        <v>0.77083333333333337</v>
      </c>
      <c r="F19" s="3">
        <f t="shared" si="1"/>
        <v>0.74305555555555558</v>
      </c>
      <c r="G19" s="3"/>
      <c r="H19" s="3">
        <f t="shared" si="2"/>
        <v>0.71527777777777779</v>
      </c>
      <c r="I19" s="3"/>
      <c r="J19" s="3">
        <f t="shared" si="3"/>
        <v>0.6875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2"/>
    </row>
    <row r="20" spans="1:44" x14ac:dyDescent="0.2">
      <c r="A20" s="1">
        <v>11</v>
      </c>
      <c r="B20">
        <v>24</v>
      </c>
      <c r="C20" s="1" t="str">
        <f>'Zeitpläne Stationen'!B19</f>
        <v>9a</v>
      </c>
      <c r="D20" s="3">
        <f t="shared" si="0"/>
        <v>0.79861111111111116</v>
      </c>
      <c r="F20" s="3">
        <f t="shared" si="1"/>
        <v>0.77083333333333337</v>
      </c>
      <c r="G20" s="3"/>
      <c r="H20" s="3">
        <f t="shared" si="2"/>
        <v>0.74305555555555558</v>
      </c>
      <c r="I20" s="3"/>
      <c r="J20" s="3">
        <f t="shared" si="3"/>
        <v>0.71527777777777779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2"/>
    </row>
    <row r="21" spans="1:44" x14ac:dyDescent="0.2">
      <c r="A21" s="1">
        <v>12</v>
      </c>
      <c r="B21">
        <v>23</v>
      </c>
      <c r="C21" s="1" t="str">
        <f>'Zeitpläne Stationen'!B20</f>
        <v>9b</v>
      </c>
      <c r="D21" s="3">
        <f t="shared" si="0"/>
        <v>0.82638888888888895</v>
      </c>
      <c r="F21" s="3">
        <f t="shared" si="1"/>
        <v>0.79861111111111116</v>
      </c>
      <c r="G21" s="3"/>
      <c r="H21" s="3">
        <f t="shared" si="2"/>
        <v>0.77083333333333337</v>
      </c>
      <c r="I21" s="3"/>
      <c r="J21" s="3">
        <f t="shared" si="3"/>
        <v>0.74305555555555558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2"/>
    </row>
    <row r="22" spans="1:44" x14ac:dyDescent="0.2">
      <c r="A22" s="1">
        <v>13</v>
      </c>
      <c r="B22">
        <v>22</v>
      </c>
      <c r="C22" s="1" t="str">
        <f>'Zeitpläne Stationen'!B21</f>
        <v>9c</v>
      </c>
      <c r="D22" s="3">
        <f t="shared" si="0"/>
        <v>0.85416666666666674</v>
      </c>
      <c r="F22" s="3">
        <f t="shared" si="1"/>
        <v>0.82638888888888895</v>
      </c>
      <c r="G22" s="3"/>
      <c r="H22" s="3">
        <f t="shared" si="2"/>
        <v>0.79861111111111116</v>
      </c>
      <c r="I22" s="3"/>
      <c r="J22" s="3">
        <f t="shared" si="3"/>
        <v>0.77083333333333337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2"/>
    </row>
    <row r="23" spans="1:44" x14ac:dyDescent="0.2">
      <c r="A23" s="1">
        <v>14</v>
      </c>
      <c r="B23">
        <v>21</v>
      </c>
      <c r="C23" s="1" t="str">
        <f>'Zeitpläne Stationen'!B22</f>
        <v>9d</v>
      </c>
      <c r="D23" s="3">
        <f t="shared" si="0"/>
        <v>0.88194444444444442</v>
      </c>
      <c r="F23" s="3">
        <f t="shared" si="1"/>
        <v>0.85416666666666674</v>
      </c>
      <c r="G23" s="3"/>
      <c r="H23" s="3">
        <f t="shared" si="2"/>
        <v>0.82638888888888895</v>
      </c>
      <c r="I23" s="3"/>
      <c r="J23" s="3">
        <f t="shared" si="3"/>
        <v>0.79861111111111116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2"/>
    </row>
    <row r="24" spans="1:44" x14ac:dyDescent="0.2">
      <c r="A24" s="1">
        <v>15</v>
      </c>
      <c r="B24">
        <v>20</v>
      </c>
      <c r="C24" s="1" t="str">
        <f>'Zeitpläne Stationen'!B23</f>
        <v>10a</v>
      </c>
      <c r="D24" s="3">
        <f t="shared" si="0"/>
        <v>0.90972222222222232</v>
      </c>
      <c r="F24" s="3">
        <f t="shared" si="1"/>
        <v>0.88194444444444442</v>
      </c>
      <c r="G24" s="3"/>
      <c r="H24" s="3">
        <f t="shared" si="2"/>
        <v>0.85416666666666674</v>
      </c>
      <c r="I24" s="3"/>
      <c r="J24" s="3">
        <f t="shared" si="3"/>
        <v>0.82638888888888895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2"/>
    </row>
    <row r="25" spans="1:44" x14ac:dyDescent="0.2">
      <c r="A25" s="1">
        <v>16</v>
      </c>
      <c r="B25">
        <v>19</v>
      </c>
      <c r="C25" s="1" t="str">
        <f>'Zeitpläne Stationen'!B24</f>
        <v>10b</v>
      </c>
      <c r="D25" s="3">
        <f t="shared" si="0"/>
        <v>0.9375</v>
      </c>
      <c r="F25" s="3">
        <f t="shared" si="1"/>
        <v>0.90972222222222232</v>
      </c>
      <c r="G25" s="3"/>
      <c r="H25" s="3">
        <f t="shared" si="2"/>
        <v>0.88194444444444442</v>
      </c>
      <c r="I25" s="3"/>
      <c r="J25" s="3">
        <f t="shared" si="3"/>
        <v>0.85416666666666674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2"/>
    </row>
    <row r="26" spans="1:44" x14ac:dyDescent="0.2">
      <c r="A26" s="1">
        <v>17</v>
      </c>
      <c r="B26">
        <v>18</v>
      </c>
      <c r="C26" s="1" t="str">
        <f>'Zeitpläne Stationen'!B25</f>
        <v>10c</v>
      </c>
      <c r="D26" s="3">
        <f t="shared" si="0"/>
        <v>0.96527777777777768</v>
      </c>
      <c r="F26" s="3">
        <f t="shared" si="1"/>
        <v>0.9375</v>
      </c>
      <c r="G26" s="3"/>
      <c r="H26" s="3">
        <f t="shared" si="2"/>
        <v>0.90972222222222232</v>
      </c>
      <c r="I26" s="3"/>
      <c r="J26" s="3">
        <f t="shared" si="3"/>
        <v>0.88194444444444442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2"/>
    </row>
    <row r="27" spans="1:44" x14ac:dyDescent="0.2">
      <c r="A27" s="1">
        <v>18</v>
      </c>
      <c r="B27">
        <v>17</v>
      </c>
      <c r="C27" s="1" t="str">
        <f>'Zeitpläne Stationen'!B26</f>
        <v>10d</v>
      </c>
      <c r="D27" s="3">
        <f t="shared" si="0"/>
        <v>0.99305555555555558</v>
      </c>
      <c r="F27" s="3">
        <f t="shared" si="1"/>
        <v>0.96527777777777768</v>
      </c>
      <c r="G27" s="3"/>
      <c r="H27" s="3">
        <f t="shared" si="2"/>
        <v>0.9375</v>
      </c>
      <c r="I27" s="3"/>
      <c r="J27" s="3">
        <f t="shared" si="3"/>
        <v>0.90972222222222232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2"/>
    </row>
    <row r="28" spans="1:44" x14ac:dyDescent="0.2">
      <c r="A28" s="1">
        <v>19</v>
      </c>
      <c r="B28">
        <v>16</v>
      </c>
      <c r="C28" s="1" t="str">
        <f>'Zeitpläne Stationen'!B27</f>
        <v>11a</v>
      </c>
      <c r="D28" s="3">
        <f t="shared" si="0"/>
        <v>1.0208333333333333</v>
      </c>
      <c r="F28" s="3">
        <f t="shared" si="1"/>
        <v>0.99305555555555558</v>
      </c>
      <c r="G28" s="3"/>
      <c r="H28" s="3">
        <f t="shared" si="2"/>
        <v>0.96527777777777768</v>
      </c>
      <c r="I28" s="3"/>
      <c r="J28" s="3">
        <f t="shared" si="3"/>
        <v>0.9375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2"/>
    </row>
    <row r="29" spans="1:44" x14ac:dyDescent="0.2">
      <c r="A29" s="1">
        <v>20</v>
      </c>
      <c r="B29">
        <v>15</v>
      </c>
      <c r="C29" s="1" t="str">
        <f>'Zeitpläne Stationen'!B28</f>
        <v>11b</v>
      </c>
      <c r="D29" s="3">
        <f t="shared" si="0"/>
        <v>1.0486111111111112</v>
      </c>
      <c r="F29" s="3">
        <f t="shared" si="1"/>
        <v>1.0208333333333333</v>
      </c>
      <c r="G29" s="3"/>
      <c r="H29" s="3">
        <f t="shared" si="2"/>
        <v>0.99305555555555558</v>
      </c>
      <c r="I29" s="3"/>
      <c r="J29" s="3">
        <f t="shared" si="3"/>
        <v>0.96527777777777768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2"/>
    </row>
    <row r="30" spans="1:44" x14ac:dyDescent="0.2">
      <c r="A30" s="1">
        <v>21</v>
      </c>
      <c r="B30">
        <v>14</v>
      </c>
      <c r="C30" s="1">
        <f>'Zeitpläne Stationen'!B29</f>
        <v>0</v>
      </c>
      <c r="D30" s="3">
        <f t="shared" si="0"/>
        <v>1.0763888888888888</v>
      </c>
      <c r="F30" s="3">
        <f t="shared" si="1"/>
        <v>1.0486111111111112</v>
      </c>
      <c r="G30" s="3"/>
      <c r="H30" s="3">
        <f t="shared" si="2"/>
        <v>1.0208333333333333</v>
      </c>
      <c r="I30" s="3"/>
      <c r="J30" s="3">
        <f t="shared" si="3"/>
        <v>0.99305555555555558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2"/>
    </row>
    <row r="31" spans="1:44" x14ac:dyDescent="0.2">
      <c r="A31" s="1">
        <v>22</v>
      </c>
      <c r="B31">
        <v>13</v>
      </c>
      <c r="C31" s="1">
        <f>'Zeitpläne Stationen'!B30</f>
        <v>0</v>
      </c>
      <c r="D31" s="3">
        <f t="shared" si="0"/>
        <v>1.1041666666666667</v>
      </c>
      <c r="F31" s="3">
        <f t="shared" si="1"/>
        <v>1.0763888888888888</v>
      </c>
      <c r="G31" s="3"/>
      <c r="H31" s="3">
        <f t="shared" si="2"/>
        <v>1.0486111111111112</v>
      </c>
      <c r="I31" s="3"/>
      <c r="J31" s="3">
        <f t="shared" si="3"/>
        <v>1.0208333333333333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2"/>
    </row>
    <row r="32" spans="1:44" x14ac:dyDescent="0.2">
      <c r="A32" s="1">
        <v>23</v>
      </c>
      <c r="B32">
        <v>12</v>
      </c>
      <c r="C32" s="1">
        <f>'Zeitpläne Stationen'!B31</f>
        <v>0</v>
      </c>
      <c r="D32" s="3">
        <f t="shared" si="0"/>
        <v>1.1319444444444444</v>
      </c>
      <c r="F32" s="3">
        <f t="shared" si="1"/>
        <v>1.1041666666666667</v>
      </c>
      <c r="G32" s="3"/>
      <c r="H32" s="3">
        <f t="shared" si="2"/>
        <v>1.0763888888888888</v>
      </c>
      <c r="I32" s="3"/>
      <c r="J32" s="3">
        <f t="shared" si="3"/>
        <v>1.0486111111111112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2"/>
    </row>
    <row r="33" spans="1:44" x14ac:dyDescent="0.2">
      <c r="A33" s="1">
        <v>24</v>
      </c>
      <c r="B33">
        <v>11</v>
      </c>
      <c r="C33" s="1">
        <f>'Zeitpläne Stationen'!B32</f>
        <v>0</v>
      </c>
      <c r="D33" s="3">
        <f t="shared" si="0"/>
        <v>1.1597222222222221</v>
      </c>
      <c r="F33" s="3">
        <f t="shared" si="1"/>
        <v>1.1319444444444444</v>
      </c>
      <c r="G33" s="3"/>
      <c r="H33" s="3">
        <f t="shared" si="2"/>
        <v>1.1041666666666667</v>
      </c>
      <c r="I33" s="3"/>
      <c r="J33" s="3">
        <f t="shared" si="3"/>
        <v>1.0763888888888888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2"/>
    </row>
    <row r="34" spans="1:44" x14ac:dyDescent="0.2">
      <c r="A34" s="1">
        <v>25</v>
      </c>
      <c r="B34">
        <v>10</v>
      </c>
      <c r="C34" s="1">
        <f>'Zeitpläne Stationen'!B33</f>
        <v>0</v>
      </c>
      <c r="D34" s="3">
        <f t="shared" si="0"/>
        <v>1.1875</v>
      </c>
      <c r="F34" s="3">
        <f t="shared" si="1"/>
        <v>1.1597222222222221</v>
      </c>
      <c r="G34" s="3"/>
      <c r="H34" s="3">
        <f t="shared" si="2"/>
        <v>1.1319444444444444</v>
      </c>
      <c r="I34" s="3"/>
      <c r="J34" s="3">
        <f t="shared" si="3"/>
        <v>1.1041666666666667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2"/>
    </row>
    <row r="35" spans="1:44" x14ac:dyDescent="0.2">
      <c r="A35" s="1">
        <v>26</v>
      </c>
      <c r="B35">
        <v>9</v>
      </c>
      <c r="C35" s="1">
        <f>'Zeitpläne Stationen'!B34</f>
        <v>0</v>
      </c>
      <c r="D35" s="3">
        <f t="shared" si="0"/>
        <v>1.2152777777777779</v>
      </c>
      <c r="F35" s="3">
        <f t="shared" si="1"/>
        <v>1.1875</v>
      </c>
      <c r="G35" s="3"/>
      <c r="H35" s="3">
        <f t="shared" si="2"/>
        <v>1.1597222222222221</v>
      </c>
      <c r="I35" s="3"/>
      <c r="J35" s="3">
        <f t="shared" si="3"/>
        <v>1.1319444444444444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2"/>
    </row>
    <row r="36" spans="1:44" x14ac:dyDescent="0.2">
      <c r="A36" s="1">
        <v>27</v>
      </c>
      <c r="B36">
        <v>8</v>
      </c>
      <c r="C36" s="1">
        <f>'Zeitpläne Stationen'!B35</f>
        <v>0</v>
      </c>
      <c r="D36" s="3">
        <f t="shared" si="0"/>
        <v>1.2430555555555556</v>
      </c>
      <c r="F36" s="3">
        <f t="shared" si="1"/>
        <v>1.2152777777777779</v>
      </c>
      <c r="G36" s="3"/>
      <c r="H36" s="3">
        <f t="shared" si="2"/>
        <v>1.1875</v>
      </c>
      <c r="I36" s="3"/>
      <c r="J36" s="3">
        <f t="shared" si="3"/>
        <v>1.1597222222222221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2"/>
    </row>
    <row r="37" spans="1:44" x14ac:dyDescent="0.2">
      <c r="A37" s="1">
        <v>28</v>
      </c>
      <c r="B37">
        <v>7</v>
      </c>
      <c r="C37" s="1">
        <f>'Zeitpläne Stationen'!B36</f>
        <v>0</v>
      </c>
      <c r="D37" s="3">
        <f t="shared" si="0"/>
        <v>1.2708333333333333</v>
      </c>
      <c r="F37" s="3">
        <f t="shared" si="1"/>
        <v>1.2430555555555556</v>
      </c>
      <c r="G37" s="3"/>
      <c r="H37" s="3">
        <f t="shared" si="2"/>
        <v>1.2152777777777779</v>
      </c>
      <c r="I37" s="3"/>
      <c r="J37" s="3">
        <f t="shared" si="3"/>
        <v>1.1875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2"/>
    </row>
    <row r="38" spans="1:44" x14ac:dyDescent="0.2">
      <c r="A38" s="1">
        <v>29</v>
      </c>
      <c r="B38">
        <v>6</v>
      </c>
      <c r="C38" s="1">
        <f>'Zeitpläne Stationen'!B37</f>
        <v>0</v>
      </c>
      <c r="D38" s="3">
        <f t="shared" si="0"/>
        <v>1.2986111111111112</v>
      </c>
      <c r="F38" s="3">
        <f t="shared" si="1"/>
        <v>1.2708333333333333</v>
      </c>
      <c r="G38" s="3"/>
      <c r="H38" s="3">
        <f t="shared" si="2"/>
        <v>1.2430555555555556</v>
      </c>
      <c r="I38" s="3"/>
      <c r="J38" s="3">
        <f t="shared" si="3"/>
        <v>1.2152777777777779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2"/>
    </row>
    <row r="39" spans="1:44" x14ac:dyDescent="0.2">
      <c r="A39" s="1">
        <v>30</v>
      </c>
      <c r="B39">
        <v>5</v>
      </c>
      <c r="C39" s="1">
        <f>'Zeitpläne Stationen'!B38</f>
        <v>0</v>
      </c>
      <c r="D39" s="3">
        <f t="shared" si="0"/>
        <v>1.3263888888888888</v>
      </c>
      <c r="F39" s="3">
        <f t="shared" si="1"/>
        <v>1.2986111111111112</v>
      </c>
      <c r="G39" s="3"/>
      <c r="H39" s="3">
        <f t="shared" si="2"/>
        <v>1.2708333333333333</v>
      </c>
      <c r="I39" s="3"/>
      <c r="J39" s="3">
        <f t="shared" si="3"/>
        <v>1.2430555555555556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2"/>
    </row>
    <row r="40" spans="1:44" x14ac:dyDescent="0.2">
      <c r="A40" s="1">
        <v>31</v>
      </c>
      <c r="B40">
        <v>4</v>
      </c>
      <c r="C40" s="1">
        <f>'Zeitpläne Stationen'!B39</f>
        <v>0</v>
      </c>
      <c r="D40" s="3">
        <f t="shared" si="0"/>
        <v>0.35416666666666669</v>
      </c>
      <c r="F40" s="3">
        <f t="shared" si="1"/>
        <v>1.3263888888888888</v>
      </c>
      <c r="G40" s="3"/>
      <c r="H40" s="3">
        <f t="shared" si="2"/>
        <v>1.2986111111111112</v>
      </c>
      <c r="I40" s="3"/>
      <c r="J40" s="3">
        <f t="shared" si="3"/>
        <v>1.2708333333333333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2"/>
    </row>
    <row r="41" spans="1:44" x14ac:dyDescent="0.2">
      <c r="A41" s="1">
        <v>32</v>
      </c>
      <c r="B41">
        <v>3</v>
      </c>
      <c r="C41" s="1">
        <f>'Zeitpläne Stationen'!B40</f>
        <v>0</v>
      </c>
      <c r="D41" s="3">
        <f t="shared" si="0"/>
        <v>0.38194444444444459</v>
      </c>
      <c r="F41" s="3">
        <f t="shared" si="1"/>
        <v>0.35416666666666669</v>
      </c>
      <c r="G41" s="3"/>
      <c r="H41" s="3">
        <f t="shared" si="2"/>
        <v>1.3263888888888888</v>
      </c>
      <c r="I41" s="3"/>
      <c r="J41" s="3">
        <f t="shared" si="3"/>
        <v>1.2986111111111112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2"/>
    </row>
    <row r="42" spans="1:44" x14ac:dyDescent="0.2">
      <c r="A42" s="1">
        <v>33</v>
      </c>
      <c r="B42">
        <v>2</v>
      </c>
      <c r="C42" s="1">
        <f>'Zeitpläne Stationen'!B41</f>
        <v>0</v>
      </c>
      <c r="D42" s="3">
        <f t="shared" si="0"/>
        <v>0.40972222222222227</v>
      </c>
      <c r="F42" s="3">
        <f t="shared" si="1"/>
        <v>0.38194444444444459</v>
      </c>
      <c r="G42" s="3"/>
      <c r="H42" s="3">
        <f t="shared" si="2"/>
        <v>0.35416666666666669</v>
      </c>
      <c r="I42" s="3"/>
      <c r="J42" s="3">
        <f t="shared" si="3"/>
        <v>1.3263888888888888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2"/>
    </row>
    <row r="43" spans="1:44" x14ac:dyDescent="0.2">
      <c r="A43" s="1">
        <v>34</v>
      </c>
      <c r="B43">
        <v>1</v>
      </c>
      <c r="C43" s="1">
        <f>'Zeitpläne Stationen'!B42</f>
        <v>0</v>
      </c>
      <c r="D43" s="3">
        <f t="shared" si="0"/>
        <v>0.43749999999999994</v>
      </c>
      <c r="F43" s="3">
        <f t="shared" si="1"/>
        <v>0.40972222222222227</v>
      </c>
      <c r="G43" s="3"/>
      <c r="H43" s="3">
        <f t="shared" si="2"/>
        <v>0.38194444444444459</v>
      </c>
      <c r="I43" s="3"/>
      <c r="J43" s="3">
        <f t="shared" si="3"/>
        <v>0.35416666666666669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2"/>
    </row>
    <row r="44" spans="1:44" x14ac:dyDescent="0.2">
      <c r="A44" s="1">
        <v>35</v>
      </c>
      <c r="B44">
        <f>B4</f>
        <v>40</v>
      </c>
      <c r="D44" s="3">
        <f>A1</f>
        <v>0.35416666666666669</v>
      </c>
      <c r="E44" s="3">
        <f>D45</f>
        <v>0.38194444444444448</v>
      </c>
      <c r="F44" s="3">
        <f>D46</f>
        <v>0.40972222222222221</v>
      </c>
      <c r="G44" s="3">
        <f t="shared" ref="G44:H59" si="4">E46</f>
        <v>0.4375</v>
      </c>
      <c r="H44" s="3">
        <f t="shared" si="4"/>
        <v>0.46527777777777779</v>
      </c>
      <c r="I44" s="3">
        <f t="shared" ref="I44:J86" si="5">G46</f>
        <v>0.49305555555555558</v>
      </c>
      <c r="J44" s="3">
        <f t="shared" ref="J44:J59" si="6">H46</f>
        <v>0.52083333333333337</v>
      </c>
      <c r="K44" s="3">
        <f t="shared" ref="K44:K107" si="7">I46</f>
        <v>0.54861111111111116</v>
      </c>
      <c r="L44" s="3">
        <f t="shared" ref="L44:L107" si="8">J46</f>
        <v>0.57638888888888884</v>
      </c>
      <c r="M44" s="3">
        <f t="shared" ref="M44" si="9">K46</f>
        <v>0.60416666666666674</v>
      </c>
      <c r="N44" s="3">
        <f t="shared" ref="N44" si="10">L46</f>
        <v>0.63194444444444442</v>
      </c>
      <c r="O44" s="3">
        <f t="shared" ref="O44" si="11">M46</f>
        <v>0.65972222222222221</v>
      </c>
      <c r="P44" s="3">
        <f t="shared" ref="P44" si="12">N46</f>
        <v>0.6875</v>
      </c>
      <c r="Q44" s="3">
        <f t="shared" ref="Q44" si="13">O46</f>
        <v>0.71527777777777779</v>
      </c>
      <c r="R44" s="3">
        <f t="shared" ref="R44" si="14">P46</f>
        <v>0.74305555555555558</v>
      </c>
      <c r="S44" s="3">
        <f t="shared" ref="S44" si="15">Q46</f>
        <v>0.77083333333333337</v>
      </c>
      <c r="T44" s="3">
        <f t="shared" ref="T44" si="16">R46</f>
        <v>0.79861111111111116</v>
      </c>
      <c r="U44" s="3">
        <f t="shared" ref="U44" si="17">S46</f>
        <v>0.82638888888888895</v>
      </c>
      <c r="V44" s="3">
        <f t="shared" ref="V44" si="18">T46</f>
        <v>0.85416666666666674</v>
      </c>
      <c r="W44" s="3">
        <f t="shared" ref="W44" si="19">U46</f>
        <v>0.88194444444444442</v>
      </c>
      <c r="X44" s="3">
        <f>D64</f>
        <v>0.90972222222222232</v>
      </c>
      <c r="Y44" s="3">
        <f t="shared" ref="Y44:AO44" si="20">E64</f>
        <v>0.9375</v>
      </c>
      <c r="Z44" s="3">
        <f t="shared" si="20"/>
        <v>0.96527777777777768</v>
      </c>
      <c r="AA44" s="3">
        <f t="shared" si="20"/>
        <v>0.99305555555555558</v>
      </c>
      <c r="AB44" s="3">
        <f t="shared" si="20"/>
        <v>1.0208333333333333</v>
      </c>
      <c r="AC44" s="3">
        <f t="shared" si="20"/>
        <v>1.0486111111111112</v>
      </c>
      <c r="AD44" s="3">
        <f t="shared" si="20"/>
        <v>1.0763888888888888</v>
      </c>
      <c r="AE44" s="3">
        <f t="shared" si="20"/>
        <v>1.1041666666666667</v>
      </c>
      <c r="AF44" s="3">
        <f t="shared" si="20"/>
        <v>1.1319444444444444</v>
      </c>
      <c r="AG44" s="3">
        <f t="shared" si="20"/>
        <v>1.1597222222222221</v>
      </c>
      <c r="AH44" s="3">
        <f t="shared" si="20"/>
        <v>1.1875</v>
      </c>
      <c r="AI44" s="3">
        <f t="shared" si="20"/>
        <v>1.2152777777777779</v>
      </c>
      <c r="AJ44" s="3">
        <f t="shared" si="20"/>
        <v>1.2430555555555556</v>
      </c>
      <c r="AK44" s="3">
        <f t="shared" si="20"/>
        <v>1.2708333333333333</v>
      </c>
      <c r="AL44" s="3">
        <f t="shared" si="20"/>
        <v>1.2986111111111112</v>
      </c>
      <c r="AM44" s="3">
        <f t="shared" si="20"/>
        <v>1.3263888888888888</v>
      </c>
      <c r="AN44" s="3">
        <f t="shared" si="20"/>
        <v>0.35416666666666669</v>
      </c>
      <c r="AO44" s="3">
        <f t="shared" si="20"/>
        <v>0.38194444444444459</v>
      </c>
      <c r="AP44" s="3">
        <f t="shared" ref="AP44" si="21">V64</f>
        <v>0.40972222222222227</v>
      </c>
      <c r="AQ44" s="3">
        <f t="shared" ref="AQ44" si="22">W64</f>
        <v>0.43749999999999994</v>
      </c>
      <c r="AR44" s="2"/>
    </row>
    <row r="45" spans="1:44" x14ac:dyDescent="0.2">
      <c r="A45" s="1">
        <v>36</v>
      </c>
      <c r="B45">
        <f t="shared" ref="B45:B83" si="23">B5</f>
        <v>39</v>
      </c>
      <c r="D45" s="3">
        <f>$A$1+TIME(0,PRODUCT(A10,$A$2),0)</f>
        <v>0.38194444444444448</v>
      </c>
      <c r="E45" s="3">
        <f t="shared" ref="E45:E108" si="24">D46</f>
        <v>0.40972222222222221</v>
      </c>
      <c r="F45" s="3">
        <f t="shared" ref="F45:H89" si="25">D47</f>
        <v>0.4375</v>
      </c>
      <c r="G45" s="3">
        <f t="shared" si="4"/>
        <v>0.46527777777777779</v>
      </c>
      <c r="H45" s="3">
        <f t="shared" si="4"/>
        <v>0.49305555555555558</v>
      </c>
      <c r="I45" s="3">
        <f t="shared" si="5"/>
        <v>0.52083333333333337</v>
      </c>
      <c r="J45" s="3">
        <f t="shared" si="6"/>
        <v>0.54861111111111116</v>
      </c>
      <c r="K45" s="3">
        <f t="shared" si="7"/>
        <v>0.57638888888888884</v>
      </c>
      <c r="L45" s="3">
        <f t="shared" si="8"/>
        <v>0.60416666666666674</v>
      </c>
      <c r="M45" s="3">
        <f t="shared" ref="M45:M107" si="26">K47</f>
        <v>0.63194444444444442</v>
      </c>
      <c r="N45" s="3">
        <f t="shared" ref="N45:N107" si="27">L47</f>
        <v>0.65972222222222221</v>
      </c>
      <c r="O45" s="3">
        <f t="shared" ref="O45:O108" si="28">M47</f>
        <v>0.6875</v>
      </c>
      <c r="P45" s="3">
        <f t="shared" ref="P45:P108" si="29">N47</f>
        <v>0.71527777777777779</v>
      </c>
      <c r="Q45" s="3">
        <f t="shared" ref="Q45:Q108" si="30">O47</f>
        <v>0.74305555555555558</v>
      </c>
      <c r="R45" s="3">
        <f t="shared" ref="R45:R108" si="31">P47</f>
        <v>0.77083333333333337</v>
      </c>
      <c r="S45" s="3">
        <f t="shared" ref="S45:S108" si="32">Q47</f>
        <v>0.79861111111111116</v>
      </c>
      <c r="T45" s="3">
        <f t="shared" ref="T45:T108" si="33">R47</f>
        <v>0.82638888888888895</v>
      </c>
      <c r="U45" s="3">
        <f t="shared" ref="U45:U108" si="34">S47</f>
        <v>0.85416666666666674</v>
      </c>
      <c r="V45" s="3">
        <f t="shared" ref="V45:V108" si="35">T47</f>
        <v>0.88194444444444442</v>
      </c>
      <c r="W45" s="3">
        <f t="shared" ref="W45:W108" si="36">U47</f>
        <v>0.90972222222222232</v>
      </c>
      <c r="X45" s="3">
        <f t="shared" ref="X45:X108" si="37">V47</f>
        <v>0.9375</v>
      </c>
      <c r="Y45" s="3">
        <f t="shared" ref="Y45:Y108" si="38">E65</f>
        <v>0.96527777777777768</v>
      </c>
      <c r="Z45" s="3">
        <f t="shared" ref="Z45:Z108" si="39">F65</f>
        <v>0.99305555555555558</v>
      </c>
      <c r="AA45" s="3">
        <f t="shared" ref="AA45:AA108" si="40">G65</f>
        <v>1.0208333333333333</v>
      </c>
      <c r="AB45" s="3">
        <f t="shared" ref="AB45:AB108" si="41">H65</f>
        <v>1.0486111111111112</v>
      </c>
      <c r="AC45" s="3">
        <f t="shared" ref="AC45:AC108" si="42">I65</f>
        <v>1.0763888888888888</v>
      </c>
      <c r="AD45" s="3">
        <f t="shared" ref="AD45:AD108" si="43">J65</f>
        <v>1.1041666666666667</v>
      </c>
      <c r="AE45" s="3">
        <f t="shared" ref="AE45:AE108" si="44">K65</f>
        <v>1.1319444444444444</v>
      </c>
      <c r="AF45" s="3">
        <f t="shared" ref="AF45:AF108" si="45">L65</f>
        <v>1.1597222222222221</v>
      </c>
      <c r="AG45" s="3">
        <f t="shared" ref="AG45:AG108" si="46">M65</f>
        <v>1.1875</v>
      </c>
      <c r="AH45" s="3">
        <f t="shared" ref="AH45:AH108" si="47">N65</f>
        <v>1.2152777777777779</v>
      </c>
      <c r="AI45" s="3">
        <f t="shared" ref="AI45:AI108" si="48">O65</f>
        <v>1.2430555555555556</v>
      </c>
      <c r="AJ45" s="3">
        <f t="shared" ref="AJ45:AJ108" si="49">P65</f>
        <v>1.2708333333333333</v>
      </c>
      <c r="AK45" s="3">
        <f t="shared" ref="AK45:AK108" si="50">Q65</f>
        <v>1.2986111111111112</v>
      </c>
      <c r="AL45" s="3">
        <f t="shared" ref="AL45:AL108" si="51">R65</f>
        <v>1.3263888888888888</v>
      </c>
      <c r="AM45" s="3">
        <f t="shared" ref="AM45:AM108" si="52">S65</f>
        <v>0.35416666666666669</v>
      </c>
      <c r="AN45" s="3">
        <f t="shared" ref="AN45:AN108" si="53">T65</f>
        <v>0.38194444444444459</v>
      </c>
      <c r="AO45" s="3">
        <f t="shared" ref="AO45:AO108" si="54">U65</f>
        <v>0.40972222222222227</v>
      </c>
      <c r="AP45" s="3">
        <f t="shared" ref="AP45:AP108" si="55">V65</f>
        <v>0.43749999999999994</v>
      </c>
      <c r="AQ45" s="3">
        <f t="shared" ref="AQ45:AQ108" si="56">W65</f>
        <v>0.35416666666666669</v>
      </c>
      <c r="AR45" s="2"/>
    </row>
    <row r="46" spans="1:44" x14ac:dyDescent="0.2">
      <c r="A46" s="1">
        <v>37</v>
      </c>
      <c r="B46">
        <f t="shared" si="23"/>
        <v>38</v>
      </c>
      <c r="D46" s="3">
        <f t="shared" ref="D46:D83" si="57">$A$1+TIME(0,PRODUCT(A11,$A$2),0)</f>
        <v>0.40972222222222221</v>
      </c>
      <c r="E46" s="3">
        <f t="shared" si="24"/>
        <v>0.4375</v>
      </c>
      <c r="F46" s="3">
        <f t="shared" si="25"/>
        <v>0.46527777777777779</v>
      </c>
      <c r="G46" s="3">
        <f t="shared" si="4"/>
        <v>0.49305555555555558</v>
      </c>
      <c r="H46" s="3">
        <f t="shared" si="4"/>
        <v>0.52083333333333337</v>
      </c>
      <c r="I46" s="3">
        <f t="shared" si="5"/>
        <v>0.54861111111111116</v>
      </c>
      <c r="J46" s="3">
        <f t="shared" si="6"/>
        <v>0.57638888888888884</v>
      </c>
      <c r="K46" s="3">
        <f t="shared" si="7"/>
        <v>0.60416666666666674</v>
      </c>
      <c r="L46" s="3">
        <f t="shared" si="8"/>
        <v>0.63194444444444442</v>
      </c>
      <c r="M46" s="3">
        <f t="shared" si="26"/>
        <v>0.65972222222222221</v>
      </c>
      <c r="N46" s="3">
        <f t="shared" si="27"/>
        <v>0.6875</v>
      </c>
      <c r="O46" s="3">
        <f t="shared" si="28"/>
        <v>0.71527777777777779</v>
      </c>
      <c r="P46" s="3">
        <f t="shared" si="29"/>
        <v>0.74305555555555558</v>
      </c>
      <c r="Q46" s="3">
        <f t="shared" si="30"/>
        <v>0.77083333333333337</v>
      </c>
      <c r="R46" s="3">
        <f t="shared" si="31"/>
        <v>0.79861111111111116</v>
      </c>
      <c r="S46" s="3">
        <f t="shared" si="32"/>
        <v>0.82638888888888895</v>
      </c>
      <c r="T46" s="3">
        <f t="shared" si="33"/>
        <v>0.85416666666666674</v>
      </c>
      <c r="U46" s="3">
        <f t="shared" si="34"/>
        <v>0.88194444444444442</v>
      </c>
      <c r="V46" s="3">
        <f t="shared" si="35"/>
        <v>0.90972222222222232</v>
      </c>
      <c r="W46" s="3">
        <f t="shared" si="36"/>
        <v>0.9375</v>
      </c>
      <c r="X46" s="3">
        <f t="shared" si="37"/>
        <v>0.96527777777777768</v>
      </c>
      <c r="Y46" s="3">
        <f t="shared" si="38"/>
        <v>0.99305555555555558</v>
      </c>
      <c r="Z46" s="3">
        <f t="shared" si="39"/>
        <v>1.0208333333333333</v>
      </c>
      <c r="AA46" s="3">
        <f t="shared" si="40"/>
        <v>1.0486111111111112</v>
      </c>
      <c r="AB46" s="3">
        <f t="shared" si="41"/>
        <v>1.0763888888888888</v>
      </c>
      <c r="AC46" s="3">
        <f t="shared" si="42"/>
        <v>1.1041666666666667</v>
      </c>
      <c r="AD46" s="3">
        <f t="shared" si="43"/>
        <v>1.1319444444444444</v>
      </c>
      <c r="AE46" s="3">
        <f t="shared" si="44"/>
        <v>1.1597222222222221</v>
      </c>
      <c r="AF46" s="3">
        <f t="shared" si="45"/>
        <v>1.1875</v>
      </c>
      <c r="AG46" s="3">
        <f t="shared" si="46"/>
        <v>1.2152777777777779</v>
      </c>
      <c r="AH46" s="3">
        <f t="shared" si="47"/>
        <v>1.2430555555555556</v>
      </c>
      <c r="AI46" s="3">
        <f t="shared" si="48"/>
        <v>1.2708333333333333</v>
      </c>
      <c r="AJ46" s="3">
        <f t="shared" si="49"/>
        <v>1.2986111111111112</v>
      </c>
      <c r="AK46" s="3">
        <f t="shared" si="50"/>
        <v>1.3263888888888888</v>
      </c>
      <c r="AL46" s="3">
        <f t="shared" si="51"/>
        <v>0.35416666666666669</v>
      </c>
      <c r="AM46" s="3">
        <f t="shared" si="52"/>
        <v>0.38194444444444459</v>
      </c>
      <c r="AN46" s="3">
        <f t="shared" si="53"/>
        <v>0.40972222222222227</v>
      </c>
      <c r="AO46" s="3">
        <f t="shared" si="54"/>
        <v>0.43749999999999994</v>
      </c>
      <c r="AP46" s="3">
        <f t="shared" si="55"/>
        <v>0.35416666666666669</v>
      </c>
      <c r="AQ46" s="3">
        <f t="shared" si="56"/>
        <v>0.38194444444444448</v>
      </c>
      <c r="AR46" s="2"/>
    </row>
    <row r="47" spans="1:44" x14ac:dyDescent="0.2">
      <c r="A47" s="1">
        <v>38</v>
      </c>
      <c r="B47">
        <f t="shared" si="23"/>
        <v>37</v>
      </c>
      <c r="D47" s="3">
        <f t="shared" si="57"/>
        <v>0.4375</v>
      </c>
      <c r="E47" s="3">
        <f t="shared" si="24"/>
        <v>0.46527777777777779</v>
      </c>
      <c r="F47" s="3">
        <f t="shared" si="25"/>
        <v>0.49305555555555558</v>
      </c>
      <c r="G47" s="3">
        <f t="shared" si="4"/>
        <v>0.52083333333333337</v>
      </c>
      <c r="H47" s="3">
        <f t="shared" si="4"/>
        <v>0.54861111111111116</v>
      </c>
      <c r="I47" s="3">
        <f t="shared" si="5"/>
        <v>0.57638888888888884</v>
      </c>
      <c r="J47" s="3">
        <f t="shared" si="6"/>
        <v>0.60416666666666674</v>
      </c>
      <c r="K47" s="3">
        <f t="shared" si="7"/>
        <v>0.63194444444444442</v>
      </c>
      <c r="L47" s="3">
        <f t="shared" si="8"/>
        <v>0.65972222222222221</v>
      </c>
      <c r="M47" s="3">
        <f t="shared" si="26"/>
        <v>0.6875</v>
      </c>
      <c r="N47" s="3">
        <f t="shared" si="27"/>
        <v>0.71527777777777779</v>
      </c>
      <c r="O47" s="3">
        <f t="shared" si="28"/>
        <v>0.74305555555555558</v>
      </c>
      <c r="P47" s="3">
        <f t="shared" si="29"/>
        <v>0.77083333333333337</v>
      </c>
      <c r="Q47" s="3">
        <f t="shared" si="30"/>
        <v>0.79861111111111116</v>
      </c>
      <c r="R47" s="3">
        <f t="shared" si="31"/>
        <v>0.82638888888888895</v>
      </c>
      <c r="S47" s="3">
        <f t="shared" si="32"/>
        <v>0.85416666666666674</v>
      </c>
      <c r="T47" s="3">
        <f t="shared" si="33"/>
        <v>0.88194444444444442</v>
      </c>
      <c r="U47" s="3">
        <f t="shared" si="34"/>
        <v>0.90972222222222232</v>
      </c>
      <c r="V47" s="3">
        <f t="shared" si="35"/>
        <v>0.9375</v>
      </c>
      <c r="W47" s="3">
        <f t="shared" si="36"/>
        <v>0.96527777777777768</v>
      </c>
      <c r="X47" s="3">
        <f t="shared" si="37"/>
        <v>0.99305555555555558</v>
      </c>
      <c r="Y47" s="3">
        <f t="shared" si="38"/>
        <v>1.0208333333333333</v>
      </c>
      <c r="Z47" s="3">
        <f t="shared" si="39"/>
        <v>1.0486111111111112</v>
      </c>
      <c r="AA47" s="3">
        <f t="shared" si="40"/>
        <v>1.0763888888888888</v>
      </c>
      <c r="AB47" s="3">
        <f t="shared" si="41"/>
        <v>1.1041666666666667</v>
      </c>
      <c r="AC47" s="3">
        <f t="shared" si="42"/>
        <v>1.1319444444444444</v>
      </c>
      <c r="AD47" s="3">
        <f t="shared" si="43"/>
        <v>1.1597222222222221</v>
      </c>
      <c r="AE47" s="3">
        <f t="shared" si="44"/>
        <v>1.1875</v>
      </c>
      <c r="AF47" s="3">
        <f t="shared" si="45"/>
        <v>1.2152777777777779</v>
      </c>
      <c r="AG47" s="3">
        <f t="shared" si="46"/>
        <v>1.2430555555555556</v>
      </c>
      <c r="AH47" s="3">
        <f t="shared" si="47"/>
        <v>1.2708333333333333</v>
      </c>
      <c r="AI47" s="3">
        <f t="shared" si="48"/>
        <v>1.2986111111111112</v>
      </c>
      <c r="AJ47" s="3">
        <f t="shared" si="49"/>
        <v>1.3263888888888888</v>
      </c>
      <c r="AK47" s="3">
        <f t="shared" si="50"/>
        <v>0.35416666666666669</v>
      </c>
      <c r="AL47" s="3">
        <f t="shared" si="51"/>
        <v>0.38194444444444459</v>
      </c>
      <c r="AM47" s="3">
        <f t="shared" si="52"/>
        <v>0.40972222222222227</v>
      </c>
      <c r="AN47" s="3">
        <f t="shared" si="53"/>
        <v>0.43749999999999994</v>
      </c>
      <c r="AO47" s="3">
        <f t="shared" si="54"/>
        <v>0.35416666666666669</v>
      </c>
      <c r="AP47" s="3">
        <f t="shared" si="55"/>
        <v>0.38194444444444448</v>
      </c>
      <c r="AQ47" s="3">
        <f t="shared" si="56"/>
        <v>0.40972222222222221</v>
      </c>
      <c r="AR47" s="2"/>
    </row>
    <row r="48" spans="1:44" x14ac:dyDescent="0.2">
      <c r="A48" s="1">
        <v>39</v>
      </c>
      <c r="B48">
        <f t="shared" si="23"/>
        <v>36</v>
      </c>
      <c r="D48" s="3">
        <f t="shared" si="57"/>
        <v>0.46527777777777779</v>
      </c>
      <c r="E48" s="3">
        <f t="shared" si="24"/>
        <v>0.49305555555555558</v>
      </c>
      <c r="F48" s="3">
        <f t="shared" si="25"/>
        <v>0.52083333333333337</v>
      </c>
      <c r="G48" s="3">
        <f t="shared" si="4"/>
        <v>0.54861111111111116</v>
      </c>
      <c r="H48" s="3">
        <f t="shared" si="4"/>
        <v>0.57638888888888884</v>
      </c>
      <c r="I48" s="3">
        <f t="shared" si="5"/>
        <v>0.60416666666666674</v>
      </c>
      <c r="J48" s="3">
        <f t="shared" si="6"/>
        <v>0.63194444444444442</v>
      </c>
      <c r="K48" s="3">
        <f t="shared" si="7"/>
        <v>0.65972222222222221</v>
      </c>
      <c r="L48" s="3">
        <f t="shared" si="8"/>
        <v>0.6875</v>
      </c>
      <c r="M48" s="3">
        <f t="shared" si="26"/>
        <v>0.71527777777777779</v>
      </c>
      <c r="N48" s="3">
        <f t="shared" si="27"/>
        <v>0.74305555555555558</v>
      </c>
      <c r="O48" s="3">
        <f t="shared" si="28"/>
        <v>0.77083333333333337</v>
      </c>
      <c r="P48" s="3">
        <f t="shared" si="29"/>
        <v>0.79861111111111116</v>
      </c>
      <c r="Q48" s="3">
        <f t="shared" si="30"/>
        <v>0.82638888888888895</v>
      </c>
      <c r="R48" s="3">
        <f t="shared" si="31"/>
        <v>0.85416666666666674</v>
      </c>
      <c r="S48" s="3">
        <f t="shared" si="32"/>
        <v>0.88194444444444442</v>
      </c>
      <c r="T48" s="3">
        <f t="shared" si="33"/>
        <v>0.90972222222222232</v>
      </c>
      <c r="U48" s="3">
        <f t="shared" si="34"/>
        <v>0.9375</v>
      </c>
      <c r="V48" s="3">
        <f t="shared" si="35"/>
        <v>0.96527777777777768</v>
      </c>
      <c r="W48" s="3">
        <f t="shared" si="36"/>
        <v>0.99305555555555558</v>
      </c>
      <c r="X48" s="3">
        <f t="shared" si="37"/>
        <v>1.0208333333333333</v>
      </c>
      <c r="Y48" s="3">
        <f t="shared" si="38"/>
        <v>1.0486111111111112</v>
      </c>
      <c r="Z48" s="3">
        <f t="shared" si="39"/>
        <v>1.0763888888888888</v>
      </c>
      <c r="AA48" s="3">
        <f t="shared" si="40"/>
        <v>1.1041666666666667</v>
      </c>
      <c r="AB48" s="3">
        <f t="shared" si="41"/>
        <v>1.1319444444444444</v>
      </c>
      <c r="AC48" s="3">
        <f t="shared" si="42"/>
        <v>1.1597222222222221</v>
      </c>
      <c r="AD48" s="3">
        <f t="shared" si="43"/>
        <v>1.1875</v>
      </c>
      <c r="AE48" s="3">
        <f t="shared" si="44"/>
        <v>1.2152777777777779</v>
      </c>
      <c r="AF48" s="3">
        <f t="shared" si="45"/>
        <v>1.2430555555555556</v>
      </c>
      <c r="AG48" s="3">
        <f t="shared" si="46"/>
        <v>1.2708333333333333</v>
      </c>
      <c r="AH48" s="3">
        <f t="shared" si="47"/>
        <v>1.2986111111111112</v>
      </c>
      <c r="AI48" s="3">
        <f t="shared" si="48"/>
        <v>1.3263888888888888</v>
      </c>
      <c r="AJ48" s="3">
        <f t="shared" si="49"/>
        <v>0.35416666666666669</v>
      </c>
      <c r="AK48" s="3">
        <f t="shared" si="50"/>
        <v>0.38194444444444459</v>
      </c>
      <c r="AL48" s="3">
        <f t="shared" si="51"/>
        <v>0.40972222222222227</v>
      </c>
      <c r="AM48" s="3">
        <f t="shared" si="52"/>
        <v>0.43749999999999994</v>
      </c>
      <c r="AN48" s="3">
        <f t="shared" si="53"/>
        <v>0.35416666666666669</v>
      </c>
      <c r="AO48" s="3">
        <f t="shared" si="54"/>
        <v>0.38194444444444448</v>
      </c>
      <c r="AP48" s="3">
        <f t="shared" si="55"/>
        <v>0.40972222222222221</v>
      </c>
      <c r="AQ48" s="3">
        <f t="shared" si="56"/>
        <v>0.4375</v>
      </c>
      <c r="AR48" s="2"/>
    </row>
    <row r="49" spans="1:44" x14ac:dyDescent="0.2">
      <c r="A49" s="1">
        <v>40</v>
      </c>
      <c r="B49">
        <f t="shared" si="23"/>
        <v>35</v>
      </c>
      <c r="D49" s="3">
        <f t="shared" si="57"/>
        <v>0.49305555555555558</v>
      </c>
      <c r="E49" s="3">
        <f t="shared" si="24"/>
        <v>0.52083333333333337</v>
      </c>
      <c r="F49" s="3">
        <f t="shared" si="25"/>
        <v>0.54861111111111116</v>
      </c>
      <c r="G49" s="3">
        <f t="shared" si="4"/>
        <v>0.57638888888888884</v>
      </c>
      <c r="H49" s="3">
        <f t="shared" si="4"/>
        <v>0.60416666666666674</v>
      </c>
      <c r="I49" s="3">
        <f t="shared" si="5"/>
        <v>0.63194444444444442</v>
      </c>
      <c r="J49" s="3">
        <f t="shared" si="6"/>
        <v>0.65972222222222221</v>
      </c>
      <c r="K49" s="3">
        <f t="shared" si="7"/>
        <v>0.6875</v>
      </c>
      <c r="L49" s="3">
        <f t="shared" si="8"/>
        <v>0.71527777777777779</v>
      </c>
      <c r="M49" s="3">
        <f t="shared" si="26"/>
        <v>0.74305555555555558</v>
      </c>
      <c r="N49" s="3">
        <f t="shared" si="27"/>
        <v>0.77083333333333337</v>
      </c>
      <c r="O49" s="3">
        <f t="shared" si="28"/>
        <v>0.79861111111111116</v>
      </c>
      <c r="P49" s="3">
        <f t="shared" si="29"/>
        <v>0.82638888888888895</v>
      </c>
      <c r="Q49" s="3">
        <f t="shared" si="30"/>
        <v>0.85416666666666674</v>
      </c>
      <c r="R49" s="3">
        <f t="shared" si="31"/>
        <v>0.88194444444444442</v>
      </c>
      <c r="S49" s="3">
        <f t="shared" si="32"/>
        <v>0.90972222222222232</v>
      </c>
      <c r="T49" s="3">
        <f t="shared" si="33"/>
        <v>0.9375</v>
      </c>
      <c r="U49" s="3">
        <f t="shared" si="34"/>
        <v>0.96527777777777768</v>
      </c>
      <c r="V49" s="3">
        <f t="shared" si="35"/>
        <v>0.99305555555555558</v>
      </c>
      <c r="W49" s="3">
        <f t="shared" si="36"/>
        <v>1.0208333333333333</v>
      </c>
      <c r="X49" s="3">
        <f t="shared" si="37"/>
        <v>1.0486111111111112</v>
      </c>
      <c r="Y49" s="3">
        <f t="shared" si="38"/>
        <v>1.0763888888888888</v>
      </c>
      <c r="Z49" s="3">
        <f t="shared" si="39"/>
        <v>1.1041666666666667</v>
      </c>
      <c r="AA49" s="3">
        <f t="shared" si="40"/>
        <v>1.1319444444444444</v>
      </c>
      <c r="AB49" s="3">
        <f t="shared" si="41"/>
        <v>1.1597222222222221</v>
      </c>
      <c r="AC49" s="3">
        <f t="shared" si="42"/>
        <v>1.1875</v>
      </c>
      <c r="AD49" s="3">
        <f t="shared" si="43"/>
        <v>1.2152777777777779</v>
      </c>
      <c r="AE49" s="3">
        <f t="shared" si="44"/>
        <v>1.2430555555555556</v>
      </c>
      <c r="AF49" s="3">
        <f t="shared" si="45"/>
        <v>1.2708333333333333</v>
      </c>
      <c r="AG49" s="3">
        <f t="shared" si="46"/>
        <v>1.2986111111111112</v>
      </c>
      <c r="AH49" s="3">
        <f t="shared" si="47"/>
        <v>1.3263888888888888</v>
      </c>
      <c r="AI49" s="3">
        <f t="shared" si="48"/>
        <v>0.35416666666666669</v>
      </c>
      <c r="AJ49" s="3">
        <f t="shared" si="49"/>
        <v>0.38194444444444459</v>
      </c>
      <c r="AK49" s="3">
        <f t="shared" si="50"/>
        <v>0.40972222222222227</v>
      </c>
      <c r="AL49" s="3">
        <f t="shared" si="51"/>
        <v>0.43749999999999994</v>
      </c>
      <c r="AM49" s="3">
        <f t="shared" si="52"/>
        <v>0.35416666666666669</v>
      </c>
      <c r="AN49" s="3">
        <f t="shared" si="53"/>
        <v>0.38194444444444448</v>
      </c>
      <c r="AO49" s="3">
        <f t="shared" si="54"/>
        <v>0.40972222222222221</v>
      </c>
      <c r="AP49" s="3">
        <f t="shared" si="55"/>
        <v>0.4375</v>
      </c>
      <c r="AQ49" s="3">
        <f t="shared" si="56"/>
        <v>0.46527777777777779</v>
      </c>
      <c r="AR49" s="2"/>
    </row>
    <row r="50" spans="1:44" x14ac:dyDescent="0.2">
      <c r="A50" s="1">
        <f>A10</f>
        <v>1</v>
      </c>
      <c r="B50">
        <f t="shared" si="23"/>
        <v>34</v>
      </c>
      <c r="D50" s="3">
        <f t="shared" si="57"/>
        <v>0.52083333333333337</v>
      </c>
      <c r="E50" s="3">
        <f t="shared" si="24"/>
        <v>0.54861111111111116</v>
      </c>
      <c r="F50" s="3">
        <f t="shared" si="25"/>
        <v>0.57638888888888884</v>
      </c>
      <c r="G50" s="3">
        <f t="shared" si="4"/>
        <v>0.60416666666666674</v>
      </c>
      <c r="H50" s="3">
        <f t="shared" si="4"/>
        <v>0.63194444444444442</v>
      </c>
      <c r="I50" s="3">
        <f t="shared" si="5"/>
        <v>0.65972222222222221</v>
      </c>
      <c r="J50" s="3">
        <f t="shared" si="6"/>
        <v>0.6875</v>
      </c>
      <c r="K50" s="3">
        <f t="shared" si="7"/>
        <v>0.71527777777777779</v>
      </c>
      <c r="L50" s="3">
        <f t="shared" si="8"/>
        <v>0.74305555555555558</v>
      </c>
      <c r="M50" s="3">
        <f t="shared" si="26"/>
        <v>0.77083333333333337</v>
      </c>
      <c r="N50" s="3">
        <f t="shared" si="27"/>
        <v>0.79861111111111116</v>
      </c>
      <c r="O50" s="3">
        <f t="shared" si="28"/>
        <v>0.82638888888888895</v>
      </c>
      <c r="P50" s="3">
        <f t="shared" si="29"/>
        <v>0.85416666666666674</v>
      </c>
      <c r="Q50" s="3">
        <f t="shared" si="30"/>
        <v>0.88194444444444442</v>
      </c>
      <c r="R50" s="3">
        <f t="shared" si="31"/>
        <v>0.90972222222222232</v>
      </c>
      <c r="S50" s="3">
        <f t="shared" si="32"/>
        <v>0.9375</v>
      </c>
      <c r="T50" s="3">
        <f t="shared" si="33"/>
        <v>0.96527777777777768</v>
      </c>
      <c r="U50" s="3">
        <f t="shared" si="34"/>
        <v>0.99305555555555558</v>
      </c>
      <c r="V50" s="3">
        <f t="shared" si="35"/>
        <v>1.0208333333333333</v>
      </c>
      <c r="W50" s="3">
        <f t="shared" si="36"/>
        <v>1.0486111111111112</v>
      </c>
      <c r="X50" s="3">
        <f t="shared" si="37"/>
        <v>1.0763888888888888</v>
      </c>
      <c r="Y50" s="3">
        <f t="shared" si="38"/>
        <v>1.1041666666666667</v>
      </c>
      <c r="Z50" s="3">
        <f t="shared" si="39"/>
        <v>1.1319444444444444</v>
      </c>
      <c r="AA50" s="3">
        <f t="shared" si="40"/>
        <v>1.1597222222222221</v>
      </c>
      <c r="AB50" s="3">
        <f t="shared" si="41"/>
        <v>1.1875</v>
      </c>
      <c r="AC50" s="3">
        <f t="shared" si="42"/>
        <v>1.2152777777777779</v>
      </c>
      <c r="AD50" s="3">
        <f t="shared" si="43"/>
        <v>1.2430555555555556</v>
      </c>
      <c r="AE50" s="3">
        <f t="shared" si="44"/>
        <v>1.2708333333333333</v>
      </c>
      <c r="AF50" s="3">
        <f t="shared" si="45"/>
        <v>1.2986111111111112</v>
      </c>
      <c r="AG50" s="3">
        <f t="shared" si="46"/>
        <v>1.3263888888888888</v>
      </c>
      <c r="AH50" s="3">
        <f t="shared" si="47"/>
        <v>0.35416666666666669</v>
      </c>
      <c r="AI50" s="3">
        <f t="shared" si="48"/>
        <v>0.38194444444444459</v>
      </c>
      <c r="AJ50" s="3">
        <f t="shared" si="49"/>
        <v>0.40972222222222227</v>
      </c>
      <c r="AK50" s="3">
        <f t="shared" si="50"/>
        <v>0.43749999999999994</v>
      </c>
      <c r="AL50" s="3">
        <f t="shared" si="51"/>
        <v>0.35416666666666669</v>
      </c>
      <c r="AM50" s="3">
        <f t="shared" si="52"/>
        <v>0.38194444444444448</v>
      </c>
      <c r="AN50" s="3">
        <f t="shared" si="53"/>
        <v>0.40972222222222221</v>
      </c>
      <c r="AO50" s="3">
        <f t="shared" si="54"/>
        <v>0.4375</v>
      </c>
      <c r="AP50" s="3">
        <f t="shared" si="55"/>
        <v>0.46527777777777779</v>
      </c>
      <c r="AQ50" s="3">
        <f t="shared" si="56"/>
        <v>0.49305555555555558</v>
      </c>
      <c r="AR50" s="2"/>
    </row>
    <row r="51" spans="1:44" x14ac:dyDescent="0.2">
      <c r="A51" s="1">
        <f t="shared" ref="A51:A89" si="58">A11</f>
        <v>2</v>
      </c>
      <c r="B51">
        <f t="shared" si="23"/>
        <v>33</v>
      </c>
      <c r="D51" s="3">
        <f t="shared" si="57"/>
        <v>0.54861111111111116</v>
      </c>
      <c r="E51" s="3">
        <f t="shared" si="24"/>
        <v>0.57638888888888884</v>
      </c>
      <c r="F51" s="3">
        <f t="shared" si="25"/>
        <v>0.60416666666666674</v>
      </c>
      <c r="G51" s="3">
        <f t="shared" si="4"/>
        <v>0.63194444444444442</v>
      </c>
      <c r="H51" s="3">
        <f t="shared" si="4"/>
        <v>0.65972222222222221</v>
      </c>
      <c r="I51" s="3">
        <f t="shared" si="5"/>
        <v>0.6875</v>
      </c>
      <c r="J51" s="3">
        <f t="shared" si="6"/>
        <v>0.71527777777777779</v>
      </c>
      <c r="K51" s="3">
        <f t="shared" si="7"/>
        <v>0.74305555555555558</v>
      </c>
      <c r="L51" s="3">
        <f t="shared" si="8"/>
        <v>0.77083333333333337</v>
      </c>
      <c r="M51" s="3">
        <f t="shared" si="26"/>
        <v>0.79861111111111116</v>
      </c>
      <c r="N51" s="3">
        <f t="shared" si="27"/>
        <v>0.82638888888888895</v>
      </c>
      <c r="O51" s="3">
        <f t="shared" si="28"/>
        <v>0.85416666666666674</v>
      </c>
      <c r="P51" s="3">
        <f t="shared" si="29"/>
        <v>0.88194444444444442</v>
      </c>
      <c r="Q51" s="3">
        <f t="shared" si="30"/>
        <v>0.90972222222222232</v>
      </c>
      <c r="R51" s="3">
        <f t="shared" si="31"/>
        <v>0.9375</v>
      </c>
      <c r="S51" s="3">
        <f t="shared" si="32"/>
        <v>0.96527777777777768</v>
      </c>
      <c r="T51" s="3">
        <f t="shared" si="33"/>
        <v>0.99305555555555558</v>
      </c>
      <c r="U51" s="3">
        <f t="shared" si="34"/>
        <v>1.0208333333333333</v>
      </c>
      <c r="V51" s="3">
        <f t="shared" si="35"/>
        <v>1.0486111111111112</v>
      </c>
      <c r="W51" s="3">
        <f t="shared" si="36"/>
        <v>1.0763888888888888</v>
      </c>
      <c r="X51" s="3">
        <f t="shared" si="37"/>
        <v>1.1041666666666667</v>
      </c>
      <c r="Y51" s="3">
        <f t="shared" si="38"/>
        <v>1.1319444444444444</v>
      </c>
      <c r="Z51" s="3">
        <f t="shared" si="39"/>
        <v>1.1597222222222221</v>
      </c>
      <c r="AA51" s="3">
        <f t="shared" si="40"/>
        <v>1.1875</v>
      </c>
      <c r="AB51" s="3">
        <f t="shared" si="41"/>
        <v>1.2152777777777779</v>
      </c>
      <c r="AC51" s="3">
        <f t="shared" si="42"/>
        <v>1.2430555555555556</v>
      </c>
      <c r="AD51" s="3">
        <f t="shared" si="43"/>
        <v>1.2708333333333333</v>
      </c>
      <c r="AE51" s="3">
        <f t="shared" si="44"/>
        <v>1.2986111111111112</v>
      </c>
      <c r="AF51" s="3">
        <f t="shared" si="45"/>
        <v>1.3263888888888888</v>
      </c>
      <c r="AG51" s="3">
        <f t="shared" si="46"/>
        <v>0.35416666666666669</v>
      </c>
      <c r="AH51" s="3">
        <f t="shared" si="47"/>
        <v>0.38194444444444459</v>
      </c>
      <c r="AI51" s="3">
        <f t="shared" si="48"/>
        <v>0.40972222222222227</v>
      </c>
      <c r="AJ51" s="3">
        <f t="shared" si="49"/>
        <v>0.43749999999999994</v>
      </c>
      <c r="AK51" s="3">
        <f t="shared" si="50"/>
        <v>0.35416666666666669</v>
      </c>
      <c r="AL51" s="3">
        <f t="shared" si="51"/>
        <v>0.38194444444444448</v>
      </c>
      <c r="AM51" s="3">
        <f t="shared" si="52"/>
        <v>0.40972222222222221</v>
      </c>
      <c r="AN51" s="3">
        <f t="shared" si="53"/>
        <v>0.4375</v>
      </c>
      <c r="AO51" s="3">
        <f t="shared" si="54"/>
        <v>0.46527777777777779</v>
      </c>
      <c r="AP51" s="3">
        <f t="shared" si="55"/>
        <v>0.49305555555555558</v>
      </c>
      <c r="AQ51" s="3">
        <f t="shared" si="56"/>
        <v>0.52083333333333337</v>
      </c>
      <c r="AR51" s="2"/>
    </row>
    <row r="52" spans="1:44" x14ac:dyDescent="0.2">
      <c r="A52" s="1">
        <f t="shared" si="58"/>
        <v>3</v>
      </c>
      <c r="B52">
        <f t="shared" si="23"/>
        <v>32</v>
      </c>
      <c r="D52" s="3">
        <f t="shared" si="57"/>
        <v>0.57638888888888884</v>
      </c>
      <c r="E52" s="3">
        <f t="shared" si="24"/>
        <v>0.60416666666666674</v>
      </c>
      <c r="F52" s="3">
        <f t="shared" si="25"/>
        <v>0.63194444444444442</v>
      </c>
      <c r="G52" s="3">
        <f t="shared" si="4"/>
        <v>0.65972222222222221</v>
      </c>
      <c r="H52" s="3">
        <f t="shared" si="4"/>
        <v>0.6875</v>
      </c>
      <c r="I52" s="3">
        <f t="shared" si="5"/>
        <v>0.71527777777777779</v>
      </c>
      <c r="J52" s="3">
        <f t="shared" si="6"/>
        <v>0.74305555555555558</v>
      </c>
      <c r="K52" s="3">
        <f t="shared" si="7"/>
        <v>0.77083333333333337</v>
      </c>
      <c r="L52" s="3">
        <f t="shared" si="8"/>
        <v>0.79861111111111116</v>
      </c>
      <c r="M52" s="3">
        <f t="shared" si="26"/>
        <v>0.82638888888888895</v>
      </c>
      <c r="N52" s="3">
        <f t="shared" si="27"/>
        <v>0.85416666666666674</v>
      </c>
      <c r="O52" s="3">
        <f t="shared" si="28"/>
        <v>0.88194444444444442</v>
      </c>
      <c r="P52" s="3">
        <f t="shared" si="29"/>
        <v>0.90972222222222232</v>
      </c>
      <c r="Q52" s="3">
        <f t="shared" si="30"/>
        <v>0.9375</v>
      </c>
      <c r="R52" s="3">
        <f t="shared" si="31"/>
        <v>0.96527777777777768</v>
      </c>
      <c r="S52" s="3">
        <f t="shared" si="32"/>
        <v>0.99305555555555558</v>
      </c>
      <c r="T52" s="3">
        <f t="shared" si="33"/>
        <v>1.0208333333333333</v>
      </c>
      <c r="U52" s="3">
        <f t="shared" si="34"/>
        <v>1.0486111111111112</v>
      </c>
      <c r="V52" s="3">
        <f t="shared" si="35"/>
        <v>1.0763888888888888</v>
      </c>
      <c r="W52" s="3">
        <f t="shared" si="36"/>
        <v>1.1041666666666667</v>
      </c>
      <c r="X52" s="3">
        <f t="shared" si="37"/>
        <v>1.1319444444444444</v>
      </c>
      <c r="Y52" s="3">
        <f t="shared" si="38"/>
        <v>1.1597222222222221</v>
      </c>
      <c r="Z52" s="3">
        <f t="shared" si="39"/>
        <v>1.1875</v>
      </c>
      <c r="AA52" s="3">
        <f t="shared" si="40"/>
        <v>1.2152777777777779</v>
      </c>
      <c r="AB52" s="3">
        <f t="shared" si="41"/>
        <v>1.2430555555555556</v>
      </c>
      <c r="AC52" s="3">
        <f t="shared" si="42"/>
        <v>1.2708333333333333</v>
      </c>
      <c r="AD52" s="3">
        <f t="shared" si="43"/>
        <v>1.2986111111111112</v>
      </c>
      <c r="AE52" s="3">
        <f t="shared" si="44"/>
        <v>1.3263888888888888</v>
      </c>
      <c r="AF52" s="3">
        <f t="shared" si="45"/>
        <v>0.35416666666666669</v>
      </c>
      <c r="AG52" s="3">
        <f t="shared" si="46"/>
        <v>0.38194444444444459</v>
      </c>
      <c r="AH52" s="3">
        <f t="shared" si="47"/>
        <v>0.40972222222222227</v>
      </c>
      <c r="AI52" s="3">
        <f t="shared" si="48"/>
        <v>0.43749999999999994</v>
      </c>
      <c r="AJ52" s="3">
        <f t="shared" si="49"/>
        <v>0.35416666666666669</v>
      </c>
      <c r="AK52" s="3">
        <f t="shared" si="50"/>
        <v>0.38194444444444448</v>
      </c>
      <c r="AL52" s="3">
        <f t="shared" si="51"/>
        <v>0.40972222222222221</v>
      </c>
      <c r="AM52" s="3">
        <f t="shared" si="52"/>
        <v>0.4375</v>
      </c>
      <c r="AN52" s="3">
        <f t="shared" si="53"/>
        <v>0.46527777777777779</v>
      </c>
      <c r="AO52" s="3">
        <f t="shared" si="54"/>
        <v>0.49305555555555558</v>
      </c>
      <c r="AP52" s="3">
        <f t="shared" si="55"/>
        <v>0.52083333333333337</v>
      </c>
      <c r="AQ52" s="3">
        <f t="shared" si="56"/>
        <v>0.54861111111111116</v>
      </c>
      <c r="AR52" s="2"/>
    </row>
    <row r="53" spans="1:44" x14ac:dyDescent="0.2">
      <c r="A53" s="1">
        <f t="shared" si="58"/>
        <v>4</v>
      </c>
      <c r="B53">
        <f t="shared" si="23"/>
        <v>31</v>
      </c>
      <c r="D53" s="3">
        <f t="shared" si="57"/>
        <v>0.60416666666666674</v>
      </c>
      <c r="E53" s="3">
        <f t="shared" si="24"/>
        <v>0.63194444444444442</v>
      </c>
      <c r="F53" s="3">
        <f t="shared" si="25"/>
        <v>0.65972222222222221</v>
      </c>
      <c r="G53" s="3">
        <f t="shared" si="4"/>
        <v>0.6875</v>
      </c>
      <c r="H53" s="3">
        <f t="shared" si="4"/>
        <v>0.71527777777777779</v>
      </c>
      <c r="I53" s="3">
        <f t="shared" si="5"/>
        <v>0.74305555555555558</v>
      </c>
      <c r="J53" s="3">
        <f t="shared" si="6"/>
        <v>0.77083333333333337</v>
      </c>
      <c r="K53" s="3">
        <f t="shared" si="7"/>
        <v>0.79861111111111116</v>
      </c>
      <c r="L53" s="3">
        <f t="shared" si="8"/>
        <v>0.82638888888888895</v>
      </c>
      <c r="M53" s="3">
        <f t="shared" si="26"/>
        <v>0.85416666666666674</v>
      </c>
      <c r="N53" s="3">
        <f t="shared" si="27"/>
        <v>0.88194444444444442</v>
      </c>
      <c r="O53" s="3">
        <f t="shared" si="28"/>
        <v>0.90972222222222232</v>
      </c>
      <c r="P53" s="3">
        <f t="shared" si="29"/>
        <v>0.9375</v>
      </c>
      <c r="Q53" s="3">
        <f t="shared" si="30"/>
        <v>0.96527777777777768</v>
      </c>
      <c r="R53" s="3">
        <f t="shared" si="31"/>
        <v>0.99305555555555558</v>
      </c>
      <c r="S53" s="3">
        <f t="shared" si="32"/>
        <v>1.0208333333333333</v>
      </c>
      <c r="T53" s="3">
        <f t="shared" si="33"/>
        <v>1.0486111111111112</v>
      </c>
      <c r="U53" s="3">
        <f t="shared" si="34"/>
        <v>1.0763888888888888</v>
      </c>
      <c r="V53" s="3">
        <f t="shared" si="35"/>
        <v>1.1041666666666667</v>
      </c>
      <c r="W53" s="3">
        <f t="shared" si="36"/>
        <v>1.1319444444444444</v>
      </c>
      <c r="X53" s="3">
        <f t="shared" si="37"/>
        <v>1.1597222222222221</v>
      </c>
      <c r="Y53" s="3">
        <f t="shared" si="38"/>
        <v>1.1875</v>
      </c>
      <c r="Z53" s="3">
        <f t="shared" si="39"/>
        <v>1.2152777777777779</v>
      </c>
      <c r="AA53" s="3">
        <f t="shared" si="40"/>
        <v>1.2430555555555556</v>
      </c>
      <c r="AB53" s="3">
        <f t="shared" si="41"/>
        <v>1.2708333333333333</v>
      </c>
      <c r="AC53" s="3">
        <f t="shared" si="42"/>
        <v>1.2986111111111112</v>
      </c>
      <c r="AD53" s="3">
        <f t="shared" si="43"/>
        <v>1.3263888888888888</v>
      </c>
      <c r="AE53" s="3">
        <f t="shared" si="44"/>
        <v>0.35416666666666669</v>
      </c>
      <c r="AF53" s="3">
        <f t="shared" si="45"/>
        <v>0.38194444444444459</v>
      </c>
      <c r="AG53" s="3">
        <f t="shared" si="46"/>
        <v>0.40972222222222227</v>
      </c>
      <c r="AH53" s="3">
        <f t="shared" si="47"/>
        <v>0.43749999999999994</v>
      </c>
      <c r="AI53" s="3">
        <f t="shared" si="48"/>
        <v>0.35416666666666669</v>
      </c>
      <c r="AJ53" s="3">
        <f t="shared" si="49"/>
        <v>0.38194444444444448</v>
      </c>
      <c r="AK53" s="3">
        <f t="shared" si="50"/>
        <v>0.40972222222222221</v>
      </c>
      <c r="AL53" s="3">
        <f t="shared" si="51"/>
        <v>0.4375</v>
      </c>
      <c r="AM53" s="3">
        <f t="shared" si="52"/>
        <v>0.46527777777777779</v>
      </c>
      <c r="AN53" s="3">
        <f t="shared" si="53"/>
        <v>0.49305555555555558</v>
      </c>
      <c r="AO53" s="3">
        <f t="shared" si="54"/>
        <v>0.52083333333333337</v>
      </c>
      <c r="AP53" s="3">
        <f t="shared" si="55"/>
        <v>0.54861111111111116</v>
      </c>
      <c r="AQ53" s="3">
        <f t="shared" si="56"/>
        <v>0.57638888888888884</v>
      </c>
      <c r="AR53" s="2"/>
    </row>
    <row r="54" spans="1:44" x14ac:dyDescent="0.2">
      <c r="A54" s="1">
        <f t="shared" si="58"/>
        <v>5</v>
      </c>
      <c r="B54">
        <f t="shared" si="23"/>
        <v>30</v>
      </c>
      <c r="D54" s="3">
        <f t="shared" si="57"/>
        <v>0.63194444444444442</v>
      </c>
      <c r="E54" s="3">
        <f t="shared" si="24"/>
        <v>0.65972222222222221</v>
      </c>
      <c r="F54" s="3">
        <f t="shared" si="25"/>
        <v>0.6875</v>
      </c>
      <c r="G54" s="3">
        <f t="shared" si="4"/>
        <v>0.71527777777777779</v>
      </c>
      <c r="H54" s="3">
        <f t="shared" si="4"/>
        <v>0.74305555555555558</v>
      </c>
      <c r="I54" s="3">
        <f t="shared" si="5"/>
        <v>0.77083333333333337</v>
      </c>
      <c r="J54" s="3">
        <f t="shared" si="6"/>
        <v>0.79861111111111116</v>
      </c>
      <c r="K54" s="3">
        <f t="shared" si="7"/>
        <v>0.82638888888888895</v>
      </c>
      <c r="L54" s="3">
        <f t="shared" si="8"/>
        <v>0.85416666666666674</v>
      </c>
      <c r="M54" s="3">
        <f t="shared" si="26"/>
        <v>0.88194444444444442</v>
      </c>
      <c r="N54" s="3">
        <f t="shared" si="27"/>
        <v>0.90972222222222232</v>
      </c>
      <c r="O54" s="3">
        <f t="shared" si="28"/>
        <v>0.9375</v>
      </c>
      <c r="P54" s="3">
        <f t="shared" si="29"/>
        <v>0.96527777777777768</v>
      </c>
      <c r="Q54" s="3">
        <f t="shared" si="30"/>
        <v>0.99305555555555558</v>
      </c>
      <c r="R54" s="3">
        <f t="shared" si="31"/>
        <v>1.0208333333333333</v>
      </c>
      <c r="S54" s="3">
        <f t="shared" si="32"/>
        <v>1.0486111111111112</v>
      </c>
      <c r="T54" s="3">
        <f t="shared" si="33"/>
        <v>1.0763888888888888</v>
      </c>
      <c r="U54" s="3">
        <f t="shared" si="34"/>
        <v>1.1041666666666667</v>
      </c>
      <c r="V54" s="3">
        <f t="shared" si="35"/>
        <v>1.1319444444444444</v>
      </c>
      <c r="W54" s="3">
        <f t="shared" si="36"/>
        <v>1.1597222222222221</v>
      </c>
      <c r="X54" s="3">
        <f t="shared" si="37"/>
        <v>1.1875</v>
      </c>
      <c r="Y54" s="3">
        <f t="shared" si="38"/>
        <v>1.2152777777777779</v>
      </c>
      <c r="Z54" s="3">
        <f t="shared" si="39"/>
        <v>1.2430555555555556</v>
      </c>
      <c r="AA54" s="3">
        <f t="shared" si="40"/>
        <v>1.2708333333333333</v>
      </c>
      <c r="AB54" s="3">
        <f t="shared" si="41"/>
        <v>1.2986111111111112</v>
      </c>
      <c r="AC54" s="3">
        <f t="shared" si="42"/>
        <v>1.3263888888888888</v>
      </c>
      <c r="AD54" s="3">
        <f t="shared" si="43"/>
        <v>0.35416666666666669</v>
      </c>
      <c r="AE54" s="3">
        <f t="shared" si="44"/>
        <v>0.38194444444444459</v>
      </c>
      <c r="AF54" s="3">
        <f t="shared" si="45"/>
        <v>0.40972222222222227</v>
      </c>
      <c r="AG54" s="3">
        <f t="shared" si="46"/>
        <v>0.43749999999999994</v>
      </c>
      <c r="AH54" s="3">
        <f t="shared" si="47"/>
        <v>0.35416666666666669</v>
      </c>
      <c r="AI54" s="3">
        <f t="shared" si="48"/>
        <v>0.38194444444444448</v>
      </c>
      <c r="AJ54" s="3">
        <f t="shared" si="49"/>
        <v>0.40972222222222221</v>
      </c>
      <c r="AK54" s="3">
        <f t="shared" si="50"/>
        <v>0.4375</v>
      </c>
      <c r="AL54" s="3">
        <f t="shared" si="51"/>
        <v>0.46527777777777779</v>
      </c>
      <c r="AM54" s="3">
        <f t="shared" si="52"/>
        <v>0.49305555555555558</v>
      </c>
      <c r="AN54" s="3">
        <f t="shared" si="53"/>
        <v>0.52083333333333337</v>
      </c>
      <c r="AO54" s="3">
        <f t="shared" si="54"/>
        <v>0.54861111111111116</v>
      </c>
      <c r="AP54" s="3">
        <f t="shared" si="55"/>
        <v>0.57638888888888884</v>
      </c>
      <c r="AQ54" s="3">
        <f t="shared" si="56"/>
        <v>0.60416666666666674</v>
      </c>
      <c r="AR54" s="2"/>
    </row>
    <row r="55" spans="1:44" x14ac:dyDescent="0.2">
      <c r="A55" s="1">
        <f t="shared" si="58"/>
        <v>6</v>
      </c>
      <c r="B55">
        <f t="shared" si="23"/>
        <v>29</v>
      </c>
      <c r="D55" s="3">
        <f t="shared" si="57"/>
        <v>0.65972222222222221</v>
      </c>
      <c r="E55" s="3">
        <f t="shared" si="24"/>
        <v>0.6875</v>
      </c>
      <c r="F55" s="3">
        <f t="shared" si="25"/>
        <v>0.71527777777777779</v>
      </c>
      <c r="G55" s="3">
        <f t="shared" si="4"/>
        <v>0.74305555555555558</v>
      </c>
      <c r="H55" s="3">
        <f t="shared" si="4"/>
        <v>0.77083333333333337</v>
      </c>
      <c r="I55" s="3">
        <f t="shared" si="5"/>
        <v>0.79861111111111116</v>
      </c>
      <c r="J55" s="3">
        <f t="shared" si="6"/>
        <v>0.82638888888888895</v>
      </c>
      <c r="K55" s="3">
        <f t="shared" si="7"/>
        <v>0.85416666666666674</v>
      </c>
      <c r="L55" s="3">
        <f t="shared" si="8"/>
        <v>0.88194444444444442</v>
      </c>
      <c r="M55" s="3">
        <f t="shared" si="26"/>
        <v>0.90972222222222232</v>
      </c>
      <c r="N55" s="3">
        <f t="shared" si="27"/>
        <v>0.9375</v>
      </c>
      <c r="O55" s="3">
        <f t="shared" si="28"/>
        <v>0.96527777777777768</v>
      </c>
      <c r="P55" s="3">
        <f t="shared" si="29"/>
        <v>0.99305555555555558</v>
      </c>
      <c r="Q55" s="3">
        <f t="shared" si="30"/>
        <v>1.0208333333333333</v>
      </c>
      <c r="R55" s="3">
        <f t="shared" si="31"/>
        <v>1.0486111111111112</v>
      </c>
      <c r="S55" s="3">
        <f t="shared" si="32"/>
        <v>1.0763888888888888</v>
      </c>
      <c r="T55" s="3">
        <f t="shared" si="33"/>
        <v>1.1041666666666667</v>
      </c>
      <c r="U55" s="3">
        <f t="shared" si="34"/>
        <v>1.1319444444444444</v>
      </c>
      <c r="V55" s="3">
        <f t="shared" si="35"/>
        <v>1.1597222222222221</v>
      </c>
      <c r="W55" s="3">
        <f t="shared" si="36"/>
        <v>1.1875</v>
      </c>
      <c r="X55" s="3">
        <f t="shared" si="37"/>
        <v>1.2152777777777779</v>
      </c>
      <c r="Y55" s="3">
        <f t="shared" si="38"/>
        <v>1.2430555555555556</v>
      </c>
      <c r="Z55" s="3">
        <f t="shared" si="39"/>
        <v>1.2708333333333333</v>
      </c>
      <c r="AA55" s="3">
        <f t="shared" si="40"/>
        <v>1.2986111111111112</v>
      </c>
      <c r="AB55" s="3">
        <f t="shared" si="41"/>
        <v>1.3263888888888888</v>
      </c>
      <c r="AC55" s="3">
        <f t="shared" si="42"/>
        <v>0.35416666666666669</v>
      </c>
      <c r="AD55" s="3">
        <f t="shared" si="43"/>
        <v>0.38194444444444459</v>
      </c>
      <c r="AE55" s="3">
        <f t="shared" si="44"/>
        <v>0.40972222222222227</v>
      </c>
      <c r="AF55" s="3">
        <f t="shared" si="45"/>
        <v>0.43749999999999994</v>
      </c>
      <c r="AG55" s="3">
        <f t="shared" si="46"/>
        <v>0.35416666666666669</v>
      </c>
      <c r="AH55" s="3">
        <f t="shared" si="47"/>
        <v>0.38194444444444448</v>
      </c>
      <c r="AI55" s="3">
        <f t="shared" si="48"/>
        <v>0.40972222222222221</v>
      </c>
      <c r="AJ55" s="3">
        <f t="shared" si="49"/>
        <v>0.4375</v>
      </c>
      <c r="AK55" s="3">
        <f t="shared" si="50"/>
        <v>0.46527777777777779</v>
      </c>
      <c r="AL55" s="3">
        <f t="shared" si="51"/>
        <v>0.49305555555555558</v>
      </c>
      <c r="AM55" s="3">
        <f t="shared" si="52"/>
        <v>0.52083333333333337</v>
      </c>
      <c r="AN55" s="3">
        <f t="shared" si="53"/>
        <v>0.54861111111111116</v>
      </c>
      <c r="AO55" s="3">
        <f t="shared" si="54"/>
        <v>0.57638888888888884</v>
      </c>
      <c r="AP55" s="3">
        <f t="shared" si="55"/>
        <v>0.60416666666666674</v>
      </c>
      <c r="AQ55" s="3">
        <f t="shared" si="56"/>
        <v>0.63194444444444442</v>
      </c>
      <c r="AR55" s="2"/>
    </row>
    <row r="56" spans="1:44" x14ac:dyDescent="0.2">
      <c r="A56" s="1">
        <f t="shared" si="58"/>
        <v>7</v>
      </c>
      <c r="B56">
        <f t="shared" si="23"/>
        <v>28</v>
      </c>
      <c r="D56" s="3">
        <f t="shared" si="57"/>
        <v>0.6875</v>
      </c>
      <c r="E56" s="3">
        <f t="shared" si="24"/>
        <v>0.71527777777777779</v>
      </c>
      <c r="F56" s="3">
        <f t="shared" si="25"/>
        <v>0.74305555555555558</v>
      </c>
      <c r="G56" s="3">
        <f t="shared" si="4"/>
        <v>0.77083333333333337</v>
      </c>
      <c r="H56" s="3">
        <f t="shared" si="4"/>
        <v>0.79861111111111116</v>
      </c>
      <c r="I56" s="3">
        <f t="shared" si="5"/>
        <v>0.82638888888888895</v>
      </c>
      <c r="J56" s="3">
        <f t="shared" si="6"/>
        <v>0.85416666666666674</v>
      </c>
      <c r="K56" s="3">
        <f t="shared" si="7"/>
        <v>0.88194444444444442</v>
      </c>
      <c r="L56" s="3">
        <f t="shared" si="8"/>
        <v>0.90972222222222232</v>
      </c>
      <c r="M56" s="3">
        <f t="shared" si="26"/>
        <v>0.9375</v>
      </c>
      <c r="N56" s="3">
        <f t="shared" si="27"/>
        <v>0.96527777777777768</v>
      </c>
      <c r="O56" s="3">
        <f t="shared" si="28"/>
        <v>0.99305555555555558</v>
      </c>
      <c r="P56" s="3">
        <f t="shared" si="29"/>
        <v>1.0208333333333333</v>
      </c>
      <c r="Q56" s="3">
        <f t="shared" si="30"/>
        <v>1.0486111111111112</v>
      </c>
      <c r="R56" s="3">
        <f t="shared" si="31"/>
        <v>1.0763888888888888</v>
      </c>
      <c r="S56" s="3">
        <f t="shared" si="32"/>
        <v>1.1041666666666667</v>
      </c>
      <c r="T56" s="3">
        <f t="shared" si="33"/>
        <v>1.1319444444444444</v>
      </c>
      <c r="U56" s="3">
        <f t="shared" si="34"/>
        <v>1.1597222222222221</v>
      </c>
      <c r="V56" s="3">
        <f t="shared" si="35"/>
        <v>1.1875</v>
      </c>
      <c r="W56" s="3">
        <f t="shared" si="36"/>
        <v>1.2152777777777779</v>
      </c>
      <c r="X56" s="3">
        <f t="shared" si="37"/>
        <v>1.2430555555555556</v>
      </c>
      <c r="Y56" s="3">
        <f t="shared" si="38"/>
        <v>1.2708333333333333</v>
      </c>
      <c r="Z56" s="3">
        <f t="shared" si="39"/>
        <v>1.2986111111111112</v>
      </c>
      <c r="AA56" s="3">
        <f t="shared" si="40"/>
        <v>1.3263888888888888</v>
      </c>
      <c r="AB56" s="3">
        <f t="shared" si="41"/>
        <v>0.35416666666666669</v>
      </c>
      <c r="AC56" s="3">
        <f t="shared" si="42"/>
        <v>0.38194444444444459</v>
      </c>
      <c r="AD56" s="3">
        <f t="shared" si="43"/>
        <v>0.40972222222222227</v>
      </c>
      <c r="AE56" s="3">
        <f t="shared" si="44"/>
        <v>0.43749999999999994</v>
      </c>
      <c r="AF56" s="3">
        <f t="shared" si="45"/>
        <v>0.35416666666666669</v>
      </c>
      <c r="AG56" s="3">
        <f t="shared" si="46"/>
        <v>0.38194444444444448</v>
      </c>
      <c r="AH56" s="3">
        <f t="shared" si="47"/>
        <v>0.40972222222222221</v>
      </c>
      <c r="AI56" s="3">
        <f t="shared" si="48"/>
        <v>0.4375</v>
      </c>
      <c r="AJ56" s="3">
        <f t="shared" si="49"/>
        <v>0.46527777777777779</v>
      </c>
      <c r="AK56" s="3">
        <f t="shared" si="50"/>
        <v>0.49305555555555558</v>
      </c>
      <c r="AL56" s="3">
        <f t="shared" si="51"/>
        <v>0.52083333333333337</v>
      </c>
      <c r="AM56" s="3">
        <f t="shared" si="52"/>
        <v>0.54861111111111116</v>
      </c>
      <c r="AN56" s="3">
        <f t="shared" si="53"/>
        <v>0.57638888888888884</v>
      </c>
      <c r="AO56" s="3">
        <f t="shared" si="54"/>
        <v>0.60416666666666674</v>
      </c>
      <c r="AP56" s="3">
        <f t="shared" si="55"/>
        <v>0.63194444444444442</v>
      </c>
      <c r="AQ56" s="3">
        <f t="shared" si="56"/>
        <v>0.65972222222222221</v>
      </c>
    </row>
    <row r="57" spans="1:44" x14ac:dyDescent="0.2">
      <c r="A57" s="1">
        <f t="shared" si="58"/>
        <v>8</v>
      </c>
      <c r="B57">
        <f t="shared" si="23"/>
        <v>27</v>
      </c>
      <c r="D57" s="3">
        <f t="shared" si="57"/>
        <v>0.71527777777777779</v>
      </c>
      <c r="E57" s="3">
        <f t="shared" si="24"/>
        <v>0.74305555555555558</v>
      </c>
      <c r="F57" s="3">
        <f t="shared" si="25"/>
        <v>0.77083333333333337</v>
      </c>
      <c r="G57" s="3">
        <f t="shared" si="4"/>
        <v>0.79861111111111116</v>
      </c>
      <c r="H57" s="3">
        <f t="shared" si="4"/>
        <v>0.82638888888888895</v>
      </c>
      <c r="I57" s="3">
        <f t="shared" si="5"/>
        <v>0.85416666666666674</v>
      </c>
      <c r="J57" s="3">
        <f t="shared" si="6"/>
        <v>0.88194444444444442</v>
      </c>
      <c r="K57" s="3">
        <f t="shared" si="7"/>
        <v>0.90972222222222232</v>
      </c>
      <c r="L57" s="3">
        <f t="shared" si="8"/>
        <v>0.9375</v>
      </c>
      <c r="M57" s="3">
        <f t="shared" si="26"/>
        <v>0.96527777777777768</v>
      </c>
      <c r="N57" s="3">
        <f t="shared" si="27"/>
        <v>0.99305555555555558</v>
      </c>
      <c r="O57" s="3">
        <f t="shared" si="28"/>
        <v>1.0208333333333333</v>
      </c>
      <c r="P57" s="3">
        <f t="shared" si="29"/>
        <v>1.0486111111111112</v>
      </c>
      <c r="Q57" s="3">
        <f t="shared" si="30"/>
        <v>1.0763888888888888</v>
      </c>
      <c r="R57" s="3">
        <f t="shared" si="31"/>
        <v>1.1041666666666667</v>
      </c>
      <c r="S57" s="3">
        <f t="shared" si="32"/>
        <v>1.1319444444444444</v>
      </c>
      <c r="T57" s="3">
        <f t="shared" si="33"/>
        <v>1.1597222222222221</v>
      </c>
      <c r="U57" s="3">
        <f t="shared" si="34"/>
        <v>1.1875</v>
      </c>
      <c r="V57" s="3">
        <f t="shared" si="35"/>
        <v>1.2152777777777779</v>
      </c>
      <c r="W57" s="3">
        <f t="shared" si="36"/>
        <v>1.2430555555555556</v>
      </c>
      <c r="X57" s="3">
        <f t="shared" si="37"/>
        <v>1.2708333333333333</v>
      </c>
      <c r="Y57" s="3">
        <f t="shared" si="38"/>
        <v>1.2986111111111112</v>
      </c>
      <c r="Z57" s="3">
        <f t="shared" si="39"/>
        <v>1.3263888888888888</v>
      </c>
      <c r="AA57" s="3">
        <f t="shared" si="40"/>
        <v>0.35416666666666669</v>
      </c>
      <c r="AB57" s="3">
        <f t="shared" si="41"/>
        <v>0.38194444444444459</v>
      </c>
      <c r="AC57" s="3">
        <f t="shared" si="42"/>
        <v>0.40972222222222227</v>
      </c>
      <c r="AD57" s="3">
        <f t="shared" si="43"/>
        <v>0.43749999999999994</v>
      </c>
      <c r="AE57" s="3">
        <f t="shared" si="44"/>
        <v>0.35416666666666669</v>
      </c>
      <c r="AF57" s="3">
        <f t="shared" si="45"/>
        <v>0.38194444444444448</v>
      </c>
      <c r="AG57" s="3">
        <f t="shared" si="46"/>
        <v>0.40972222222222221</v>
      </c>
      <c r="AH57" s="3">
        <f t="shared" si="47"/>
        <v>0.4375</v>
      </c>
      <c r="AI57" s="3">
        <f t="shared" si="48"/>
        <v>0.46527777777777779</v>
      </c>
      <c r="AJ57" s="3">
        <f t="shared" si="49"/>
        <v>0.49305555555555558</v>
      </c>
      <c r="AK57" s="3">
        <f t="shared" si="50"/>
        <v>0.52083333333333337</v>
      </c>
      <c r="AL57" s="3">
        <f t="shared" si="51"/>
        <v>0.54861111111111116</v>
      </c>
      <c r="AM57" s="3">
        <f t="shared" si="52"/>
        <v>0.57638888888888884</v>
      </c>
      <c r="AN57" s="3">
        <f t="shared" si="53"/>
        <v>0.60416666666666674</v>
      </c>
      <c r="AO57" s="3">
        <f t="shared" si="54"/>
        <v>0.63194444444444442</v>
      </c>
      <c r="AP57" s="3">
        <f t="shared" si="55"/>
        <v>0.65972222222222221</v>
      </c>
      <c r="AQ57" s="3">
        <f t="shared" si="56"/>
        <v>0.6875</v>
      </c>
    </row>
    <row r="58" spans="1:44" x14ac:dyDescent="0.2">
      <c r="A58" s="1">
        <f t="shared" si="58"/>
        <v>9</v>
      </c>
      <c r="B58">
        <f t="shared" si="23"/>
        <v>26</v>
      </c>
      <c r="D58" s="3">
        <f t="shared" si="57"/>
        <v>0.74305555555555558</v>
      </c>
      <c r="E58" s="3">
        <f t="shared" si="24"/>
        <v>0.77083333333333337</v>
      </c>
      <c r="F58" s="3">
        <f t="shared" si="25"/>
        <v>0.79861111111111116</v>
      </c>
      <c r="G58" s="3">
        <f t="shared" si="4"/>
        <v>0.82638888888888895</v>
      </c>
      <c r="H58" s="3">
        <f t="shared" si="4"/>
        <v>0.85416666666666674</v>
      </c>
      <c r="I58" s="3">
        <f t="shared" si="5"/>
        <v>0.88194444444444442</v>
      </c>
      <c r="J58" s="3">
        <f t="shared" si="6"/>
        <v>0.90972222222222232</v>
      </c>
      <c r="K58" s="3">
        <f t="shared" si="7"/>
        <v>0.9375</v>
      </c>
      <c r="L58" s="3">
        <f t="shared" si="8"/>
        <v>0.96527777777777768</v>
      </c>
      <c r="M58" s="3">
        <f t="shared" si="26"/>
        <v>0.99305555555555558</v>
      </c>
      <c r="N58" s="3">
        <f t="shared" si="27"/>
        <v>1.0208333333333333</v>
      </c>
      <c r="O58" s="3">
        <f t="shared" si="28"/>
        <v>1.0486111111111112</v>
      </c>
      <c r="P58" s="3">
        <f t="shared" si="29"/>
        <v>1.0763888888888888</v>
      </c>
      <c r="Q58" s="3">
        <f t="shared" si="30"/>
        <v>1.1041666666666667</v>
      </c>
      <c r="R58" s="3">
        <f t="shared" si="31"/>
        <v>1.1319444444444444</v>
      </c>
      <c r="S58" s="3">
        <f t="shared" si="32"/>
        <v>1.1597222222222221</v>
      </c>
      <c r="T58" s="3">
        <f t="shared" si="33"/>
        <v>1.1875</v>
      </c>
      <c r="U58" s="3">
        <f t="shared" si="34"/>
        <v>1.2152777777777779</v>
      </c>
      <c r="V58" s="3">
        <f t="shared" si="35"/>
        <v>1.2430555555555556</v>
      </c>
      <c r="W58" s="3">
        <f t="shared" si="36"/>
        <v>1.2708333333333333</v>
      </c>
      <c r="X58" s="3">
        <f t="shared" si="37"/>
        <v>1.2986111111111112</v>
      </c>
      <c r="Y58" s="3">
        <f t="shared" si="38"/>
        <v>1.3263888888888888</v>
      </c>
      <c r="Z58" s="3">
        <f t="shared" si="39"/>
        <v>0.35416666666666669</v>
      </c>
      <c r="AA58" s="3">
        <f t="shared" si="40"/>
        <v>0.38194444444444459</v>
      </c>
      <c r="AB58" s="3">
        <f t="shared" si="41"/>
        <v>0.40972222222222227</v>
      </c>
      <c r="AC58" s="3">
        <f t="shared" si="42"/>
        <v>0.43749999999999994</v>
      </c>
      <c r="AD58" s="3">
        <f t="shared" si="43"/>
        <v>0.35416666666666669</v>
      </c>
      <c r="AE58" s="3">
        <f t="shared" si="44"/>
        <v>0.38194444444444448</v>
      </c>
      <c r="AF58" s="3">
        <f t="shared" si="45"/>
        <v>0.40972222222222221</v>
      </c>
      <c r="AG58" s="3">
        <f t="shared" si="46"/>
        <v>0.4375</v>
      </c>
      <c r="AH58" s="3">
        <f t="shared" si="47"/>
        <v>0.46527777777777779</v>
      </c>
      <c r="AI58" s="3">
        <f t="shared" si="48"/>
        <v>0.49305555555555558</v>
      </c>
      <c r="AJ58" s="3">
        <f t="shared" si="49"/>
        <v>0.52083333333333337</v>
      </c>
      <c r="AK58" s="3">
        <f t="shared" si="50"/>
        <v>0.54861111111111116</v>
      </c>
      <c r="AL58" s="3">
        <f t="shared" si="51"/>
        <v>0.57638888888888884</v>
      </c>
      <c r="AM58" s="3">
        <f t="shared" si="52"/>
        <v>0.60416666666666674</v>
      </c>
      <c r="AN58" s="3">
        <f t="shared" si="53"/>
        <v>0.63194444444444442</v>
      </c>
      <c r="AO58" s="3">
        <f t="shared" si="54"/>
        <v>0.65972222222222221</v>
      </c>
      <c r="AP58" s="3">
        <f t="shared" si="55"/>
        <v>0.6875</v>
      </c>
      <c r="AQ58" s="3">
        <f t="shared" si="56"/>
        <v>0.71527777777777779</v>
      </c>
    </row>
    <row r="59" spans="1:44" x14ac:dyDescent="0.2">
      <c r="A59" s="1">
        <f t="shared" si="58"/>
        <v>10</v>
      </c>
      <c r="B59">
        <f t="shared" si="23"/>
        <v>25</v>
      </c>
      <c r="D59" s="3">
        <f t="shared" si="57"/>
        <v>0.77083333333333337</v>
      </c>
      <c r="E59" s="3">
        <f t="shared" si="24"/>
        <v>0.79861111111111116</v>
      </c>
      <c r="F59" s="3">
        <f t="shared" si="25"/>
        <v>0.82638888888888895</v>
      </c>
      <c r="G59" s="3">
        <f t="shared" si="4"/>
        <v>0.85416666666666674</v>
      </c>
      <c r="H59" s="3">
        <f t="shared" si="4"/>
        <v>0.88194444444444442</v>
      </c>
      <c r="I59" s="3">
        <f t="shared" si="5"/>
        <v>0.90972222222222232</v>
      </c>
      <c r="J59" s="3">
        <f t="shared" si="6"/>
        <v>0.9375</v>
      </c>
      <c r="K59" s="3">
        <f t="shared" si="7"/>
        <v>0.96527777777777768</v>
      </c>
      <c r="L59" s="3">
        <f t="shared" si="8"/>
        <v>0.99305555555555558</v>
      </c>
      <c r="M59" s="3">
        <f t="shared" si="26"/>
        <v>1.0208333333333333</v>
      </c>
      <c r="N59" s="3">
        <f t="shared" si="27"/>
        <v>1.0486111111111112</v>
      </c>
      <c r="O59" s="3">
        <f t="shared" si="28"/>
        <v>1.0763888888888888</v>
      </c>
      <c r="P59" s="3">
        <f t="shared" si="29"/>
        <v>1.1041666666666667</v>
      </c>
      <c r="Q59" s="3">
        <f t="shared" si="30"/>
        <v>1.1319444444444444</v>
      </c>
      <c r="R59" s="3">
        <f t="shared" si="31"/>
        <v>1.1597222222222221</v>
      </c>
      <c r="S59" s="3">
        <f t="shared" si="32"/>
        <v>1.1875</v>
      </c>
      <c r="T59" s="3">
        <f t="shared" si="33"/>
        <v>1.2152777777777779</v>
      </c>
      <c r="U59" s="3">
        <f t="shared" si="34"/>
        <v>1.2430555555555556</v>
      </c>
      <c r="V59" s="3">
        <f t="shared" si="35"/>
        <v>1.2708333333333333</v>
      </c>
      <c r="W59" s="3">
        <f t="shared" si="36"/>
        <v>1.2986111111111112</v>
      </c>
      <c r="X59" s="3">
        <f t="shared" si="37"/>
        <v>1.3263888888888888</v>
      </c>
      <c r="Y59" s="3">
        <f t="shared" si="38"/>
        <v>0.35416666666666669</v>
      </c>
      <c r="Z59" s="3">
        <f t="shared" si="39"/>
        <v>0.38194444444444459</v>
      </c>
      <c r="AA59" s="3">
        <f t="shared" si="40"/>
        <v>0.40972222222222227</v>
      </c>
      <c r="AB59" s="3">
        <f t="shared" si="41"/>
        <v>0.43749999999999994</v>
      </c>
      <c r="AC59" s="3">
        <f t="shared" si="42"/>
        <v>0.35416666666666669</v>
      </c>
      <c r="AD59" s="3">
        <f t="shared" si="43"/>
        <v>0.38194444444444448</v>
      </c>
      <c r="AE59" s="3">
        <f t="shared" si="44"/>
        <v>0.40972222222222221</v>
      </c>
      <c r="AF59" s="3">
        <f t="shared" si="45"/>
        <v>0.4375</v>
      </c>
      <c r="AG59" s="3">
        <f t="shared" si="46"/>
        <v>0.46527777777777779</v>
      </c>
      <c r="AH59" s="3">
        <f t="shared" si="47"/>
        <v>0.49305555555555558</v>
      </c>
      <c r="AI59" s="3">
        <f t="shared" si="48"/>
        <v>0.52083333333333337</v>
      </c>
      <c r="AJ59" s="3">
        <f t="shared" si="49"/>
        <v>0.54861111111111116</v>
      </c>
      <c r="AK59" s="3">
        <f t="shared" si="50"/>
        <v>0.57638888888888884</v>
      </c>
      <c r="AL59" s="3">
        <f t="shared" si="51"/>
        <v>0.60416666666666674</v>
      </c>
      <c r="AM59" s="3">
        <f t="shared" si="52"/>
        <v>0.63194444444444442</v>
      </c>
      <c r="AN59" s="3">
        <f t="shared" si="53"/>
        <v>0.65972222222222221</v>
      </c>
      <c r="AO59" s="3">
        <f t="shared" si="54"/>
        <v>0.6875</v>
      </c>
      <c r="AP59" s="3">
        <f t="shared" si="55"/>
        <v>0.71527777777777779</v>
      </c>
      <c r="AQ59" s="3">
        <f t="shared" si="56"/>
        <v>0.74305555555555558</v>
      </c>
    </row>
    <row r="60" spans="1:44" x14ac:dyDescent="0.2">
      <c r="A60" s="1">
        <f t="shared" si="58"/>
        <v>11</v>
      </c>
      <c r="B60">
        <f t="shared" si="23"/>
        <v>24</v>
      </c>
      <c r="D60" s="3">
        <f t="shared" si="57"/>
        <v>0.79861111111111116</v>
      </c>
      <c r="E60" s="3">
        <f t="shared" si="24"/>
        <v>0.82638888888888895</v>
      </c>
      <c r="F60" s="3">
        <f t="shared" si="25"/>
        <v>0.85416666666666674</v>
      </c>
      <c r="G60" s="3">
        <f t="shared" si="25"/>
        <v>0.88194444444444442</v>
      </c>
      <c r="H60" s="3">
        <f t="shared" si="25"/>
        <v>0.90972222222222232</v>
      </c>
      <c r="I60" s="3">
        <f t="shared" si="5"/>
        <v>0.9375</v>
      </c>
      <c r="J60" s="3">
        <f t="shared" si="5"/>
        <v>0.96527777777777768</v>
      </c>
      <c r="K60" s="3">
        <f t="shared" si="7"/>
        <v>0.99305555555555558</v>
      </c>
      <c r="L60" s="3">
        <f t="shared" si="8"/>
        <v>1.0208333333333333</v>
      </c>
      <c r="M60" s="3">
        <f t="shared" si="26"/>
        <v>1.0486111111111112</v>
      </c>
      <c r="N60" s="3">
        <f t="shared" si="27"/>
        <v>1.0763888888888888</v>
      </c>
      <c r="O60" s="3">
        <f t="shared" si="28"/>
        <v>1.1041666666666667</v>
      </c>
      <c r="P60" s="3">
        <f t="shared" si="29"/>
        <v>1.1319444444444444</v>
      </c>
      <c r="Q60" s="3">
        <f t="shared" si="30"/>
        <v>1.1597222222222221</v>
      </c>
      <c r="R60" s="3">
        <f t="shared" si="31"/>
        <v>1.1875</v>
      </c>
      <c r="S60" s="3">
        <f t="shared" si="32"/>
        <v>1.2152777777777779</v>
      </c>
      <c r="T60" s="3">
        <f t="shared" si="33"/>
        <v>1.2430555555555556</v>
      </c>
      <c r="U60" s="3">
        <f t="shared" si="34"/>
        <v>1.2708333333333333</v>
      </c>
      <c r="V60" s="3">
        <f t="shared" si="35"/>
        <v>1.2986111111111112</v>
      </c>
      <c r="W60" s="3">
        <f t="shared" si="36"/>
        <v>1.3263888888888888</v>
      </c>
      <c r="X60" s="3">
        <f t="shared" si="37"/>
        <v>0.35416666666666669</v>
      </c>
      <c r="Y60" s="3">
        <f t="shared" si="38"/>
        <v>0.38194444444444459</v>
      </c>
      <c r="Z60" s="3">
        <f t="shared" si="39"/>
        <v>0.40972222222222227</v>
      </c>
      <c r="AA60" s="3">
        <f t="shared" si="40"/>
        <v>0.43749999999999994</v>
      </c>
      <c r="AB60" s="3">
        <f t="shared" si="41"/>
        <v>0.35416666666666669</v>
      </c>
      <c r="AC60" s="3">
        <f t="shared" si="42"/>
        <v>0.38194444444444448</v>
      </c>
      <c r="AD60" s="3">
        <f t="shared" si="43"/>
        <v>0.40972222222222221</v>
      </c>
      <c r="AE60" s="3">
        <f t="shared" si="44"/>
        <v>0.4375</v>
      </c>
      <c r="AF60" s="3">
        <f t="shared" si="45"/>
        <v>0.46527777777777779</v>
      </c>
      <c r="AG60" s="3">
        <f t="shared" si="46"/>
        <v>0.49305555555555558</v>
      </c>
      <c r="AH60" s="3">
        <f t="shared" si="47"/>
        <v>0.52083333333333337</v>
      </c>
      <c r="AI60" s="3">
        <f t="shared" si="48"/>
        <v>0.54861111111111116</v>
      </c>
      <c r="AJ60" s="3">
        <f t="shared" si="49"/>
        <v>0.57638888888888884</v>
      </c>
      <c r="AK60" s="3">
        <f t="shared" si="50"/>
        <v>0.60416666666666674</v>
      </c>
      <c r="AL60" s="3">
        <f t="shared" si="51"/>
        <v>0.63194444444444442</v>
      </c>
      <c r="AM60" s="3">
        <f t="shared" si="52"/>
        <v>0.65972222222222221</v>
      </c>
      <c r="AN60" s="3">
        <f t="shared" si="53"/>
        <v>0.6875</v>
      </c>
      <c r="AO60" s="3">
        <f t="shared" si="54"/>
        <v>0.71527777777777779</v>
      </c>
      <c r="AP60" s="3">
        <f t="shared" si="55"/>
        <v>0.74305555555555558</v>
      </c>
      <c r="AQ60" s="3">
        <f t="shared" si="56"/>
        <v>0.77083333333333337</v>
      </c>
    </row>
    <row r="61" spans="1:44" x14ac:dyDescent="0.2">
      <c r="A61" s="1">
        <f t="shared" si="58"/>
        <v>12</v>
      </c>
      <c r="B61">
        <f t="shared" si="23"/>
        <v>23</v>
      </c>
      <c r="D61" s="3">
        <f t="shared" si="57"/>
        <v>0.82638888888888895</v>
      </c>
      <c r="E61" s="3">
        <f t="shared" si="24"/>
        <v>0.85416666666666674</v>
      </c>
      <c r="F61" s="3">
        <f t="shared" si="25"/>
        <v>0.88194444444444442</v>
      </c>
      <c r="G61" s="3">
        <f t="shared" si="25"/>
        <v>0.90972222222222232</v>
      </c>
      <c r="H61" s="3">
        <f t="shared" si="25"/>
        <v>0.9375</v>
      </c>
      <c r="I61" s="3">
        <f t="shared" si="5"/>
        <v>0.96527777777777768</v>
      </c>
      <c r="J61" s="3">
        <f t="shared" si="5"/>
        <v>0.99305555555555558</v>
      </c>
      <c r="K61" s="3">
        <f t="shared" si="7"/>
        <v>1.0208333333333333</v>
      </c>
      <c r="L61" s="3">
        <f t="shared" si="8"/>
        <v>1.0486111111111112</v>
      </c>
      <c r="M61" s="3">
        <f t="shared" si="26"/>
        <v>1.0763888888888888</v>
      </c>
      <c r="N61" s="3">
        <f t="shared" si="27"/>
        <v>1.1041666666666667</v>
      </c>
      <c r="O61" s="3">
        <f t="shared" si="28"/>
        <v>1.1319444444444444</v>
      </c>
      <c r="P61" s="3">
        <f t="shared" si="29"/>
        <v>1.1597222222222221</v>
      </c>
      <c r="Q61" s="3">
        <f t="shared" si="30"/>
        <v>1.1875</v>
      </c>
      <c r="R61" s="3">
        <f t="shared" si="31"/>
        <v>1.2152777777777779</v>
      </c>
      <c r="S61" s="3">
        <f t="shared" si="32"/>
        <v>1.2430555555555556</v>
      </c>
      <c r="T61" s="3">
        <f t="shared" si="33"/>
        <v>1.2708333333333333</v>
      </c>
      <c r="U61" s="3">
        <f t="shared" si="34"/>
        <v>1.2986111111111112</v>
      </c>
      <c r="V61" s="3">
        <f t="shared" si="35"/>
        <v>1.3263888888888888</v>
      </c>
      <c r="W61" s="3">
        <f t="shared" si="36"/>
        <v>0.35416666666666669</v>
      </c>
      <c r="X61" s="3">
        <f t="shared" si="37"/>
        <v>0.38194444444444459</v>
      </c>
      <c r="Y61" s="3">
        <f t="shared" si="38"/>
        <v>0.40972222222222227</v>
      </c>
      <c r="Z61" s="3">
        <f t="shared" si="39"/>
        <v>0.43749999999999994</v>
      </c>
      <c r="AA61" s="3">
        <f t="shared" si="40"/>
        <v>0.35416666666666669</v>
      </c>
      <c r="AB61" s="3">
        <f t="shared" si="41"/>
        <v>0.38194444444444448</v>
      </c>
      <c r="AC61" s="3">
        <f t="shared" si="42"/>
        <v>0.40972222222222221</v>
      </c>
      <c r="AD61" s="3">
        <f t="shared" si="43"/>
        <v>0.4375</v>
      </c>
      <c r="AE61" s="3">
        <f t="shared" si="44"/>
        <v>0.46527777777777779</v>
      </c>
      <c r="AF61" s="3">
        <f t="shared" si="45"/>
        <v>0.49305555555555558</v>
      </c>
      <c r="AG61" s="3">
        <f t="shared" si="46"/>
        <v>0.52083333333333337</v>
      </c>
      <c r="AH61" s="3">
        <f t="shared" si="47"/>
        <v>0.54861111111111116</v>
      </c>
      <c r="AI61" s="3">
        <f t="shared" si="48"/>
        <v>0.57638888888888884</v>
      </c>
      <c r="AJ61" s="3">
        <f t="shared" si="49"/>
        <v>0.60416666666666674</v>
      </c>
      <c r="AK61" s="3">
        <f t="shared" si="50"/>
        <v>0.63194444444444442</v>
      </c>
      <c r="AL61" s="3">
        <f t="shared" si="51"/>
        <v>0.65972222222222221</v>
      </c>
      <c r="AM61" s="3">
        <f t="shared" si="52"/>
        <v>0.6875</v>
      </c>
      <c r="AN61" s="3">
        <f t="shared" si="53"/>
        <v>0.71527777777777779</v>
      </c>
      <c r="AO61" s="3">
        <f t="shared" si="54"/>
        <v>0.74305555555555558</v>
      </c>
      <c r="AP61" s="3">
        <f t="shared" si="55"/>
        <v>0.77083333333333337</v>
      </c>
      <c r="AQ61" s="3">
        <f t="shared" si="56"/>
        <v>0.79861111111111116</v>
      </c>
    </row>
    <row r="62" spans="1:44" x14ac:dyDescent="0.2">
      <c r="A62" s="1">
        <f t="shared" si="58"/>
        <v>13</v>
      </c>
      <c r="B62">
        <f t="shared" si="23"/>
        <v>22</v>
      </c>
      <c r="D62" s="3">
        <f t="shared" si="57"/>
        <v>0.85416666666666674</v>
      </c>
      <c r="E62" s="3">
        <f t="shared" si="24"/>
        <v>0.88194444444444442</v>
      </c>
      <c r="F62" s="3">
        <f t="shared" si="25"/>
        <v>0.90972222222222232</v>
      </c>
      <c r="G62" s="3">
        <f t="shared" si="25"/>
        <v>0.9375</v>
      </c>
      <c r="H62" s="3">
        <f t="shared" si="25"/>
        <v>0.96527777777777768</v>
      </c>
      <c r="I62" s="3">
        <f t="shared" si="5"/>
        <v>0.99305555555555558</v>
      </c>
      <c r="J62" s="3">
        <f t="shared" si="5"/>
        <v>1.0208333333333333</v>
      </c>
      <c r="K62" s="3">
        <f t="shared" si="7"/>
        <v>1.0486111111111112</v>
      </c>
      <c r="L62" s="3">
        <f t="shared" si="8"/>
        <v>1.0763888888888888</v>
      </c>
      <c r="M62" s="3">
        <f t="shared" si="26"/>
        <v>1.1041666666666667</v>
      </c>
      <c r="N62" s="3">
        <f t="shared" si="27"/>
        <v>1.1319444444444444</v>
      </c>
      <c r="O62" s="3">
        <f t="shared" si="28"/>
        <v>1.1597222222222221</v>
      </c>
      <c r="P62" s="3">
        <f t="shared" si="29"/>
        <v>1.1875</v>
      </c>
      <c r="Q62" s="3">
        <f t="shared" si="30"/>
        <v>1.2152777777777779</v>
      </c>
      <c r="R62" s="3">
        <f t="shared" si="31"/>
        <v>1.2430555555555556</v>
      </c>
      <c r="S62" s="3">
        <f t="shared" si="32"/>
        <v>1.2708333333333333</v>
      </c>
      <c r="T62" s="3">
        <f t="shared" si="33"/>
        <v>1.2986111111111112</v>
      </c>
      <c r="U62" s="3">
        <f t="shared" si="34"/>
        <v>1.3263888888888888</v>
      </c>
      <c r="V62" s="3">
        <f t="shared" si="35"/>
        <v>0.35416666666666669</v>
      </c>
      <c r="W62" s="3">
        <f t="shared" si="36"/>
        <v>0.38194444444444459</v>
      </c>
      <c r="X62" s="3">
        <f t="shared" si="37"/>
        <v>0.40972222222222227</v>
      </c>
      <c r="Y62" s="3">
        <f t="shared" si="38"/>
        <v>0.43749999999999994</v>
      </c>
      <c r="Z62" s="3">
        <f t="shared" si="39"/>
        <v>0.35416666666666669</v>
      </c>
      <c r="AA62" s="3">
        <f t="shared" si="40"/>
        <v>0.38194444444444448</v>
      </c>
      <c r="AB62" s="3">
        <f t="shared" si="41"/>
        <v>0.40972222222222221</v>
      </c>
      <c r="AC62" s="3">
        <f t="shared" si="42"/>
        <v>0.4375</v>
      </c>
      <c r="AD62" s="3">
        <f t="shared" si="43"/>
        <v>0.46527777777777779</v>
      </c>
      <c r="AE62" s="3">
        <f t="shared" si="44"/>
        <v>0.49305555555555558</v>
      </c>
      <c r="AF62" s="3">
        <f t="shared" si="45"/>
        <v>0.52083333333333337</v>
      </c>
      <c r="AG62" s="3">
        <f t="shared" si="46"/>
        <v>0.54861111111111116</v>
      </c>
      <c r="AH62" s="3">
        <f t="shared" si="47"/>
        <v>0.57638888888888884</v>
      </c>
      <c r="AI62" s="3">
        <f t="shared" si="48"/>
        <v>0.60416666666666674</v>
      </c>
      <c r="AJ62" s="3">
        <f t="shared" si="49"/>
        <v>0.63194444444444442</v>
      </c>
      <c r="AK62" s="3">
        <f t="shared" si="50"/>
        <v>0.65972222222222221</v>
      </c>
      <c r="AL62" s="3">
        <f t="shared" si="51"/>
        <v>0.6875</v>
      </c>
      <c r="AM62" s="3">
        <f t="shared" si="52"/>
        <v>0.71527777777777779</v>
      </c>
      <c r="AN62" s="3">
        <f t="shared" si="53"/>
        <v>0.74305555555555558</v>
      </c>
      <c r="AO62" s="3">
        <f t="shared" si="54"/>
        <v>0.77083333333333337</v>
      </c>
      <c r="AP62" s="3">
        <f t="shared" si="55"/>
        <v>0.79861111111111116</v>
      </c>
      <c r="AQ62" s="3">
        <f t="shared" si="56"/>
        <v>0.82638888888888895</v>
      </c>
    </row>
    <row r="63" spans="1:44" x14ac:dyDescent="0.2">
      <c r="A63" s="1">
        <f t="shared" si="58"/>
        <v>14</v>
      </c>
      <c r="B63">
        <f t="shared" si="23"/>
        <v>21</v>
      </c>
      <c r="D63" s="3">
        <f t="shared" si="57"/>
        <v>0.88194444444444442</v>
      </c>
      <c r="E63" s="3">
        <f t="shared" si="24"/>
        <v>0.90972222222222232</v>
      </c>
      <c r="F63" s="3">
        <f t="shared" si="25"/>
        <v>0.9375</v>
      </c>
      <c r="G63" s="3">
        <f t="shared" si="25"/>
        <v>0.96527777777777768</v>
      </c>
      <c r="H63" s="3">
        <f t="shared" si="25"/>
        <v>0.99305555555555558</v>
      </c>
      <c r="I63" s="3">
        <f t="shared" si="5"/>
        <v>1.0208333333333333</v>
      </c>
      <c r="J63" s="3">
        <f t="shared" si="5"/>
        <v>1.0486111111111112</v>
      </c>
      <c r="K63" s="3">
        <f t="shared" si="7"/>
        <v>1.0763888888888888</v>
      </c>
      <c r="L63" s="3">
        <f t="shared" si="8"/>
        <v>1.1041666666666667</v>
      </c>
      <c r="M63" s="3">
        <f t="shared" si="26"/>
        <v>1.1319444444444444</v>
      </c>
      <c r="N63" s="3">
        <f t="shared" si="27"/>
        <v>1.1597222222222221</v>
      </c>
      <c r="O63" s="3">
        <f t="shared" si="28"/>
        <v>1.1875</v>
      </c>
      <c r="P63" s="3">
        <f t="shared" si="29"/>
        <v>1.2152777777777779</v>
      </c>
      <c r="Q63" s="3">
        <f t="shared" si="30"/>
        <v>1.2430555555555556</v>
      </c>
      <c r="R63" s="3">
        <f t="shared" si="31"/>
        <v>1.2708333333333333</v>
      </c>
      <c r="S63" s="3">
        <f t="shared" si="32"/>
        <v>1.2986111111111112</v>
      </c>
      <c r="T63" s="3">
        <f t="shared" si="33"/>
        <v>1.3263888888888888</v>
      </c>
      <c r="U63" s="3">
        <f t="shared" si="34"/>
        <v>0.35416666666666669</v>
      </c>
      <c r="V63" s="3">
        <f t="shared" si="35"/>
        <v>0.38194444444444459</v>
      </c>
      <c r="W63" s="3">
        <f t="shared" si="36"/>
        <v>0.40972222222222227</v>
      </c>
      <c r="X63" s="3">
        <f t="shared" si="37"/>
        <v>0.43749999999999994</v>
      </c>
      <c r="Y63" s="3">
        <f t="shared" si="38"/>
        <v>0.35416666666666669</v>
      </c>
      <c r="Z63" s="3">
        <f t="shared" si="39"/>
        <v>0.38194444444444448</v>
      </c>
      <c r="AA63" s="3">
        <f t="shared" si="40"/>
        <v>0.40972222222222221</v>
      </c>
      <c r="AB63" s="3">
        <f t="shared" si="41"/>
        <v>0.4375</v>
      </c>
      <c r="AC63" s="3">
        <f t="shared" si="42"/>
        <v>0.46527777777777779</v>
      </c>
      <c r="AD63" s="3">
        <f t="shared" si="43"/>
        <v>0.49305555555555558</v>
      </c>
      <c r="AE63" s="3">
        <f t="shared" si="44"/>
        <v>0.52083333333333337</v>
      </c>
      <c r="AF63" s="3">
        <f t="shared" si="45"/>
        <v>0.54861111111111116</v>
      </c>
      <c r="AG63" s="3">
        <f t="shared" si="46"/>
        <v>0.57638888888888884</v>
      </c>
      <c r="AH63" s="3">
        <f t="shared" si="47"/>
        <v>0.60416666666666674</v>
      </c>
      <c r="AI63" s="3">
        <f t="shared" si="48"/>
        <v>0.63194444444444442</v>
      </c>
      <c r="AJ63" s="3">
        <f t="shared" si="49"/>
        <v>0.65972222222222221</v>
      </c>
      <c r="AK63" s="3">
        <f t="shared" si="50"/>
        <v>0.6875</v>
      </c>
      <c r="AL63" s="3">
        <f t="shared" si="51"/>
        <v>0.71527777777777779</v>
      </c>
      <c r="AM63" s="3">
        <f t="shared" si="52"/>
        <v>0.74305555555555558</v>
      </c>
      <c r="AN63" s="3">
        <f t="shared" si="53"/>
        <v>0.77083333333333337</v>
      </c>
      <c r="AO63" s="3">
        <f t="shared" si="54"/>
        <v>0.79861111111111116</v>
      </c>
      <c r="AP63" s="3">
        <f t="shared" si="55"/>
        <v>0.82638888888888895</v>
      </c>
      <c r="AQ63" s="3">
        <f t="shared" si="56"/>
        <v>0.85416666666666674</v>
      </c>
    </row>
    <row r="64" spans="1:44" x14ac:dyDescent="0.2">
      <c r="A64" s="1">
        <f t="shared" si="58"/>
        <v>15</v>
      </c>
      <c r="B64">
        <f t="shared" si="23"/>
        <v>20</v>
      </c>
      <c r="D64" s="3">
        <f t="shared" si="57"/>
        <v>0.90972222222222232</v>
      </c>
      <c r="E64" s="3">
        <f t="shared" si="24"/>
        <v>0.9375</v>
      </c>
      <c r="F64" s="3">
        <f t="shared" si="25"/>
        <v>0.96527777777777768</v>
      </c>
      <c r="G64" s="3">
        <f t="shared" si="25"/>
        <v>0.99305555555555558</v>
      </c>
      <c r="H64" s="3">
        <f t="shared" si="25"/>
        <v>1.0208333333333333</v>
      </c>
      <c r="I64" s="3">
        <f t="shared" si="5"/>
        <v>1.0486111111111112</v>
      </c>
      <c r="J64" s="3">
        <f t="shared" si="5"/>
        <v>1.0763888888888888</v>
      </c>
      <c r="K64" s="3">
        <f t="shared" si="7"/>
        <v>1.1041666666666667</v>
      </c>
      <c r="L64" s="3">
        <f t="shared" si="8"/>
        <v>1.1319444444444444</v>
      </c>
      <c r="M64" s="3">
        <f t="shared" si="26"/>
        <v>1.1597222222222221</v>
      </c>
      <c r="N64" s="3">
        <f t="shared" si="27"/>
        <v>1.1875</v>
      </c>
      <c r="O64" s="3">
        <f t="shared" si="28"/>
        <v>1.2152777777777779</v>
      </c>
      <c r="P64" s="3">
        <f t="shared" si="29"/>
        <v>1.2430555555555556</v>
      </c>
      <c r="Q64" s="3">
        <f t="shared" si="30"/>
        <v>1.2708333333333333</v>
      </c>
      <c r="R64" s="3">
        <f t="shared" si="31"/>
        <v>1.2986111111111112</v>
      </c>
      <c r="S64" s="3">
        <f t="shared" si="32"/>
        <v>1.3263888888888888</v>
      </c>
      <c r="T64" s="3">
        <f t="shared" si="33"/>
        <v>0.35416666666666669</v>
      </c>
      <c r="U64" s="3">
        <f t="shared" si="34"/>
        <v>0.38194444444444459</v>
      </c>
      <c r="V64" s="3">
        <f t="shared" si="35"/>
        <v>0.40972222222222227</v>
      </c>
      <c r="W64" s="3">
        <f t="shared" si="36"/>
        <v>0.43749999999999994</v>
      </c>
      <c r="X64" s="3">
        <f t="shared" si="37"/>
        <v>0.35416666666666669</v>
      </c>
      <c r="Y64" s="3">
        <f t="shared" si="38"/>
        <v>0.38194444444444448</v>
      </c>
      <c r="Z64" s="3">
        <f t="shared" si="39"/>
        <v>0.40972222222222221</v>
      </c>
      <c r="AA64" s="3">
        <f t="shared" si="40"/>
        <v>0.4375</v>
      </c>
      <c r="AB64" s="3">
        <f t="shared" si="41"/>
        <v>0.46527777777777779</v>
      </c>
      <c r="AC64" s="3">
        <f t="shared" si="42"/>
        <v>0.49305555555555558</v>
      </c>
      <c r="AD64" s="3">
        <f t="shared" si="43"/>
        <v>0.52083333333333337</v>
      </c>
      <c r="AE64" s="3">
        <f t="shared" si="44"/>
        <v>0.54861111111111116</v>
      </c>
      <c r="AF64" s="3">
        <f t="shared" si="45"/>
        <v>0.57638888888888884</v>
      </c>
      <c r="AG64" s="3">
        <f t="shared" si="46"/>
        <v>0.60416666666666674</v>
      </c>
      <c r="AH64" s="3">
        <f t="shared" si="47"/>
        <v>0.63194444444444442</v>
      </c>
      <c r="AI64" s="3">
        <f t="shared" si="48"/>
        <v>0.65972222222222221</v>
      </c>
      <c r="AJ64" s="3">
        <f t="shared" si="49"/>
        <v>0.6875</v>
      </c>
      <c r="AK64" s="3">
        <f t="shared" si="50"/>
        <v>0.71527777777777779</v>
      </c>
      <c r="AL64" s="3">
        <f t="shared" si="51"/>
        <v>0.74305555555555558</v>
      </c>
      <c r="AM64" s="3">
        <f t="shared" si="52"/>
        <v>0.77083333333333337</v>
      </c>
      <c r="AN64" s="3">
        <f t="shared" si="53"/>
        <v>0.79861111111111116</v>
      </c>
      <c r="AO64" s="3">
        <f t="shared" si="54"/>
        <v>0.82638888888888895</v>
      </c>
      <c r="AP64" s="3">
        <f t="shared" si="55"/>
        <v>0.85416666666666674</v>
      </c>
      <c r="AQ64" s="3">
        <f t="shared" si="56"/>
        <v>0.88194444444444442</v>
      </c>
    </row>
    <row r="65" spans="1:43" x14ac:dyDescent="0.2">
      <c r="A65" s="1">
        <f t="shared" si="58"/>
        <v>16</v>
      </c>
      <c r="B65">
        <f t="shared" si="23"/>
        <v>19</v>
      </c>
      <c r="D65" s="3">
        <f t="shared" si="57"/>
        <v>0.9375</v>
      </c>
      <c r="E65" s="3">
        <f t="shared" si="24"/>
        <v>0.96527777777777768</v>
      </c>
      <c r="F65" s="3">
        <f t="shared" si="25"/>
        <v>0.99305555555555558</v>
      </c>
      <c r="G65" s="3">
        <f t="shared" si="25"/>
        <v>1.0208333333333333</v>
      </c>
      <c r="H65" s="3">
        <f t="shared" si="25"/>
        <v>1.0486111111111112</v>
      </c>
      <c r="I65" s="3">
        <f t="shared" si="5"/>
        <v>1.0763888888888888</v>
      </c>
      <c r="J65" s="3">
        <f t="shared" si="5"/>
        <v>1.1041666666666667</v>
      </c>
      <c r="K65" s="3">
        <f t="shared" si="7"/>
        <v>1.1319444444444444</v>
      </c>
      <c r="L65" s="3">
        <f t="shared" si="8"/>
        <v>1.1597222222222221</v>
      </c>
      <c r="M65" s="3">
        <f t="shared" si="26"/>
        <v>1.1875</v>
      </c>
      <c r="N65" s="3">
        <f t="shared" si="27"/>
        <v>1.2152777777777779</v>
      </c>
      <c r="O65" s="3">
        <f t="shared" si="28"/>
        <v>1.2430555555555556</v>
      </c>
      <c r="P65" s="3">
        <f t="shared" si="29"/>
        <v>1.2708333333333333</v>
      </c>
      <c r="Q65" s="3">
        <f t="shared" si="30"/>
        <v>1.2986111111111112</v>
      </c>
      <c r="R65" s="3">
        <f t="shared" si="31"/>
        <v>1.3263888888888888</v>
      </c>
      <c r="S65" s="3">
        <f t="shared" si="32"/>
        <v>0.35416666666666669</v>
      </c>
      <c r="T65" s="3">
        <f t="shared" si="33"/>
        <v>0.38194444444444459</v>
      </c>
      <c r="U65" s="3">
        <f t="shared" si="34"/>
        <v>0.40972222222222227</v>
      </c>
      <c r="V65" s="3">
        <f t="shared" si="35"/>
        <v>0.43749999999999994</v>
      </c>
      <c r="W65" s="3">
        <f t="shared" si="36"/>
        <v>0.35416666666666669</v>
      </c>
      <c r="X65" s="3">
        <f t="shared" si="37"/>
        <v>0.38194444444444448</v>
      </c>
      <c r="Y65" s="3">
        <f t="shared" si="38"/>
        <v>0.40972222222222221</v>
      </c>
      <c r="Z65" s="3">
        <f t="shared" si="39"/>
        <v>0.4375</v>
      </c>
      <c r="AA65" s="3">
        <f t="shared" si="40"/>
        <v>0.46527777777777779</v>
      </c>
      <c r="AB65" s="3">
        <f t="shared" si="41"/>
        <v>0.49305555555555558</v>
      </c>
      <c r="AC65" s="3">
        <f t="shared" si="42"/>
        <v>0.52083333333333337</v>
      </c>
      <c r="AD65" s="3">
        <f t="shared" si="43"/>
        <v>0.54861111111111116</v>
      </c>
      <c r="AE65" s="3">
        <f t="shared" si="44"/>
        <v>0.57638888888888884</v>
      </c>
      <c r="AF65" s="3">
        <f t="shared" si="45"/>
        <v>0.60416666666666674</v>
      </c>
      <c r="AG65" s="3">
        <f t="shared" si="46"/>
        <v>0.63194444444444442</v>
      </c>
      <c r="AH65" s="3">
        <f t="shared" si="47"/>
        <v>0.65972222222222221</v>
      </c>
      <c r="AI65" s="3">
        <f t="shared" si="48"/>
        <v>0.6875</v>
      </c>
      <c r="AJ65" s="3">
        <f t="shared" si="49"/>
        <v>0.71527777777777779</v>
      </c>
      <c r="AK65" s="3">
        <f t="shared" si="50"/>
        <v>0.74305555555555558</v>
      </c>
      <c r="AL65" s="3">
        <f t="shared" si="51"/>
        <v>0.77083333333333337</v>
      </c>
      <c r="AM65" s="3">
        <f t="shared" si="52"/>
        <v>0.79861111111111116</v>
      </c>
      <c r="AN65" s="3">
        <f t="shared" si="53"/>
        <v>0.82638888888888895</v>
      </c>
      <c r="AO65" s="3">
        <f t="shared" si="54"/>
        <v>0.85416666666666674</v>
      </c>
      <c r="AP65" s="3">
        <f t="shared" si="55"/>
        <v>0.88194444444444442</v>
      </c>
      <c r="AQ65" s="3">
        <f t="shared" si="56"/>
        <v>0.90972222222222232</v>
      </c>
    </row>
    <row r="66" spans="1:43" x14ac:dyDescent="0.2">
      <c r="A66" s="1">
        <f t="shared" si="58"/>
        <v>17</v>
      </c>
      <c r="B66">
        <f t="shared" si="23"/>
        <v>18</v>
      </c>
      <c r="D66" s="3">
        <f t="shared" si="57"/>
        <v>0.96527777777777768</v>
      </c>
      <c r="E66" s="3">
        <f t="shared" si="24"/>
        <v>0.99305555555555558</v>
      </c>
      <c r="F66" s="3">
        <f t="shared" si="25"/>
        <v>1.0208333333333333</v>
      </c>
      <c r="G66" s="3">
        <f t="shared" si="25"/>
        <v>1.0486111111111112</v>
      </c>
      <c r="H66" s="3">
        <f t="shared" si="25"/>
        <v>1.0763888888888888</v>
      </c>
      <c r="I66" s="3">
        <f t="shared" si="5"/>
        <v>1.1041666666666667</v>
      </c>
      <c r="J66" s="3">
        <f t="shared" si="5"/>
        <v>1.1319444444444444</v>
      </c>
      <c r="K66" s="3">
        <f t="shared" si="7"/>
        <v>1.1597222222222221</v>
      </c>
      <c r="L66" s="3">
        <f t="shared" si="8"/>
        <v>1.1875</v>
      </c>
      <c r="M66" s="3">
        <f t="shared" si="26"/>
        <v>1.2152777777777779</v>
      </c>
      <c r="N66" s="3">
        <f t="shared" si="27"/>
        <v>1.2430555555555556</v>
      </c>
      <c r="O66" s="3">
        <f t="shared" si="28"/>
        <v>1.2708333333333333</v>
      </c>
      <c r="P66" s="3">
        <f t="shared" si="29"/>
        <v>1.2986111111111112</v>
      </c>
      <c r="Q66" s="3">
        <f t="shared" si="30"/>
        <v>1.3263888888888888</v>
      </c>
      <c r="R66" s="3">
        <f t="shared" si="31"/>
        <v>0.35416666666666669</v>
      </c>
      <c r="S66" s="3">
        <f t="shared" si="32"/>
        <v>0.38194444444444459</v>
      </c>
      <c r="T66" s="3">
        <f t="shared" si="33"/>
        <v>0.40972222222222227</v>
      </c>
      <c r="U66" s="3">
        <f t="shared" si="34"/>
        <v>0.43749999999999994</v>
      </c>
      <c r="V66" s="3">
        <f t="shared" si="35"/>
        <v>0.35416666666666669</v>
      </c>
      <c r="W66" s="3">
        <f t="shared" si="36"/>
        <v>0.38194444444444448</v>
      </c>
      <c r="X66" s="3">
        <f t="shared" si="37"/>
        <v>0.40972222222222221</v>
      </c>
      <c r="Y66" s="3">
        <f t="shared" si="38"/>
        <v>0.4375</v>
      </c>
      <c r="Z66" s="3">
        <f t="shared" si="39"/>
        <v>0.46527777777777779</v>
      </c>
      <c r="AA66" s="3">
        <f t="shared" si="40"/>
        <v>0.49305555555555558</v>
      </c>
      <c r="AB66" s="3">
        <f t="shared" si="41"/>
        <v>0.52083333333333337</v>
      </c>
      <c r="AC66" s="3">
        <f t="shared" si="42"/>
        <v>0.54861111111111116</v>
      </c>
      <c r="AD66" s="3">
        <f t="shared" si="43"/>
        <v>0.57638888888888884</v>
      </c>
      <c r="AE66" s="3">
        <f t="shared" si="44"/>
        <v>0.60416666666666674</v>
      </c>
      <c r="AF66" s="3">
        <f t="shared" si="45"/>
        <v>0.63194444444444442</v>
      </c>
      <c r="AG66" s="3">
        <f t="shared" si="46"/>
        <v>0.65972222222222221</v>
      </c>
      <c r="AH66" s="3">
        <f t="shared" si="47"/>
        <v>0.6875</v>
      </c>
      <c r="AI66" s="3">
        <f t="shared" si="48"/>
        <v>0.71527777777777779</v>
      </c>
      <c r="AJ66" s="3">
        <f t="shared" si="49"/>
        <v>0.74305555555555558</v>
      </c>
      <c r="AK66" s="3">
        <f t="shared" si="50"/>
        <v>0.77083333333333337</v>
      </c>
      <c r="AL66" s="3">
        <f t="shared" si="51"/>
        <v>0.79861111111111116</v>
      </c>
      <c r="AM66" s="3">
        <f t="shared" si="52"/>
        <v>0.82638888888888895</v>
      </c>
      <c r="AN66" s="3">
        <f t="shared" si="53"/>
        <v>0.85416666666666674</v>
      </c>
      <c r="AO66" s="3">
        <f t="shared" si="54"/>
        <v>0.88194444444444442</v>
      </c>
      <c r="AP66" s="3">
        <f t="shared" si="55"/>
        <v>0.90972222222222232</v>
      </c>
      <c r="AQ66" s="3">
        <f t="shared" si="56"/>
        <v>0.9375</v>
      </c>
    </row>
    <row r="67" spans="1:43" x14ac:dyDescent="0.2">
      <c r="A67" s="1">
        <f t="shared" si="58"/>
        <v>18</v>
      </c>
      <c r="B67">
        <f t="shared" si="23"/>
        <v>17</v>
      </c>
      <c r="D67" s="3">
        <f t="shared" si="57"/>
        <v>0.99305555555555558</v>
      </c>
      <c r="E67" s="3">
        <f t="shared" si="24"/>
        <v>1.0208333333333333</v>
      </c>
      <c r="F67" s="3">
        <f t="shared" si="25"/>
        <v>1.0486111111111112</v>
      </c>
      <c r="G67" s="3">
        <f t="shared" si="25"/>
        <v>1.0763888888888888</v>
      </c>
      <c r="H67" s="3">
        <f t="shared" si="25"/>
        <v>1.1041666666666667</v>
      </c>
      <c r="I67" s="3">
        <f t="shared" si="5"/>
        <v>1.1319444444444444</v>
      </c>
      <c r="J67" s="3">
        <f t="shared" si="5"/>
        <v>1.1597222222222221</v>
      </c>
      <c r="K67" s="3">
        <f t="shared" si="7"/>
        <v>1.1875</v>
      </c>
      <c r="L67" s="3">
        <f t="shared" si="8"/>
        <v>1.2152777777777779</v>
      </c>
      <c r="M67" s="3">
        <f t="shared" si="26"/>
        <v>1.2430555555555556</v>
      </c>
      <c r="N67" s="3">
        <f t="shared" si="27"/>
        <v>1.2708333333333333</v>
      </c>
      <c r="O67" s="3">
        <f t="shared" si="28"/>
        <v>1.2986111111111112</v>
      </c>
      <c r="P67" s="3">
        <f t="shared" si="29"/>
        <v>1.3263888888888888</v>
      </c>
      <c r="Q67" s="3">
        <f t="shared" si="30"/>
        <v>0.35416666666666669</v>
      </c>
      <c r="R67" s="3">
        <f t="shared" si="31"/>
        <v>0.38194444444444459</v>
      </c>
      <c r="S67" s="3">
        <f t="shared" si="32"/>
        <v>0.40972222222222227</v>
      </c>
      <c r="T67" s="3">
        <f t="shared" si="33"/>
        <v>0.43749999999999994</v>
      </c>
      <c r="U67" s="3">
        <f t="shared" si="34"/>
        <v>0.35416666666666669</v>
      </c>
      <c r="V67" s="3">
        <f t="shared" si="35"/>
        <v>0.38194444444444448</v>
      </c>
      <c r="W67" s="3">
        <f t="shared" si="36"/>
        <v>0.40972222222222221</v>
      </c>
      <c r="X67" s="3">
        <f t="shared" si="37"/>
        <v>0.4375</v>
      </c>
      <c r="Y67" s="3">
        <f t="shared" si="38"/>
        <v>0.46527777777777779</v>
      </c>
      <c r="Z67" s="3">
        <f t="shared" si="39"/>
        <v>0.49305555555555558</v>
      </c>
      <c r="AA67" s="3">
        <f t="shared" si="40"/>
        <v>0.52083333333333337</v>
      </c>
      <c r="AB67" s="3">
        <f t="shared" si="41"/>
        <v>0.54861111111111116</v>
      </c>
      <c r="AC67" s="3">
        <f t="shared" si="42"/>
        <v>0.57638888888888884</v>
      </c>
      <c r="AD67" s="3">
        <f t="shared" si="43"/>
        <v>0.60416666666666674</v>
      </c>
      <c r="AE67" s="3">
        <f t="shared" si="44"/>
        <v>0.63194444444444442</v>
      </c>
      <c r="AF67" s="3">
        <f t="shared" si="45"/>
        <v>0.65972222222222221</v>
      </c>
      <c r="AG67" s="3">
        <f t="shared" si="46"/>
        <v>0.6875</v>
      </c>
      <c r="AH67" s="3">
        <f t="shared" si="47"/>
        <v>0.71527777777777779</v>
      </c>
      <c r="AI67" s="3">
        <f t="shared" si="48"/>
        <v>0.74305555555555558</v>
      </c>
      <c r="AJ67" s="3">
        <f t="shared" si="49"/>
        <v>0.77083333333333337</v>
      </c>
      <c r="AK67" s="3">
        <f t="shared" si="50"/>
        <v>0.79861111111111116</v>
      </c>
      <c r="AL67" s="3">
        <f t="shared" si="51"/>
        <v>0.82638888888888895</v>
      </c>
      <c r="AM67" s="3">
        <f t="shared" si="52"/>
        <v>0.85416666666666674</v>
      </c>
      <c r="AN67" s="3">
        <f t="shared" si="53"/>
        <v>0.88194444444444442</v>
      </c>
      <c r="AO67" s="3">
        <f t="shared" si="54"/>
        <v>0.90972222222222232</v>
      </c>
      <c r="AP67" s="3">
        <f t="shared" si="55"/>
        <v>0.9375</v>
      </c>
      <c r="AQ67" s="3">
        <f t="shared" si="56"/>
        <v>0.96527777777777768</v>
      </c>
    </row>
    <row r="68" spans="1:43" x14ac:dyDescent="0.2">
      <c r="A68" s="1">
        <f t="shared" si="58"/>
        <v>19</v>
      </c>
      <c r="B68">
        <f t="shared" si="23"/>
        <v>16</v>
      </c>
      <c r="D68" s="3">
        <f t="shared" si="57"/>
        <v>1.0208333333333333</v>
      </c>
      <c r="E68" s="3">
        <f t="shared" si="24"/>
        <v>1.0486111111111112</v>
      </c>
      <c r="F68" s="3">
        <f t="shared" si="25"/>
        <v>1.0763888888888888</v>
      </c>
      <c r="G68" s="3">
        <f t="shared" si="25"/>
        <v>1.1041666666666667</v>
      </c>
      <c r="H68" s="3">
        <f t="shared" si="25"/>
        <v>1.1319444444444444</v>
      </c>
      <c r="I68" s="3">
        <f t="shared" si="5"/>
        <v>1.1597222222222221</v>
      </c>
      <c r="J68" s="3">
        <f t="shared" si="5"/>
        <v>1.1875</v>
      </c>
      <c r="K68" s="3">
        <f t="shared" si="7"/>
        <v>1.2152777777777779</v>
      </c>
      <c r="L68" s="3">
        <f t="shared" si="8"/>
        <v>1.2430555555555556</v>
      </c>
      <c r="M68" s="3">
        <f t="shared" si="26"/>
        <v>1.2708333333333333</v>
      </c>
      <c r="N68" s="3">
        <f t="shared" si="27"/>
        <v>1.2986111111111112</v>
      </c>
      <c r="O68" s="3">
        <f t="shared" si="28"/>
        <v>1.3263888888888888</v>
      </c>
      <c r="P68" s="3">
        <f t="shared" si="29"/>
        <v>0.35416666666666669</v>
      </c>
      <c r="Q68" s="3">
        <f t="shared" si="30"/>
        <v>0.38194444444444459</v>
      </c>
      <c r="R68" s="3">
        <f t="shared" si="31"/>
        <v>0.40972222222222227</v>
      </c>
      <c r="S68" s="3">
        <f t="shared" si="32"/>
        <v>0.43749999999999994</v>
      </c>
      <c r="T68" s="3">
        <f t="shared" si="33"/>
        <v>0.35416666666666669</v>
      </c>
      <c r="U68" s="3">
        <f t="shared" si="34"/>
        <v>0.38194444444444448</v>
      </c>
      <c r="V68" s="3">
        <f t="shared" si="35"/>
        <v>0.40972222222222221</v>
      </c>
      <c r="W68" s="3">
        <f t="shared" si="36"/>
        <v>0.4375</v>
      </c>
      <c r="X68" s="3">
        <f t="shared" si="37"/>
        <v>0.46527777777777779</v>
      </c>
      <c r="Y68" s="3">
        <f t="shared" si="38"/>
        <v>0.49305555555555558</v>
      </c>
      <c r="Z68" s="3">
        <f t="shared" si="39"/>
        <v>0.52083333333333337</v>
      </c>
      <c r="AA68" s="3">
        <f t="shared" si="40"/>
        <v>0.54861111111111116</v>
      </c>
      <c r="AB68" s="3">
        <f t="shared" si="41"/>
        <v>0.57638888888888884</v>
      </c>
      <c r="AC68" s="3">
        <f t="shared" si="42"/>
        <v>0.60416666666666674</v>
      </c>
      <c r="AD68" s="3">
        <f t="shared" si="43"/>
        <v>0.63194444444444442</v>
      </c>
      <c r="AE68" s="3">
        <f t="shared" si="44"/>
        <v>0.65972222222222221</v>
      </c>
      <c r="AF68" s="3">
        <f t="shared" si="45"/>
        <v>0.6875</v>
      </c>
      <c r="AG68" s="3">
        <f t="shared" si="46"/>
        <v>0.71527777777777779</v>
      </c>
      <c r="AH68" s="3">
        <f t="shared" si="47"/>
        <v>0.74305555555555558</v>
      </c>
      <c r="AI68" s="3">
        <f t="shared" si="48"/>
        <v>0.77083333333333337</v>
      </c>
      <c r="AJ68" s="3">
        <f t="shared" si="49"/>
        <v>0.79861111111111116</v>
      </c>
      <c r="AK68" s="3">
        <f t="shared" si="50"/>
        <v>0.82638888888888895</v>
      </c>
      <c r="AL68" s="3">
        <f t="shared" si="51"/>
        <v>0.85416666666666674</v>
      </c>
      <c r="AM68" s="3">
        <f t="shared" si="52"/>
        <v>0.88194444444444442</v>
      </c>
      <c r="AN68" s="3">
        <f t="shared" si="53"/>
        <v>0.90972222222222232</v>
      </c>
      <c r="AO68" s="3">
        <f t="shared" si="54"/>
        <v>0.9375</v>
      </c>
      <c r="AP68" s="3">
        <f t="shared" si="55"/>
        <v>0.96527777777777768</v>
      </c>
      <c r="AQ68" s="3">
        <f t="shared" si="56"/>
        <v>0.99305555555555558</v>
      </c>
    </row>
    <row r="69" spans="1:43" x14ac:dyDescent="0.2">
      <c r="A69" s="1">
        <f t="shared" si="58"/>
        <v>20</v>
      </c>
      <c r="B69">
        <f t="shared" si="23"/>
        <v>15</v>
      </c>
      <c r="D69" s="3">
        <f t="shared" si="57"/>
        <v>1.0486111111111112</v>
      </c>
      <c r="E69" s="3">
        <f t="shared" si="24"/>
        <v>1.0763888888888888</v>
      </c>
      <c r="F69" s="3">
        <f t="shared" si="25"/>
        <v>1.1041666666666667</v>
      </c>
      <c r="G69" s="3">
        <f t="shared" si="25"/>
        <v>1.1319444444444444</v>
      </c>
      <c r="H69" s="3">
        <f t="shared" si="25"/>
        <v>1.1597222222222221</v>
      </c>
      <c r="I69" s="3">
        <f t="shared" si="5"/>
        <v>1.1875</v>
      </c>
      <c r="J69" s="3">
        <f t="shared" si="5"/>
        <v>1.2152777777777779</v>
      </c>
      <c r="K69" s="3">
        <f t="shared" si="7"/>
        <v>1.2430555555555556</v>
      </c>
      <c r="L69" s="3">
        <f t="shared" si="8"/>
        <v>1.2708333333333333</v>
      </c>
      <c r="M69" s="3">
        <f t="shared" si="26"/>
        <v>1.2986111111111112</v>
      </c>
      <c r="N69" s="3">
        <f t="shared" si="27"/>
        <v>1.3263888888888888</v>
      </c>
      <c r="O69" s="3">
        <f t="shared" si="28"/>
        <v>0.35416666666666669</v>
      </c>
      <c r="P69" s="3">
        <f t="shared" si="29"/>
        <v>0.38194444444444459</v>
      </c>
      <c r="Q69" s="3">
        <f t="shared" si="30"/>
        <v>0.40972222222222227</v>
      </c>
      <c r="R69" s="3">
        <f t="shared" si="31"/>
        <v>0.43749999999999994</v>
      </c>
      <c r="S69" s="3">
        <f t="shared" si="32"/>
        <v>0.35416666666666669</v>
      </c>
      <c r="T69" s="3">
        <f t="shared" si="33"/>
        <v>0.38194444444444448</v>
      </c>
      <c r="U69" s="3">
        <f t="shared" si="34"/>
        <v>0.40972222222222221</v>
      </c>
      <c r="V69" s="3">
        <f t="shared" si="35"/>
        <v>0.4375</v>
      </c>
      <c r="W69" s="3">
        <f t="shared" si="36"/>
        <v>0.46527777777777779</v>
      </c>
      <c r="X69" s="3">
        <f t="shared" si="37"/>
        <v>0.49305555555555558</v>
      </c>
      <c r="Y69" s="3">
        <f t="shared" si="38"/>
        <v>0.52083333333333337</v>
      </c>
      <c r="Z69" s="3">
        <f t="shared" si="39"/>
        <v>0.54861111111111116</v>
      </c>
      <c r="AA69" s="3">
        <f t="shared" si="40"/>
        <v>0.57638888888888884</v>
      </c>
      <c r="AB69" s="3">
        <f t="shared" si="41"/>
        <v>0.60416666666666674</v>
      </c>
      <c r="AC69" s="3">
        <f t="shared" si="42"/>
        <v>0.63194444444444442</v>
      </c>
      <c r="AD69" s="3">
        <f t="shared" si="43"/>
        <v>0.65972222222222221</v>
      </c>
      <c r="AE69" s="3">
        <f t="shared" si="44"/>
        <v>0.6875</v>
      </c>
      <c r="AF69" s="3">
        <f t="shared" si="45"/>
        <v>0.71527777777777779</v>
      </c>
      <c r="AG69" s="3">
        <f t="shared" si="46"/>
        <v>0.74305555555555558</v>
      </c>
      <c r="AH69" s="3">
        <f t="shared" si="47"/>
        <v>0.77083333333333337</v>
      </c>
      <c r="AI69" s="3">
        <f t="shared" si="48"/>
        <v>0.79861111111111116</v>
      </c>
      <c r="AJ69" s="3">
        <f t="shared" si="49"/>
        <v>0.82638888888888895</v>
      </c>
      <c r="AK69" s="3">
        <f t="shared" si="50"/>
        <v>0.85416666666666674</v>
      </c>
      <c r="AL69" s="3">
        <f t="shared" si="51"/>
        <v>0.88194444444444442</v>
      </c>
      <c r="AM69" s="3">
        <f t="shared" si="52"/>
        <v>0.90972222222222232</v>
      </c>
      <c r="AN69" s="3">
        <f t="shared" si="53"/>
        <v>0.9375</v>
      </c>
      <c r="AO69" s="3">
        <f t="shared" si="54"/>
        <v>0.96527777777777768</v>
      </c>
      <c r="AP69" s="3">
        <f t="shared" si="55"/>
        <v>0.99305555555555558</v>
      </c>
      <c r="AQ69" s="3">
        <f t="shared" si="56"/>
        <v>1.0208333333333333</v>
      </c>
    </row>
    <row r="70" spans="1:43" x14ac:dyDescent="0.2">
      <c r="A70" s="1">
        <f t="shared" si="58"/>
        <v>21</v>
      </c>
      <c r="B70">
        <f t="shared" si="23"/>
        <v>14</v>
      </c>
      <c r="D70" s="3">
        <f t="shared" si="57"/>
        <v>1.0763888888888888</v>
      </c>
      <c r="E70" s="3">
        <f t="shared" si="24"/>
        <v>1.1041666666666667</v>
      </c>
      <c r="F70" s="3">
        <f t="shared" si="25"/>
        <v>1.1319444444444444</v>
      </c>
      <c r="G70" s="3">
        <f t="shared" si="25"/>
        <v>1.1597222222222221</v>
      </c>
      <c r="H70" s="3">
        <f t="shared" si="25"/>
        <v>1.1875</v>
      </c>
      <c r="I70" s="3">
        <f t="shared" si="5"/>
        <v>1.2152777777777779</v>
      </c>
      <c r="J70" s="3">
        <f t="shared" si="5"/>
        <v>1.2430555555555556</v>
      </c>
      <c r="K70" s="3">
        <f t="shared" si="7"/>
        <v>1.2708333333333333</v>
      </c>
      <c r="L70" s="3">
        <f t="shared" si="8"/>
        <v>1.2986111111111112</v>
      </c>
      <c r="M70" s="3">
        <f t="shared" si="26"/>
        <v>1.3263888888888888</v>
      </c>
      <c r="N70" s="3">
        <f t="shared" si="27"/>
        <v>0.35416666666666669</v>
      </c>
      <c r="O70" s="3">
        <f t="shared" si="28"/>
        <v>0.38194444444444459</v>
      </c>
      <c r="P70" s="3">
        <f t="shared" si="29"/>
        <v>0.40972222222222227</v>
      </c>
      <c r="Q70" s="3">
        <f t="shared" si="30"/>
        <v>0.43749999999999994</v>
      </c>
      <c r="R70" s="3">
        <f t="shared" si="31"/>
        <v>0.35416666666666669</v>
      </c>
      <c r="S70" s="3">
        <f t="shared" si="32"/>
        <v>0.38194444444444448</v>
      </c>
      <c r="T70" s="3">
        <f t="shared" si="33"/>
        <v>0.40972222222222221</v>
      </c>
      <c r="U70" s="3">
        <f t="shared" si="34"/>
        <v>0.4375</v>
      </c>
      <c r="V70" s="3">
        <f t="shared" si="35"/>
        <v>0.46527777777777779</v>
      </c>
      <c r="W70" s="3">
        <f t="shared" si="36"/>
        <v>0.49305555555555558</v>
      </c>
      <c r="X70" s="3">
        <f t="shared" si="37"/>
        <v>0.52083333333333337</v>
      </c>
      <c r="Y70" s="3">
        <f t="shared" si="38"/>
        <v>0.54861111111111116</v>
      </c>
      <c r="Z70" s="3">
        <f t="shared" si="39"/>
        <v>0.57638888888888884</v>
      </c>
      <c r="AA70" s="3">
        <f t="shared" si="40"/>
        <v>0.60416666666666674</v>
      </c>
      <c r="AB70" s="3">
        <f t="shared" si="41"/>
        <v>0.63194444444444442</v>
      </c>
      <c r="AC70" s="3">
        <f t="shared" si="42"/>
        <v>0.65972222222222221</v>
      </c>
      <c r="AD70" s="3">
        <f t="shared" si="43"/>
        <v>0.6875</v>
      </c>
      <c r="AE70" s="3">
        <f t="shared" si="44"/>
        <v>0.71527777777777779</v>
      </c>
      <c r="AF70" s="3">
        <f t="shared" si="45"/>
        <v>0.74305555555555558</v>
      </c>
      <c r="AG70" s="3">
        <f t="shared" si="46"/>
        <v>0.77083333333333337</v>
      </c>
      <c r="AH70" s="3">
        <f t="shared" si="47"/>
        <v>0.79861111111111116</v>
      </c>
      <c r="AI70" s="3">
        <f t="shared" si="48"/>
        <v>0.82638888888888895</v>
      </c>
      <c r="AJ70" s="3">
        <f t="shared" si="49"/>
        <v>0.85416666666666674</v>
      </c>
      <c r="AK70" s="3">
        <f t="shared" si="50"/>
        <v>0.88194444444444442</v>
      </c>
      <c r="AL70" s="3">
        <f t="shared" si="51"/>
        <v>0.90972222222222232</v>
      </c>
      <c r="AM70" s="3">
        <f t="shared" si="52"/>
        <v>0.9375</v>
      </c>
      <c r="AN70" s="3">
        <f t="shared" si="53"/>
        <v>0.96527777777777768</v>
      </c>
      <c r="AO70" s="3">
        <f t="shared" si="54"/>
        <v>0.99305555555555558</v>
      </c>
      <c r="AP70" s="3">
        <f t="shared" si="55"/>
        <v>1.0208333333333333</v>
      </c>
      <c r="AQ70" s="3">
        <f t="shared" si="56"/>
        <v>1.0486111111111112</v>
      </c>
    </row>
    <row r="71" spans="1:43" x14ac:dyDescent="0.2">
      <c r="A71" s="1">
        <f t="shared" si="58"/>
        <v>22</v>
      </c>
      <c r="B71">
        <f t="shared" si="23"/>
        <v>13</v>
      </c>
      <c r="D71" s="3">
        <f t="shared" si="57"/>
        <v>1.1041666666666667</v>
      </c>
      <c r="E71" s="3">
        <f t="shared" si="24"/>
        <v>1.1319444444444444</v>
      </c>
      <c r="F71" s="3">
        <f t="shared" si="25"/>
        <v>1.1597222222222221</v>
      </c>
      <c r="G71" s="3">
        <f t="shared" si="25"/>
        <v>1.1875</v>
      </c>
      <c r="H71" s="3">
        <f t="shared" si="25"/>
        <v>1.2152777777777779</v>
      </c>
      <c r="I71" s="3">
        <f t="shared" si="5"/>
        <v>1.2430555555555556</v>
      </c>
      <c r="J71" s="3">
        <f t="shared" si="5"/>
        <v>1.2708333333333333</v>
      </c>
      <c r="K71" s="3">
        <f t="shared" si="7"/>
        <v>1.2986111111111112</v>
      </c>
      <c r="L71" s="3">
        <f t="shared" si="8"/>
        <v>1.3263888888888888</v>
      </c>
      <c r="M71" s="3">
        <f t="shared" si="26"/>
        <v>0.35416666666666669</v>
      </c>
      <c r="N71" s="3">
        <f t="shared" si="27"/>
        <v>0.38194444444444459</v>
      </c>
      <c r="O71" s="3">
        <f t="shared" si="28"/>
        <v>0.40972222222222227</v>
      </c>
      <c r="P71" s="3">
        <f t="shared" si="29"/>
        <v>0.43749999999999994</v>
      </c>
      <c r="Q71" s="3">
        <f t="shared" si="30"/>
        <v>0.35416666666666669</v>
      </c>
      <c r="R71" s="3">
        <f t="shared" si="31"/>
        <v>0.38194444444444448</v>
      </c>
      <c r="S71" s="3">
        <f t="shared" si="32"/>
        <v>0.40972222222222221</v>
      </c>
      <c r="T71" s="3">
        <f t="shared" si="33"/>
        <v>0.4375</v>
      </c>
      <c r="U71" s="3">
        <f t="shared" si="34"/>
        <v>0.46527777777777779</v>
      </c>
      <c r="V71" s="3">
        <f t="shared" si="35"/>
        <v>0.49305555555555558</v>
      </c>
      <c r="W71" s="3">
        <f t="shared" si="36"/>
        <v>0.52083333333333337</v>
      </c>
      <c r="X71" s="3">
        <f t="shared" si="37"/>
        <v>0.54861111111111116</v>
      </c>
      <c r="Y71" s="3">
        <f t="shared" si="38"/>
        <v>0.57638888888888884</v>
      </c>
      <c r="Z71" s="3">
        <f t="shared" si="39"/>
        <v>0.60416666666666674</v>
      </c>
      <c r="AA71" s="3">
        <f t="shared" si="40"/>
        <v>0.63194444444444442</v>
      </c>
      <c r="AB71" s="3">
        <f t="shared" si="41"/>
        <v>0.65972222222222221</v>
      </c>
      <c r="AC71" s="3">
        <f t="shared" si="42"/>
        <v>0.6875</v>
      </c>
      <c r="AD71" s="3">
        <f t="shared" si="43"/>
        <v>0.71527777777777779</v>
      </c>
      <c r="AE71" s="3">
        <f t="shared" si="44"/>
        <v>0.74305555555555558</v>
      </c>
      <c r="AF71" s="3">
        <f t="shared" si="45"/>
        <v>0.77083333333333337</v>
      </c>
      <c r="AG71" s="3">
        <f t="shared" si="46"/>
        <v>0.79861111111111116</v>
      </c>
      <c r="AH71" s="3">
        <f t="shared" si="47"/>
        <v>0.82638888888888895</v>
      </c>
      <c r="AI71" s="3">
        <f t="shared" si="48"/>
        <v>0.85416666666666674</v>
      </c>
      <c r="AJ71" s="3">
        <f t="shared" si="49"/>
        <v>0.88194444444444442</v>
      </c>
      <c r="AK71" s="3">
        <f t="shared" si="50"/>
        <v>0.90972222222222232</v>
      </c>
      <c r="AL71" s="3">
        <f t="shared" si="51"/>
        <v>0.9375</v>
      </c>
      <c r="AM71" s="3">
        <f t="shared" si="52"/>
        <v>0.96527777777777768</v>
      </c>
      <c r="AN71" s="3">
        <f t="shared" si="53"/>
        <v>0.99305555555555558</v>
      </c>
      <c r="AO71" s="3">
        <f t="shared" si="54"/>
        <v>1.0208333333333333</v>
      </c>
      <c r="AP71" s="3">
        <f t="shared" si="55"/>
        <v>1.0486111111111112</v>
      </c>
      <c r="AQ71" s="3">
        <f t="shared" si="56"/>
        <v>1.0763888888888888</v>
      </c>
    </row>
    <row r="72" spans="1:43" x14ac:dyDescent="0.2">
      <c r="A72" s="1">
        <f t="shared" si="58"/>
        <v>23</v>
      </c>
      <c r="B72">
        <f t="shared" si="23"/>
        <v>12</v>
      </c>
      <c r="D72" s="3">
        <f t="shared" si="57"/>
        <v>1.1319444444444444</v>
      </c>
      <c r="E72" s="3">
        <f t="shared" si="24"/>
        <v>1.1597222222222221</v>
      </c>
      <c r="F72" s="3">
        <f t="shared" si="25"/>
        <v>1.1875</v>
      </c>
      <c r="G72" s="3">
        <f t="shared" si="25"/>
        <v>1.2152777777777779</v>
      </c>
      <c r="H72" s="3">
        <f t="shared" si="25"/>
        <v>1.2430555555555556</v>
      </c>
      <c r="I72" s="3">
        <f t="shared" si="5"/>
        <v>1.2708333333333333</v>
      </c>
      <c r="J72" s="3">
        <f t="shared" si="5"/>
        <v>1.2986111111111112</v>
      </c>
      <c r="K72" s="3">
        <f t="shared" si="7"/>
        <v>1.3263888888888888</v>
      </c>
      <c r="L72" s="3">
        <f t="shared" si="8"/>
        <v>0.35416666666666669</v>
      </c>
      <c r="M72" s="3">
        <f t="shared" si="26"/>
        <v>0.38194444444444459</v>
      </c>
      <c r="N72" s="3">
        <f t="shared" si="27"/>
        <v>0.40972222222222227</v>
      </c>
      <c r="O72" s="3">
        <f t="shared" si="28"/>
        <v>0.43749999999999994</v>
      </c>
      <c r="P72" s="3">
        <f t="shared" si="29"/>
        <v>0.35416666666666669</v>
      </c>
      <c r="Q72" s="3">
        <f t="shared" si="30"/>
        <v>0.38194444444444448</v>
      </c>
      <c r="R72" s="3">
        <f t="shared" si="31"/>
        <v>0.40972222222222221</v>
      </c>
      <c r="S72" s="3">
        <f t="shared" si="32"/>
        <v>0.4375</v>
      </c>
      <c r="T72" s="3">
        <f t="shared" si="33"/>
        <v>0.46527777777777779</v>
      </c>
      <c r="U72" s="3">
        <f t="shared" si="34"/>
        <v>0.49305555555555558</v>
      </c>
      <c r="V72" s="3">
        <f t="shared" si="35"/>
        <v>0.52083333333333337</v>
      </c>
      <c r="W72" s="3">
        <f t="shared" si="36"/>
        <v>0.54861111111111116</v>
      </c>
      <c r="X72" s="3">
        <f t="shared" si="37"/>
        <v>0.57638888888888884</v>
      </c>
      <c r="Y72" s="3">
        <f t="shared" si="38"/>
        <v>0.60416666666666674</v>
      </c>
      <c r="Z72" s="3">
        <f t="shared" si="39"/>
        <v>0.63194444444444442</v>
      </c>
      <c r="AA72" s="3">
        <f t="shared" si="40"/>
        <v>0.65972222222222221</v>
      </c>
      <c r="AB72" s="3">
        <f t="shared" si="41"/>
        <v>0.6875</v>
      </c>
      <c r="AC72" s="3">
        <f t="shared" si="42"/>
        <v>0.71527777777777779</v>
      </c>
      <c r="AD72" s="3">
        <f t="shared" si="43"/>
        <v>0.74305555555555558</v>
      </c>
      <c r="AE72" s="3">
        <f t="shared" si="44"/>
        <v>0.77083333333333337</v>
      </c>
      <c r="AF72" s="3">
        <f t="shared" si="45"/>
        <v>0.79861111111111116</v>
      </c>
      <c r="AG72" s="3">
        <f t="shared" si="46"/>
        <v>0.82638888888888895</v>
      </c>
      <c r="AH72" s="3">
        <f t="shared" si="47"/>
        <v>0.85416666666666674</v>
      </c>
      <c r="AI72" s="3">
        <f t="shared" si="48"/>
        <v>0.88194444444444442</v>
      </c>
      <c r="AJ72" s="3">
        <f t="shared" si="49"/>
        <v>0.90972222222222232</v>
      </c>
      <c r="AK72" s="3">
        <f t="shared" si="50"/>
        <v>0.9375</v>
      </c>
      <c r="AL72" s="3">
        <f t="shared" si="51"/>
        <v>0.96527777777777768</v>
      </c>
      <c r="AM72" s="3">
        <f t="shared" si="52"/>
        <v>0.99305555555555558</v>
      </c>
      <c r="AN72" s="3">
        <f t="shared" si="53"/>
        <v>1.0208333333333333</v>
      </c>
      <c r="AO72" s="3">
        <f t="shared" si="54"/>
        <v>1.0486111111111112</v>
      </c>
      <c r="AP72" s="3">
        <f t="shared" si="55"/>
        <v>1.0763888888888888</v>
      </c>
      <c r="AQ72" s="3">
        <f t="shared" si="56"/>
        <v>1.1041666666666667</v>
      </c>
    </row>
    <row r="73" spans="1:43" x14ac:dyDescent="0.2">
      <c r="A73" s="1">
        <f t="shared" si="58"/>
        <v>24</v>
      </c>
      <c r="B73">
        <f t="shared" si="23"/>
        <v>11</v>
      </c>
      <c r="D73" s="3">
        <f t="shared" si="57"/>
        <v>1.1597222222222221</v>
      </c>
      <c r="E73" s="3">
        <f t="shared" si="24"/>
        <v>1.1875</v>
      </c>
      <c r="F73" s="3">
        <f t="shared" si="25"/>
        <v>1.2152777777777779</v>
      </c>
      <c r="G73" s="3">
        <f t="shared" si="25"/>
        <v>1.2430555555555556</v>
      </c>
      <c r="H73" s="3">
        <f t="shared" si="25"/>
        <v>1.2708333333333333</v>
      </c>
      <c r="I73" s="3">
        <f t="shared" si="5"/>
        <v>1.2986111111111112</v>
      </c>
      <c r="J73" s="3">
        <f t="shared" si="5"/>
        <v>1.3263888888888888</v>
      </c>
      <c r="K73" s="3">
        <f t="shared" si="7"/>
        <v>0.35416666666666669</v>
      </c>
      <c r="L73" s="3">
        <f t="shared" si="8"/>
        <v>0.38194444444444459</v>
      </c>
      <c r="M73" s="3">
        <f t="shared" si="26"/>
        <v>0.40972222222222227</v>
      </c>
      <c r="N73" s="3">
        <f t="shared" si="27"/>
        <v>0.43749999999999994</v>
      </c>
      <c r="O73" s="3">
        <f t="shared" si="28"/>
        <v>0.35416666666666669</v>
      </c>
      <c r="P73" s="3">
        <f t="shared" si="29"/>
        <v>0.38194444444444448</v>
      </c>
      <c r="Q73" s="3">
        <f t="shared" si="30"/>
        <v>0.40972222222222221</v>
      </c>
      <c r="R73" s="3">
        <f t="shared" si="31"/>
        <v>0.4375</v>
      </c>
      <c r="S73" s="3">
        <f t="shared" si="32"/>
        <v>0.46527777777777779</v>
      </c>
      <c r="T73" s="3">
        <f t="shared" si="33"/>
        <v>0.49305555555555558</v>
      </c>
      <c r="U73" s="3">
        <f t="shared" si="34"/>
        <v>0.52083333333333337</v>
      </c>
      <c r="V73" s="3">
        <f t="shared" si="35"/>
        <v>0.54861111111111116</v>
      </c>
      <c r="W73" s="3">
        <f t="shared" si="36"/>
        <v>0.57638888888888884</v>
      </c>
      <c r="X73" s="3">
        <f t="shared" si="37"/>
        <v>0.60416666666666674</v>
      </c>
      <c r="Y73" s="3">
        <f t="shared" si="38"/>
        <v>0.63194444444444442</v>
      </c>
      <c r="Z73" s="3">
        <f t="shared" si="39"/>
        <v>0.65972222222222221</v>
      </c>
      <c r="AA73" s="3">
        <f t="shared" si="40"/>
        <v>0.6875</v>
      </c>
      <c r="AB73" s="3">
        <f t="shared" si="41"/>
        <v>0.71527777777777779</v>
      </c>
      <c r="AC73" s="3">
        <f t="shared" si="42"/>
        <v>0.74305555555555558</v>
      </c>
      <c r="AD73" s="3">
        <f t="shared" si="43"/>
        <v>0.77083333333333337</v>
      </c>
      <c r="AE73" s="3">
        <f t="shared" si="44"/>
        <v>0.79861111111111116</v>
      </c>
      <c r="AF73" s="3">
        <f t="shared" si="45"/>
        <v>0.82638888888888895</v>
      </c>
      <c r="AG73" s="3">
        <f t="shared" si="46"/>
        <v>0.85416666666666674</v>
      </c>
      <c r="AH73" s="3">
        <f t="shared" si="47"/>
        <v>0.88194444444444442</v>
      </c>
      <c r="AI73" s="3">
        <f t="shared" si="48"/>
        <v>0.90972222222222232</v>
      </c>
      <c r="AJ73" s="3">
        <f t="shared" si="49"/>
        <v>0.9375</v>
      </c>
      <c r="AK73" s="3">
        <f t="shared" si="50"/>
        <v>0.96527777777777768</v>
      </c>
      <c r="AL73" s="3">
        <f t="shared" si="51"/>
        <v>0.99305555555555558</v>
      </c>
      <c r="AM73" s="3">
        <f t="shared" si="52"/>
        <v>1.0208333333333333</v>
      </c>
      <c r="AN73" s="3">
        <f t="shared" si="53"/>
        <v>1.0486111111111112</v>
      </c>
      <c r="AO73" s="3">
        <f t="shared" si="54"/>
        <v>1.0763888888888888</v>
      </c>
      <c r="AP73" s="3">
        <f t="shared" si="55"/>
        <v>1.1041666666666667</v>
      </c>
      <c r="AQ73" s="3">
        <f t="shared" si="56"/>
        <v>1.1319444444444444</v>
      </c>
    </row>
    <row r="74" spans="1:43" x14ac:dyDescent="0.2">
      <c r="A74" s="1">
        <f t="shared" si="58"/>
        <v>25</v>
      </c>
      <c r="B74">
        <f t="shared" si="23"/>
        <v>10</v>
      </c>
      <c r="D74" s="3">
        <f t="shared" si="57"/>
        <v>1.1875</v>
      </c>
      <c r="E74" s="3">
        <f t="shared" si="24"/>
        <v>1.2152777777777779</v>
      </c>
      <c r="F74" s="3">
        <f t="shared" si="25"/>
        <v>1.2430555555555556</v>
      </c>
      <c r="G74" s="3">
        <f t="shared" si="25"/>
        <v>1.2708333333333333</v>
      </c>
      <c r="H74" s="3">
        <f t="shared" si="25"/>
        <v>1.2986111111111112</v>
      </c>
      <c r="I74" s="3">
        <f t="shared" si="5"/>
        <v>1.3263888888888888</v>
      </c>
      <c r="J74" s="3">
        <f t="shared" si="5"/>
        <v>0.35416666666666669</v>
      </c>
      <c r="K74" s="3">
        <f t="shared" si="7"/>
        <v>0.38194444444444459</v>
      </c>
      <c r="L74" s="3">
        <f t="shared" si="8"/>
        <v>0.40972222222222227</v>
      </c>
      <c r="M74" s="3">
        <f t="shared" si="26"/>
        <v>0.43749999999999994</v>
      </c>
      <c r="N74" s="3">
        <f t="shared" si="27"/>
        <v>0.35416666666666669</v>
      </c>
      <c r="O74" s="3">
        <f t="shared" si="28"/>
        <v>0.38194444444444448</v>
      </c>
      <c r="P74" s="3">
        <f t="shared" si="29"/>
        <v>0.40972222222222221</v>
      </c>
      <c r="Q74" s="3">
        <f t="shared" si="30"/>
        <v>0.4375</v>
      </c>
      <c r="R74" s="3">
        <f t="shared" si="31"/>
        <v>0.46527777777777779</v>
      </c>
      <c r="S74" s="3">
        <f t="shared" si="32"/>
        <v>0.49305555555555558</v>
      </c>
      <c r="T74" s="3">
        <f t="shared" si="33"/>
        <v>0.52083333333333337</v>
      </c>
      <c r="U74" s="3">
        <f t="shared" si="34"/>
        <v>0.54861111111111116</v>
      </c>
      <c r="V74" s="3">
        <f t="shared" si="35"/>
        <v>0.57638888888888884</v>
      </c>
      <c r="W74" s="3">
        <f t="shared" si="36"/>
        <v>0.60416666666666674</v>
      </c>
      <c r="X74" s="3">
        <f t="shared" si="37"/>
        <v>0.63194444444444442</v>
      </c>
      <c r="Y74" s="3">
        <f t="shared" si="38"/>
        <v>0.65972222222222221</v>
      </c>
      <c r="Z74" s="3">
        <f t="shared" si="39"/>
        <v>0.6875</v>
      </c>
      <c r="AA74" s="3">
        <f t="shared" si="40"/>
        <v>0.71527777777777779</v>
      </c>
      <c r="AB74" s="3">
        <f t="shared" si="41"/>
        <v>0.74305555555555558</v>
      </c>
      <c r="AC74" s="3">
        <f t="shared" si="42"/>
        <v>0.77083333333333337</v>
      </c>
      <c r="AD74" s="3">
        <f t="shared" si="43"/>
        <v>0.79861111111111116</v>
      </c>
      <c r="AE74" s="3">
        <f t="shared" si="44"/>
        <v>0.82638888888888895</v>
      </c>
      <c r="AF74" s="3">
        <f t="shared" si="45"/>
        <v>0.85416666666666674</v>
      </c>
      <c r="AG74" s="3">
        <f t="shared" si="46"/>
        <v>0.88194444444444442</v>
      </c>
      <c r="AH74" s="3">
        <f t="shared" si="47"/>
        <v>0.90972222222222232</v>
      </c>
      <c r="AI74" s="3">
        <f t="shared" si="48"/>
        <v>0.9375</v>
      </c>
      <c r="AJ74" s="3">
        <f t="shared" si="49"/>
        <v>0.96527777777777768</v>
      </c>
      <c r="AK74" s="3">
        <f t="shared" si="50"/>
        <v>0.99305555555555558</v>
      </c>
      <c r="AL74" s="3">
        <f t="shared" si="51"/>
        <v>1.0208333333333333</v>
      </c>
      <c r="AM74" s="3">
        <f t="shared" si="52"/>
        <v>1.0486111111111112</v>
      </c>
      <c r="AN74" s="3">
        <f t="shared" si="53"/>
        <v>1.0763888888888888</v>
      </c>
      <c r="AO74" s="3">
        <f t="shared" si="54"/>
        <v>1.1041666666666667</v>
      </c>
      <c r="AP74" s="3">
        <f t="shared" si="55"/>
        <v>1.1319444444444444</v>
      </c>
      <c r="AQ74" s="3">
        <f t="shared" si="56"/>
        <v>1.1597222222222221</v>
      </c>
    </row>
    <row r="75" spans="1:43" x14ac:dyDescent="0.2">
      <c r="A75" s="1">
        <f t="shared" si="58"/>
        <v>26</v>
      </c>
      <c r="B75">
        <f t="shared" si="23"/>
        <v>9</v>
      </c>
      <c r="D75" s="3">
        <f t="shared" si="57"/>
        <v>1.2152777777777779</v>
      </c>
      <c r="E75" s="3">
        <f t="shared" si="24"/>
        <v>1.2430555555555556</v>
      </c>
      <c r="F75" s="3">
        <f t="shared" si="25"/>
        <v>1.2708333333333333</v>
      </c>
      <c r="G75" s="3">
        <f t="shared" si="25"/>
        <v>1.2986111111111112</v>
      </c>
      <c r="H75" s="3">
        <f t="shared" si="25"/>
        <v>1.3263888888888888</v>
      </c>
      <c r="I75" s="3">
        <f t="shared" si="5"/>
        <v>0.35416666666666669</v>
      </c>
      <c r="J75" s="3">
        <f t="shared" si="5"/>
        <v>0.38194444444444459</v>
      </c>
      <c r="K75" s="3">
        <f t="shared" si="7"/>
        <v>0.40972222222222227</v>
      </c>
      <c r="L75" s="3">
        <f t="shared" si="8"/>
        <v>0.43749999999999994</v>
      </c>
      <c r="M75" s="3">
        <f t="shared" si="26"/>
        <v>0.35416666666666669</v>
      </c>
      <c r="N75" s="3">
        <f t="shared" si="27"/>
        <v>0.38194444444444448</v>
      </c>
      <c r="O75" s="3">
        <f t="shared" si="28"/>
        <v>0.40972222222222221</v>
      </c>
      <c r="P75" s="3">
        <f t="shared" si="29"/>
        <v>0.4375</v>
      </c>
      <c r="Q75" s="3">
        <f t="shared" si="30"/>
        <v>0.46527777777777779</v>
      </c>
      <c r="R75" s="3">
        <f t="shared" si="31"/>
        <v>0.49305555555555558</v>
      </c>
      <c r="S75" s="3">
        <f t="shared" si="32"/>
        <v>0.52083333333333337</v>
      </c>
      <c r="T75" s="3">
        <f t="shared" si="33"/>
        <v>0.54861111111111116</v>
      </c>
      <c r="U75" s="3">
        <f t="shared" si="34"/>
        <v>0.57638888888888884</v>
      </c>
      <c r="V75" s="3">
        <f t="shared" si="35"/>
        <v>0.60416666666666674</v>
      </c>
      <c r="W75" s="3">
        <f t="shared" si="36"/>
        <v>0.63194444444444442</v>
      </c>
      <c r="X75" s="3">
        <f t="shared" si="37"/>
        <v>0.65972222222222221</v>
      </c>
      <c r="Y75" s="3">
        <f t="shared" si="38"/>
        <v>0.6875</v>
      </c>
      <c r="Z75" s="3">
        <f t="shared" si="39"/>
        <v>0.71527777777777779</v>
      </c>
      <c r="AA75" s="3">
        <f t="shared" si="40"/>
        <v>0.74305555555555558</v>
      </c>
      <c r="AB75" s="3">
        <f t="shared" si="41"/>
        <v>0.77083333333333337</v>
      </c>
      <c r="AC75" s="3">
        <f t="shared" si="42"/>
        <v>0.79861111111111116</v>
      </c>
      <c r="AD75" s="3">
        <f t="shared" si="43"/>
        <v>0.82638888888888895</v>
      </c>
      <c r="AE75" s="3">
        <f t="shared" si="44"/>
        <v>0.85416666666666674</v>
      </c>
      <c r="AF75" s="3">
        <f t="shared" si="45"/>
        <v>0.88194444444444442</v>
      </c>
      <c r="AG75" s="3">
        <f t="shared" si="46"/>
        <v>0.90972222222222232</v>
      </c>
      <c r="AH75" s="3">
        <f t="shared" si="47"/>
        <v>0.9375</v>
      </c>
      <c r="AI75" s="3">
        <f t="shared" si="48"/>
        <v>0.96527777777777768</v>
      </c>
      <c r="AJ75" s="3">
        <f t="shared" si="49"/>
        <v>0.99305555555555558</v>
      </c>
      <c r="AK75" s="3">
        <f t="shared" si="50"/>
        <v>1.0208333333333333</v>
      </c>
      <c r="AL75" s="3">
        <f t="shared" si="51"/>
        <v>1.0486111111111112</v>
      </c>
      <c r="AM75" s="3">
        <f t="shared" si="52"/>
        <v>1.0763888888888888</v>
      </c>
      <c r="AN75" s="3">
        <f t="shared" si="53"/>
        <v>1.1041666666666667</v>
      </c>
      <c r="AO75" s="3">
        <f t="shared" si="54"/>
        <v>1.1319444444444444</v>
      </c>
      <c r="AP75" s="3">
        <f t="shared" si="55"/>
        <v>1.1597222222222221</v>
      </c>
      <c r="AQ75" s="3">
        <f t="shared" si="56"/>
        <v>1.1875</v>
      </c>
    </row>
    <row r="76" spans="1:43" x14ac:dyDescent="0.2">
      <c r="A76" s="1">
        <f t="shared" si="58"/>
        <v>27</v>
      </c>
      <c r="B76">
        <f t="shared" si="23"/>
        <v>8</v>
      </c>
      <c r="D76" s="3">
        <f t="shared" si="57"/>
        <v>1.2430555555555556</v>
      </c>
      <c r="E76" s="3">
        <f t="shared" si="24"/>
        <v>1.2708333333333333</v>
      </c>
      <c r="F76" s="3">
        <f t="shared" si="25"/>
        <v>1.2986111111111112</v>
      </c>
      <c r="G76" s="3">
        <f t="shared" si="25"/>
        <v>1.3263888888888888</v>
      </c>
      <c r="H76" s="3">
        <f t="shared" si="25"/>
        <v>0.35416666666666669</v>
      </c>
      <c r="I76" s="3">
        <f t="shared" si="5"/>
        <v>0.38194444444444459</v>
      </c>
      <c r="J76" s="3">
        <f t="shared" si="5"/>
        <v>0.40972222222222227</v>
      </c>
      <c r="K76" s="3">
        <f t="shared" si="7"/>
        <v>0.43749999999999994</v>
      </c>
      <c r="L76" s="3">
        <f t="shared" si="8"/>
        <v>0.35416666666666669</v>
      </c>
      <c r="M76" s="3">
        <f t="shared" si="26"/>
        <v>0.38194444444444448</v>
      </c>
      <c r="N76" s="3">
        <f t="shared" si="27"/>
        <v>0.40972222222222221</v>
      </c>
      <c r="O76" s="3">
        <f t="shared" si="28"/>
        <v>0.4375</v>
      </c>
      <c r="P76" s="3">
        <f t="shared" si="29"/>
        <v>0.46527777777777779</v>
      </c>
      <c r="Q76" s="3">
        <f t="shared" si="30"/>
        <v>0.49305555555555558</v>
      </c>
      <c r="R76" s="3">
        <f t="shared" si="31"/>
        <v>0.52083333333333337</v>
      </c>
      <c r="S76" s="3">
        <f t="shared" si="32"/>
        <v>0.54861111111111116</v>
      </c>
      <c r="T76" s="3">
        <f t="shared" si="33"/>
        <v>0.57638888888888884</v>
      </c>
      <c r="U76" s="3">
        <f t="shared" si="34"/>
        <v>0.60416666666666674</v>
      </c>
      <c r="V76" s="3">
        <f t="shared" si="35"/>
        <v>0.63194444444444442</v>
      </c>
      <c r="W76" s="3">
        <f t="shared" si="36"/>
        <v>0.65972222222222221</v>
      </c>
      <c r="X76" s="3">
        <f t="shared" si="37"/>
        <v>0.6875</v>
      </c>
      <c r="Y76" s="3">
        <f t="shared" si="38"/>
        <v>0.71527777777777779</v>
      </c>
      <c r="Z76" s="3">
        <f t="shared" si="39"/>
        <v>0.74305555555555558</v>
      </c>
      <c r="AA76" s="3">
        <f t="shared" si="40"/>
        <v>0.77083333333333337</v>
      </c>
      <c r="AB76" s="3">
        <f t="shared" si="41"/>
        <v>0.79861111111111116</v>
      </c>
      <c r="AC76" s="3">
        <f t="shared" si="42"/>
        <v>0.82638888888888895</v>
      </c>
      <c r="AD76" s="3">
        <f t="shared" si="43"/>
        <v>0.85416666666666674</v>
      </c>
      <c r="AE76" s="3">
        <f t="shared" si="44"/>
        <v>0.88194444444444442</v>
      </c>
      <c r="AF76" s="3">
        <f t="shared" si="45"/>
        <v>0.90972222222222232</v>
      </c>
      <c r="AG76" s="3">
        <f t="shared" si="46"/>
        <v>0.9375</v>
      </c>
      <c r="AH76" s="3">
        <f t="shared" si="47"/>
        <v>0.96527777777777768</v>
      </c>
      <c r="AI76" s="3">
        <f t="shared" si="48"/>
        <v>0.99305555555555558</v>
      </c>
      <c r="AJ76" s="3">
        <f t="shared" si="49"/>
        <v>1.0208333333333333</v>
      </c>
      <c r="AK76" s="3">
        <f t="shared" si="50"/>
        <v>1.0486111111111112</v>
      </c>
      <c r="AL76" s="3">
        <f t="shared" si="51"/>
        <v>1.0763888888888888</v>
      </c>
      <c r="AM76" s="3">
        <f t="shared" si="52"/>
        <v>1.1041666666666667</v>
      </c>
      <c r="AN76" s="3">
        <f t="shared" si="53"/>
        <v>1.1319444444444444</v>
      </c>
      <c r="AO76" s="3">
        <f t="shared" si="54"/>
        <v>1.1597222222222221</v>
      </c>
      <c r="AP76" s="3">
        <f t="shared" si="55"/>
        <v>1.1875</v>
      </c>
      <c r="AQ76" s="3">
        <f t="shared" si="56"/>
        <v>1.2152777777777779</v>
      </c>
    </row>
    <row r="77" spans="1:43" x14ac:dyDescent="0.2">
      <c r="A77" s="1">
        <f t="shared" si="58"/>
        <v>28</v>
      </c>
      <c r="B77">
        <f t="shared" si="23"/>
        <v>7</v>
      </c>
      <c r="D77" s="3">
        <f t="shared" si="57"/>
        <v>1.2708333333333333</v>
      </c>
      <c r="E77" s="3">
        <f t="shared" si="24"/>
        <v>1.2986111111111112</v>
      </c>
      <c r="F77" s="3">
        <f t="shared" si="25"/>
        <v>1.3263888888888888</v>
      </c>
      <c r="G77" s="3">
        <f t="shared" si="25"/>
        <v>0.35416666666666669</v>
      </c>
      <c r="H77" s="3">
        <f t="shared" si="25"/>
        <v>0.38194444444444459</v>
      </c>
      <c r="I77" s="3">
        <f t="shared" si="5"/>
        <v>0.40972222222222227</v>
      </c>
      <c r="J77" s="3">
        <f t="shared" si="5"/>
        <v>0.43749999999999994</v>
      </c>
      <c r="K77" s="3">
        <f t="shared" si="7"/>
        <v>0.35416666666666669</v>
      </c>
      <c r="L77" s="3">
        <f t="shared" si="8"/>
        <v>0.38194444444444448</v>
      </c>
      <c r="M77" s="3">
        <f t="shared" si="26"/>
        <v>0.40972222222222221</v>
      </c>
      <c r="N77" s="3">
        <f t="shared" si="27"/>
        <v>0.4375</v>
      </c>
      <c r="O77" s="3">
        <f t="shared" si="28"/>
        <v>0.46527777777777779</v>
      </c>
      <c r="P77" s="3">
        <f t="shared" si="29"/>
        <v>0.49305555555555558</v>
      </c>
      <c r="Q77" s="3">
        <f t="shared" si="30"/>
        <v>0.52083333333333337</v>
      </c>
      <c r="R77" s="3">
        <f t="shared" si="31"/>
        <v>0.54861111111111116</v>
      </c>
      <c r="S77" s="3">
        <f t="shared" si="32"/>
        <v>0.57638888888888884</v>
      </c>
      <c r="T77" s="3">
        <f t="shared" si="33"/>
        <v>0.60416666666666674</v>
      </c>
      <c r="U77" s="3">
        <f t="shared" si="34"/>
        <v>0.63194444444444442</v>
      </c>
      <c r="V77" s="3">
        <f t="shared" si="35"/>
        <v>0.65972222222222221</v>
      </c>
      <c r="W77" s="3">
        <f t="shared" si="36"/>
        <v>0.6875</v>
      </c>
      <c r="X77" s="3">
        <f t="shared" si="37"/>
        <v>0.71527777777777779</v>
      </c>
      <c r="Y77" s="3">
        <f t="shared" si="38"/>
        <v>0.74305555555555558</v>
      </c>
      <c r="Z77" s="3">
        <f t="shared" si="39"/>
        <v>0.77083333333333337</v>
      </c>
      <c r="AA77" s="3">
        <f t="shared" si="40"/>
        <v>0.79861111111111116</v>
      </c>
      <c r="AB77" s="3">
        <f t="shared" si="41"/>
        <v>0.82638888888888895</v>
      </c>
      <c r="AC77" s="3">
        <f t="shared" si="42"/>
        <v>0.85416666666666674</v>
      </c>
      <c r="AD77" s="3">
        <f t="shared" si="43"/>
        <v>0.88194444444444442</v>
      </c>
      <c r="AE77" s="3">
        <f t="shared" si="44"/>
        <v>0.90972222222222232</v>
      </c>
      <c r="AF77" s="3">
        <f t="shared" si="45"/>
        <v>0.9375</v>
      </c>
      <c r="AG77" s="3">
        <f t="shared" si="46"/>
        <v>0.96527777777777768</v>
      </c>
      <c r="AH77" s="3">
        <f t="shared" si="47"/>
        <v>0.99305555555555558</v>
      </c>
      <c r="AI77" s="3">
        <f t="shared" si="48"/>
        <v>1.0208333333333333</v>
      </c>
      <c r="AJ77" s="3">
        <f t="shared" si="49"/>
        <v>1.0486111111111112</v>
      </c>
      <c r="AK77" s="3">
        <f t="shared" si="50"/>
        <v>1.0763888888888888</v>
      </c>
      <c r="AL77" s="3">
        <f t="shared" si="51"/>
        <v>1.1041666666666667</v>
      </c>
      <c r="AM77" s="3">
        <f t="shared" si="52"/>
        <v>1.1319444444444444</v>
      </c>
      <c r="AN77" s="3">
        <f t="shared" si="53"/>
        <v>1.1597222222222221</v>
      </c>
      <c r="AO77" s="3">
        <f t="shared" si="54"/>
        <v>1.1875</v>
      </c>
      <c r="AP77" s="3">
        <f t="shared" si="55"/>
        <v>1.2152777777777779</v>
      </c>
      <c r="AQ77" s="3">
        <f t="shared" si="56"/>
        <v>1.2430555555555556</v>
      </c>
    </row>
    <row r="78" spans="1:43" x14ac:dyDescent="0.2">
      <c r="A78" s="1">
        <f t="shared" si="58"/>
        <v>29</v>
      </c>
      <c r="B78">
        <f t="shared" si="23"/>
        <v>6</v>
      </c>
      <c r="D78" s="3">
        <f t="shared" si="57"/>
        <v>1.2986111111111112</v>
      </c>
      <c r="E78" s="3">
        <f t="shared" si="24"/>
        <v>1.3263888888888888</v>
      </c>
      <c r="F78" s="3">
        <f t="shared" si="25"/>
        <v>0.35416666666666669</v>
      </c>
      <c r="G78" s="3">
        <f t="shared" si="25"/>
        <v>0.38194444444444459</v>
      </c>
      <c r="H78" s="3">
        <f t="shared" si="25"/>
        <v>0.40972222222222227</v>
      </c>
      <c r="I78" s="3">
        <f t="shared" si="5"/>
        <v>0.43749999999999994</v>
      </c>
      <c r="J78" s="3">
        <f t="shared" si="5"/>
        <v>0.35416666666666669</v>
      </c>
      <c r="K78" s="3">
        <f t="shared" si="7"/>
        <v>0.38194444444444448</v>
      </c>
      <c r="L78" s="3">
        <f t="shared" si="8"/>
        <v>0.40972222222222221</v>
      </c>
      <c r="M78" s="3">
        <f t="shared" si="26"/>
        <v>0.4375</v>
      </c>
      <c r="N78" s="3">
        <f t="shared" si="27"/>
        <v>0.46527777777777779</v>
      </c>
      <c r="O78" s="3">
        <f t="shared" si="28"/>
        <v>0.49305555555555558</v>
      </c>
      <c r="P78" s="3">
        <f t="shared" si="29"/>
        <v>0.52083333333333337</v>
      </c>
      <c r="Q78" s="3">
        <f t="shared" si="30"/>
        <v>0.54861111111111116</v>
      </c>
      <c r="R78" s="3">
        <f t="shared" si="31"/>
        <v>0.57638888888888884</v>
      </c>
      <c r="S78" s="3">
        <f t="shared" si="32"/>
        <v>0.60416666666666674</v>
      </c>
      <c r="T78" s="3">
        <f t="shared" si="33"/>
        <v>0.63194444444444442</v>
      </c>
      <c r="U78" s="3">
        <f t="shared" si="34"/>
        <v>0.65972222222222221</v>
      </c>
      <c r="V78" s="3">
        <f t="shared" si="35"/>
        <v>0.6875</v>
      </c>
      <c r="W78" s="3">
        <f t="shared" si="36"/>
        <v>0.71527777777777779</v>
      </c>
      <c r="X78" s="3">
        <f t="shared" si="37"/>
        <v>0.74305555555555558</v>
      </c>
      <c r="Y78" s="3">
        <f t="shared" si="38"/>
        <v>0.77083333333333337</v>
      </c>
      <c r="Z78" s="3">
        <f t="shared" si="39"/>
        <v>0.79861111111111116</v>
      </c>
      <c r="AA78" s="3">
        <f t="shared" si="40"/>
        <v>0.82638888888888895</v>
      </c>
      <c r="AB78" s="3">
        <f t="shared" si="41"/>
        <v>0.85416666666666674</v>
      </c>
      <c r="AC78" s="3">
        <f t="shared" si="42"/>
        <v>0.88194444444444442</v>
      </c>
      <c r="AD78" s="3">
        <f t="shared" si="43"/>
        <v>0.90972222222222232</v>
      </c>
      <c r="AE78" s="3">
        <f t="shared" si="44"/>
        <v>0.9375</v>
      </c>
      <c r="AF78" s="3">
        <f t="shared" si="45"/>
        <v>0.96527777777777768</v>
      </c>
      <c r="AG78" s="3">
        <f t="shared" si="46"/>
        <v>0.99305555555555558</v>
      </c>
      <c r="AH78" s="3">
        <f t="shared" si="47"/>
        <v>1.0208333333333333</v>
      </c>
      <c r="AI78" s="3">
        <f t="shared" si="48"/>
        <v>1.0486111111111112</v>
      </c>
      <c r="AJ78" s="3">
        <f t="shared" si="49"/>
        <v>1.0763888888888888</v>
      </c>
      <c r="AK78" s="3">
        <f t="shared" si="50"/>
        <v>1.1041666666666667</v>
      </c>
      <c r="AL78" s="3">
        <f t="shared" si="51"/>
        <v>1.1319444444444444</v>
      </c>
      <c r="AM78" s="3">
        <f t="shared" si="52"/>
        <v>1.1597222222222221</v>
      </c>
      <c r="AN78" s="3">
        <f t="shared" si="53"/>
        <v>1.1875</v>
      </c>
      <c r="AO78" s="3">
        <f t="shared" si="54"/>
        <v>1.2152777777777779</v>
      </c>
      <c r="AP78" s="3">
        <f t="shared" si="55"/>
        <v>1.2430555555555556</v>
      </c>
      <c r="AQ78" s="3">
        <f t="shared" si="56"/>
        <v>1.2708333333333333</v>
      </c>
    </row>
    <row r="79" spans="1:43" x14ac:dyDescent="0.2">
      <c r="A79" s="1">
        <f t="shared" si="58"/>
        <v>30</v>
      </c>
      <c r="B79">
        <f t="shared" si="23"/>
        <v>5</v>
      </c>
      <c r="D79" s="3">
        <f t="shared" si="57"/>
        <v>1.3263888888888888</v>
      </c>
      <c r="E79" s="3">
        <f t="shared" si="24"/>
        <v>0.35416666666666669</v>
      </c>
      <c r="F79" s="3">
        <f t="shared" si="25"/>
        <v>0.38194444444444459</v>
      </c>
      <c r="G79" s="3">
        <f t="shared" si="25"/>
        <v>0.40972222222222227</v>
      </c>
      <c r="H79" s="3">
        <f t="shared" si="25"/>
        <v>0.43749999999999994</v>
      </c>
      <c r="I79" s="3">
        <f t="shared" si="5"/>
        <v>0.35416666666666669</v>
      </c>
      <c r="J79" s="3">
        <f t="shared" si="5"/>
        <v>0.38194444444444448</v>
      </c>
      <c r="K79" s="3">
        <f t="shared" si="7"/>
        <v>0.40972222222222221</v>
      </c>
      <c r="L79" s="3">
        <f t="shared" si="8"/>
        <v>0.4375</v>
      </c>
      <c r="M79" s="3">
        <f t="shared" si="26"/>
        <v>0.46527777777777779</v>
      </c>
      <c r="N79" s="3">
        <f t="shared" si="27"/>
        <v>0.49305555555555558</v>
      </c>
      <c r="O79" s="3">
        <f t="shared" si="28"/>
        <v>0.52083333333333337</v>
      </c>
      <c r="P79" s="3">
        <f t="shared" si="29"/>
        <v>0.54861111111111116</v>
      </c>
      <c r="Q79" s="3">
        <f t="shared" si="30"/>
        <v>0.57638888888888884</v>
      </c>
      <c r="R79" s="3">
        <f t="shared" si="31"/>
        <v>0.60416666666666674</v>
      </c>
      <c r="S79" s="3">
        <f t="shared" si="32"/>
        <v>0.63194444444444442</v>
      </c>
      <c r="T79" s="3">
        <f t="shared" si="33"/>
        <v>0.65972222222222221</v>
      </c>
      <c r="U79" s="3">
        <f t="shared" si="34"/>
        <v>0.6875</v>
      </c>
      <c r="V79" s="3">
        <f t="shared" si="35"/>
        <v>0.71527777777777779</v>
      </c>
      <c r="W79" s="3">
        <f t="shared" si="36"/>
        <v>0.74305555555555558</v>
      </c>
      <c r="X79" s="3">
        <f t="shared" si="37"/>
        <v>0.77083333333333337</v>
      </c>
      <c r="Y79" s="3">
        <f t="shared" si="38"/>
        <v>0.79861111111111116</v>
      </c>
      <c r="Z79" s="3">
        <f t="shared" si="39"/>
        <v>0.82638888888888895</v>
      </c>
      <c r="AA79" s="3">
        <f t="shared" si="40"/>
        <v>0.85416666666666674</v>
      </c>
      <c r="AB79" s="3">
        <f t="shared" si="41"/>
        <v>0.88194444444444442</v>
      </c>
      <c r="AC79" s="3">
        <f t="shared" si="42"/>
        <v>0.90972222222222232</v>
      </c>
      <c r="AD79" s="3">
        <f t="shared" si="43"/>
        <v>0.9375</v>
      </c>
      <c r="AE79" s="3">
        <f t="shared" si="44"/>
        <v>0.96527777777777768</v>
      </c>
      <c r="AF79" s="3">
        <f t="shared" si="45"/>
        <v>0.99305555555555558</v>
      </c>
      <c r="AG79" s="3">
        <f t="shared" si="46"/>
        <v>1.0208333333333333</v>
      </c>
      <c r="AH79" s="3">
        <f t="shared" si="47"/>
        <v>1.0486111111111112</v>
      </c>
      <c r="AI79" s="3">
        <f t="shared" si="48"/>
        <v>1.0763888888888888</v>
      </c>
      <c r="AJ79" s="3">
        <f t="shared" si="49"/>
        <v>1.1041666666666667</v>
      </c>
      <c r="AK79" s="3">
        <f t="shared" si="50"/>
        <v>1.1319444444444444</v>
      </c>
      <c r="AL79" s="3">
        <f t="shared" si="51"/>
        <v>1.1597222222222221</v>
      </c>
      <c r="AM79" s="3">
        <f t="shared" si="52"/>
        <v>1.1875</v>
      </c>
      <c r="AN79" s="3">
        <f t="shared" si="53"/>
        <v>1.2152777777777779</v>
      </c>
      <c r="AO79" s="3">
        <f t="shared" si="54"/>
        <v>1.2430555555555556</v>
      </c>
      <c r="AP79" s="3">
        <f t="shared" si="55"/>
        <v>1.2708333333333333</v>
      </c>
      <c r="AQ79" s="3">
        <f t="shared" si="56"/>
        <v>1.2986111111111112</v>
      </c>
    </row>
    <row r="80" spans="1:43" x14ac:dyDescent="0.2">
      <c r="A80" s="1">
        <f t="shared" si="58"/>
        <v>31</v>
      </c>
      <c r="B80">
        <f t="shared" si="23"/>
        <v>4</v>
      </c>
      <c r="D80" s="3">
        <f t="shared" si="57"/>
        <v>0.35416666666666669</v>
      </c>
      <c r="E80" s="3">
        <f t="shared" si="24"/>
        <v>0.38194444444444459</v>
      </c>
      <c r="F80" s="3">
        <f t="shared" si="25"/>
        <v>0.40972222222222227</v>
      </c>
      <c r="G80" s="3">
        <f t="shared" si="25"/>
        <v>0.43749999999999994</v>
      </c>
      <c r="H80" s="3">
        <f t="shared" si="25"/>
        <v>0.35416666666666669</v>
      </c>
      <c r="I80" s="3">
        <f t="shared" si="5"/>
        <v>0.38194444444444448</v>
      </c>
      <c r="J80" s="3">
        <f t="shared" si="5"/>
        <v>0.40972222222222221</v>
      </c>
      <c r="K80" s="3">
        <f t="shared" si="7"/>
        <v>0.4375</v>
      </c>
      <c r="L80" s="3">
        <f t="shared" si="8"/>
        <v>0.46527777777777779</v>
      </c>
      <c r="M80" s="3">
        <f t="shared" si="26"/>
        <v>0.49305555555555558</v>
      </c>
      <c r="N80" s="3">
        <f t="shared" si="27"/>
        <v>0.52083333333333337</v>
      </c>
      <c r="O80" s="3">
        <f t="shared" si="28"/>
        <v>0.54861111111111116</v>
      </c>
      <c r="P80" s="3">
        <f t="shared" si="29"/>
        <v>0.57638888888888884</v>
      </c>
      <c r="Q80" s="3">
        <f t="shared" si="30"/>
        <v>0.60416666666666674</v>
      </c>
      <c r="R80" s="3">
        <f t="shared" si="31"/>
        <v>0.63194444444444442</v>
      </c>
      <c r="S80" s="3">
        <f t="shared" si="32"/>
        <v>0.65972222222222221</v>
      </c>
      <c r="T80" s="3">
        <f t="shared" si="33"/>
        <v>0.6875</v>
      </c>
      <c r="U80" s="3">
        <f t="shared" si="34"/>
        <v>0.71527777777777779</v>
      </c>
      <c r="V80" s="3">
        <f t="shared" si="35"/>
        <v>0.74305555555555558</v>
      </c>
      <c r="W80" s="3">
        <f t="shared" si="36"/>
        <v>0.77083333333333337</v>
      </c>
      <c r="X80" s="3">
        <f t="shared" si="37"/>
        <v>0.79861111111111116</v>
      </c>
      <c r="Y80" s="3">
        <f t="shared" si="38"/>
        <v>0.82638888888888895</v>
      </c>
      <c r="Z80" s="3">
        <f t="shared" si="39"/>
        <v>0.85416666666666674</v>
      </c>
      <c r="AA80" s="3">
        <f t="shared" si="40"/>
        <v>0.88194444444444442</v>
      </c>
      <c r="AB80" s="3">
        <f t="shared" si="41"/>
        <v>0.90972222222222232</v>
      </c>
      <c r="AC80" s="3">
        <f t="shared" si="42"/>
        <v>0.9375</v>
      </c>
      <c r="AD80" s="3">
        <f t="shared" si="43"/>
        <v>0.96527777777777768</v>
      </c>
      <c r="AE80" s="3">
        <f t="shared" si="44"/>
        <v>0.99305555555555558</v>
      </c>
      <c r="AF80" s="3">
        <f t="shared" si="45"/>
        <v>1.0208333333333333</v>
      </c>
      <c r="AG80" s="3">
        <f t="shared" si="46"/>
        <v>1.0486111111111112</v>
      </c>
      <c r="AH80" s="3">
        <f t="shared" si="47"/>
        <v>1.0763888888888888</v>
      </c>
      <c r="AI80" s="3">
        <f t="shared" si="48"/>
        <v>1.1041666666666667</v>
      </c>
      <c r="AJ80" s="3">
        <f t="shared" si="49"/>
        <v>1.1319444444444444</v>
      </c>
      <c r="AK80" s="3">
        <f t="shared" si="50"/>
        <v>1.1597222222222221</v>
      </c>
      <c r="AL80" s="3">
        <f t="shared" si="51"/>
        <v>1.1875</v>
      </c>
      <c r="AM80" s="3">
        <f t="shared" si="52"/>
        <v>1.2152777777777779</v>
      </c>
      <c r="AN80" s="3">
        <f t="shared" si="53"/>
        <v>1.2430555555555556</v>
      </c>
      <c r="AO80" s="3">
        <f t="shared" si="54"/>
        <v>1.2708333333333333</v>
      </c>
      <c r="AP80" s="3">
        <f t="shared" si="55"/>
        <v>1.2986111111111112</v>
      </c>
      <c r="AQ80" s="3">
        <f t="shared" si="56"/>
        <v>1.3263888888888888</v>
      </c>
    </row>
    <row r="81" spans="1:43" x14ac:dyDescent="0.2">
      <c r="A81" s="1">
        <f t="shared" si="58"/>
        <v>32</v>
      </c>
      <c r="B81">
        <f t="shared" si="23"/>
        <v>3</v>
      </c>
      <c r="D81" s="3">
        <f t="shared" si="57"/>
        <v>0.38194444444444459</v>
      </c>
      <c r="E81" s="3">
        <f t="shared" si="24"/>
        <v>0.40972222222222227</v>
      </c>
      <c r="F81" s="3">
        <f t="shared" si="25"/>
        <v>0.43749999999999994</v>
      </c>
      <c r="G81" s="3">
        <f t="shared" si="25"/>
        <v>0.35416666666666669</v>
      </c>
      <c r="H81" s="3">
        <f t="shared" si="25"/>
        <v>0.38194444444444448</v>
      </c>
      <c r="I81" s="3">
        <f t="shared" si="5"/>
        <v>0.40972222222222221</v>
      </c>
      <c r="J81" s="3">
        <f t="shared" si="5"/>
        <v>0.4375</v>
      </c>
      <c r="K81" s="3">
        <f t="shared" si="7"/>
        <v>0.46527777777777779</v>
      </c>
      <c r="L81" s="3">
        <f t="shared" si="8"/>
        <v>0.49305555555555558</v>
      </c>
      <c r="M81" s="3">
        <f t="shared" si="26"/>
        <v>0.52083333333333337</v>
      </c>
      <c r="N81" s="3">
        <f t="shared" si="27"/>
        <v>0.54861111111111116</v>
      </c>
      <c r="O81" s="3">
        <f t="shared" si="28"/>
        <v>0.57638888888888884</v>
      </c>
      <c r="P81" s="3">
        <f t="shared" si="29"/>
        <v>0.60416666666666674</v>
      </c>
      <c r="Q81" s="3">
        <f t="shared" si="30"/>
        <v>0.63194444444444442</v>
      </c>
      <c r="R81" s="3">
        <f t="shared" si="31"/>
        <v>0.65972222222222221</v>
      </c>
      <c r="S81" s="3">
        <f t="shared" si="32"/>
        <v>0.6875</v>
      </c>
      <c r="T81" s="3">
        <f t="shared" si="33"/>
        <v>0.71527777777777779</v>
      </c>
      <c r="U81" s="3">
        <f t="shared" si="34"/>
        <v>0.74305555555555558</v>
      </c>
      <c r="V81" s="3">
        <f t="shared" si="35"/>
        <v>0.77083333333333337</v>
      </c>
      <c r="W81" s="3">
        <f t="shared" si="36"/>
        <v>0.79861111111111116</v>
      </c>
      <c r="X81" s="3">
        <f t="shared" si="37"/>
        <v>0.82638888888888895</v>
      </c>
      <c r="Y81" s="3">
        <f t="shared" si="38"/>
        <v>0.85416666666666674</v>
      </c>
      <c r="Z81" s="3">
        <f t="shared" si="39"/>
        <v>0.88194444444444442</v>
      </c>
      <c r="AA81" s="3">
        <f t="shared" si="40"/>
        <v>0.90972222222222232</v>
      </c>
      <c r="AB81" s="3">
        <f t="shared" si="41"/>
        <v>0.9375</v>
      </c>
      <c r="AC81" s="3">
        <f t="shared" si="42"/>
        <v>0.96527777777777768</v>
      </c>
      <c r="AD81" s="3">
        <f t="shared" si="43"/>
        <v>0.99305555555555558</v>
      </c>
      <c r="AE81" s="3">
        <f t="shared" si="44"/>
        <v>1.0208333333333333</v>
      </c>
      <c r="AF81" s="3">
        <f t="shared" si="45"/>
        <v>1.0486111111111112</v>
      </c>
      <c r="AG81" s="3">
        <f t="shared" si="46"/>
        <v>1.0763888888888888</v>
      </c>
      <c r="AH81" s="3">
        <f t="shared" si="47"/>
        <v>1.1041666666666667</v>
      </c>
      <c r="AI81" s="3">
        <f t="shared" si="48"/>
        <v>1.1319444444444444</v>
      </c>
      <c r="AJ81" s="3">
        <f t="shared" si="49"/>
        <v>1.1597222222222221</v>
      </c>
      <c r="AK81" s="3">
        <f t="shared" si="50"/>
        <v>1.1875</v>
      </c>
      <c r="AL81" s="3">
        <f t="shared" si="51"/>
        <v>1.2152777777777779</v>
      </c>
      <c r="AM81" s="3">
        <f t="shared" si="52"/>
        <v>1.2430555555555556</v>
      </c>
      <c r="AN81" s="3">
        <f t="shared" si="53"/>
        <v>1.2708333333333333</v>
      </c>
      <c r="AO81" s="3">
        <f t="shared" si="54"/>
        <v>1.2986111111111112</v>
      </c>
      <c r="AP81" s="3">
        <f t="shared" si="55"/>
        <v>1.3263888888888888</v>
      </c>
      <c r="AQ81" s="3">
        <f t="shared" si="56"/>
        <v>0.35416666666666669</v>
      </c>
    </row>
    <row r="82" spans="1:43" x14ac:dyDescent="0.2">
      <c r="A82" s="1">
        <f t="shared" si="58"/>
        <v>33</v>
      </c>
      <c r="B82">
        <f t="shared" si="23"/>
        <v>2</v>
      </c>
      <c r="D82" s="3">
        <f t="shared" si="57"/>
        <v>0.40972222222222227</v>
      </c>
      <c r="E82" s="3">
        <f t="shared" si="24"/>
        <v>0.43749999999999994</v>
      </c>
      <c r="F82" s="3">
        <f t="shared" si="25"/>
        <v>0.35416666666666669</v>
      </c>
      <c r="G82" s="3">
        <f t="shared" si="25"/>
        <v>0.38194444444444448</v>
      </c>
      <c r="H82" s="3">
        <f t="shared" si="25"/>
        <v>0.40972222222222221</v>
      </c>
      <c r="I82" s="3">
        <f t="shared" si="5"/>
        <v>0.4375</v>
      </c>
      <c r="J82" s="3">
        <f t="shared" si="5"/>
        <v>0.46527777777777779</v>
      </c>
      <c r="K82" s="3">
        <f t="shared" si="7"/>
        <v>0.49305555555555558</v>
      </c>
      <c r="L82" s="3">
        <f t="shared" si="8"/>
        <v>0.52083333333333337</v>
      </c>
      <c r="M82" s="3">
        <f t="shared" si="26"/>
        <v>0.54861111111111116</v>
      </c>
      <c r="N82" s="3">
        <f t="shared" si="27"/>
        <v>0.57638888888888884</v>
      </c>
      <c r="O82" s="3">
        <f t="shared" si="28"/>
        <v>0.60416666666666674</v>
      </c>
      <c r="P82" s="3">
        <f t="shared" si="29"/>
        <v>0.63194444444444442</v>
      </c>
      <c r="Q82" s="3">
        <f t="shared" si="30"/>
        <v>0.65972222222222221</v>
      </c>
      <c r="R82" s="3">
        <f t="shared" si="31"/>
        <v>0.6875</v>
      </c>
      <c r="S82" s="3">
        <f t="shared" si="32"/>
        <v>0.71527777777777779</v>
      </c>
      <c r="T82" s="3">
        <f t="shared" si="33"/>
        <v>0.74305555555555558</v>
      </c>
      <c r="U82" s="3">
        <f t="shared" si="34"/>
        <v>0.77083333333333337</v>
      </c>
      <c r="V82" s="3">
        <f t="shared" si="35"/>
        <v>0.79861111111111116</v>
      </c>
      <c r="W82" s="3">
        <f t="shared" si="36"/>
        <v>0.82638888888888895</v>
      </c>
      <c r="X82" s="3">
        <f t="shared" si="37"/>
        <v>0.85416666666666674</v>
      </c>
      <c r="Y82" s="3">
        <f t="shared" si="38"/>
        <v>0.88194444444444442</v>
      </c>
      <c r="Z82" s="3">
        <f t="shared" si="39"/>
        <v>0.90972222222222232</v>
      </c>
      <c r="AA82" s="3">
        <f t="shared" si="40"/>
        <v>0.9375</v>
      </c>
      <c r="AB82" s="3">
        <f t="shared" si="41"/>
        <v>0.96527777777777768</v>
      </c>
      <c r="AC82" s="3">
        <f t="shared" si="42"/>
        <v>0.99305555555555558</v>
      </c>
      <c r="AD82" s="3">
        <f t="shared" si="43"/>
        <v>1.0208333333333333</v>
      </c>
      <c r="AE82" s="3">
        <f t="shared" si="44"/>
        <v>1.0486111111111112</v>
      </c>
      <c r="AF82" s="3">
        <f t="shared" si="45"/>
        <v>1.0763888888888888</v>
      </c>
      <c r="AG82" s="3">
        <f t="shared" si="46"/>
        <v>1.1041666666666667</v>
      </c>
      <c r="AH82" s="3">
        <f t="shared" si="47"/>
        <v>1.1319444444444444</v>
      </c>
      <c r="AI82" s="3">
        <f t="shared" si="48"/>
        <v>1.1597222222222221</v>
      </c>
      <c r="AJ82" s="3">
        <f t="shared" si="49"/>
        <v>1.1875</v>
      </c>
      <c r="AK82" s="3">
        <f t="shared" si="50"/>
        <v>1.2152777777777779</v>
      </c>
      <c r="AL82" s="3">
        <f t="shared" si="51"/>
        <v>1.2430555555555556</v>
      </c>
      <c r="AM82" s="3">
        <f t="shared" si="52"/>
        <v>1.2708333333333333</v>
      </c>
      <c r="AN82" s="3">
        <f t="shared" si="53"/>
        <v>1.2986111111111112</v>
      </c>
      <c r="AO82" s="3">
        <f t="shared" si="54"/>
        <v>1.3263888888888888</v>
      </c>
      <c r="AP82" s="3">
        <f t="shared" si="55"/>
        <v>0.35416666666666669</v>
      </c>
      <c r="AQ82" s="3">
        <f t="shared" si="56"/>
        <v>0.38194444444444459</v>
      </c>
    </row>
    <row r="83" spans="1:43" x14ac:dyDescent="0.2">
      <c r="A83" s="1">
        <f t="shared" si="58"/>
        <v>34</v>
      </c>
      <c r="B83">
        <f t="shared" si="23"/>
        <v>1</v>
      </c>
      <c r="D83" s="3">
        <f t="shared" si="57"/>
        <v>0.43749999999999994</v>
      </c>
      <c r="E83" s="3">
        <f t="shared" si="24"/>
        <v>0.35416666666666669</v>
      </c>
      <c r="F83" s="3">
        <f t="shared" si="25"/>
        <v>0.38194444444444448</v>
      </c>
      <c r="G83" s="3">
        <f t="shared" si="25"/>
        <v>0.40972222222222221</v>
      </c>
      <c r="H83" s="3">
        <f t="shared" si="25"/>
        <v>0.4375</v>
      </c>
      <c r="I83" s="3">
        <f t="shared" si="5"/>
        <v>0.46527777777777779</v>
      </c>
      <c r="J83" s="3">
        <f t="shared" si="5"/>
        <v>0.49305555555555558</v>
      </c>
      <c r="K83" s="3">
        <f t="shared" si="7"/>
        <v>0.52083333333333337</v>
      </c>
      <c r="L83" s="3">
        <f t="shared" si="8"/>
        <v>0.54861111111111116</v>
      </c>
      <c r="M83" s="3">
        <f t="shared" si="26"/>
        <v>0.57638888888888884</v>
      </c>
      <c r="N83" s="3">
        <f t="shared" si="27"/>
        <v>0.60416666666666674</v>
      </c>
      <c r="O83" s="3">
        <f t="shared" si="28"/>
        <v>0.63194444444444442</v>
      </c>
      <c r="P83" s="3">
        <f t="shared" si="29"/>
        <v>0.65972222222222221</v>
      </c>
      <c r="Q83" s="3">
        <f t="shared" si="30"/>
        <v>0.6875</v>
      </c>
      <c r="R83" s="3">
        <f t="shared" si="31"/>
        <v>0.71527777777777779</v>
      </c>
      <c r="S83" s="3">
        <f t="shared" si="32"/>
        <v>0.74305555555555558</v>
      </c>
      <c r="T83" s="3">
        <f t="shared" si="33"/>
        <v>0.77083333333333337</v>
      </c>
      <c r="U83" s="3">
        <f t="shared" si="34"/>
        <v>0.79861111111111116</v>
      </c>
      <c r="V83" s="3">
        <f t="shared" si="35"/>
        <v>0.82638888888888895</v>
      </c>
      <c r="W83" s="3">
        <f t="shared" si="36"/>
        <v>0.85416666666666674</v>
      </c>
      <c r="X83" s="3">
        <f t="shared" si="37"/>
        <v>0.88194444444444442</v>
      </c>
      <c r="Y83" s="3">
        <f t="shared" si="38"/>
        <v>0.90972222222222232</v>
      </c>
      <c r="Z83" s="3">
        <f t="shared" si="39"/>
        <v>0.9375</v>
      </c>
      <c r="AA83" s="3">
        <f t="shared" si="40"/>
        <v>0.96527777777777768</v>
      </c>
      <c r="AB83" s="3">
        <f t="shared" si="41"/>
        <v>0.99305555555555558</v>
      </c>
      <c r="AC83" s="3">
        <f t="shared" si="42"/>
        <v>1.0208333333333333</v>
      </c>
      <c r="AD83" s="3">
        <f t="shared" si="43"/>
        <v>1.0486111111111112</v>
      </c>
      <c r="AE83" s="3">
        <f t="shared" si="44"/>
        <v>1.0763888888888888</v>
      </c>
      <c r="AF83" s="3">
        <f t="shared" si="45"/>
        <v>1.1041666666666667</v>
      </c>
      <c r="AG83" s="3">
        <f t="shared" si="46"/>
        <v>1.1319444444444444</v>
      </c>
      <c r="AH83" s="3">
        <f t="shared" si="47"/>
        <v>1.1597222222222221</v>
      </c>
      <c r="AI83" s="3">
        <f t="shared" si="48"/>
        <v>1.1875</v>
      </c>
      <c r="AJ83" s="3">
        <f t="shared" si="49"/>
        <v>1.2152777777777779</v>
      </c>
      <c r="AK83" s="3">
        <f t="shared" si="50"/>
        <v>1.2430555555555556</v>
      </c>
      <c r="AL83" s="3">
        <f t="shared" si="51"/>
        <v>1.2708333333333333</v>
      </c>
      <c r="AM83" s="3">
        <f t="shared" si="52"/>
        <v>1.2986111111111112</v>
      </c>
      <c r="AN83" s="3">
        <f t="shared" si="53"/>
        <v>1.3263888888888888</v>
      </c>
      <c r="AO83" s="3">
        <f t="shared" si="54"/>
        <v>0.35416666666666669</v>
      </c>
      <c r="AP83" s="3">
        <f t="shared" si="55"/>
        <v>0.38194444444444459</v>
      </c>
      <c r="AQ83" s="3">
        <f t="shared" si="56"/>
        <v>0.40972222222222227</v>
      </c>
    </row>
    <row r="84" spans="1:43" x14ac:dyDescent="0.2">
      <c r="A84" s="1">
        <f t="shared" si="58"/>
        <v>35</v>
      </c>
      <c r="D84" s="3">
        <f>D44</f>
        <v>0.35416666666666669</v>
      </c>
      <c r="E84" s="3">
        <f t="shared" si="24"/>
        <v>0.38194444444444448</v>
      </c>
      <c r="F84" s="3">
        <f t="shared" si="25"/>
        <v>0.40972222222222221</v>
      </c>
      <c r="G84" s="3">
        <f t="shared" si="25"/>
        <v>0.4375</v>
      </c>
      <c r="H84" s="3">
        <f t="shared" si="25"/>
        <v>0.46527777777777779</v>
      </c>
      <c r="I84" s="3">
        <f t="shared" si="5"/>
        <v>0.49305555555555558</v>
      </c>
      <c r="J84" s="3">
        <f t="shared" si="5"/>
        <v>0.52083333333333337</v>
      </c>
      <c r="K84" s="3">
        <f t="shared" si="7"/>
        <v>0.54861111111111116</v>
      </c>
      <c r="L84" s="3">
        <f t="shared" si="8"/>
        <v>0.57638888888888884</v>
      </c>
      <c r="M84" s="3">
        <f t="shared" si="26"/>
        <v>0.60416666666666674</v>
      </c>
      <c r="N84" s="3">
        <f t="shared" si="27"/>
        <v>0.63194444444444442</v>
      </c>
      <c r="O84" s="3">
        <f t="shared" si="28"/>
        <v>0.65972222222222221</v>
      </c>
      <c r="P84" s="3">
        <f t="shared" si="29"/>
        <v>0.6875</v>
      </c>
      <c r="Q84" s="3">
        <f t="shared" si="30"/>
        <v>0.71527777777777779</v>
      </c>
      <c r="R84" s="3">
        <f t="shared" si="31"/>
        <v>0.74305555555555558</v>
      </c>
      <c r="S84" s="3">
        <f t="shared" si="32"/>
        <v>0.77083333333333337</v>
      </c>
      <c r="T84" s="3">
        <f t="shared" si="33"/>
        <v>0.79861111111111116</v>
      </c>
      <c r="U84" s="3">
        <f t="shared" si="34"/>
        <v>0.82638888888888895</v>
      </c>
      <c r="V84" s="3">
        <f t="shared" si="35"/>
        <v>0.85416666666666674</v>
      </c>
      <c r="W84" s="3">
        <f t="shared" si="36"/>
        <v>0.88194444444444442</v>
      </c>
      <c r="X84" s="3">
        <f t="shared" si="37"/>
        <v>0.90972222222222232</v>
      </c>
      <c r="Y84" s="3">
        <f t="shared" si="38"/>
        <v>0.9375</v>
      </c>
      <c r="Z84" s="3">
        <f t="shared" si="39"/>
        <v>0.96527777777777768</v>
      </c>
      <c r="AA84" s="3">
        <f t="shared" si="40"/>
        <v>0.99305555555555558</v>
      </c>
      <c r="AB84" s="3">
        <f t="shared" si="41"/>
        <v>1.0208333333333333</v>
      </c>
      <c r="AC84" s="3">
        <f t="shared" si="42"/>
        <v>1.0486111111111112</v>
      </c>
      <c r="AD84" s="3">
        <f t="shared" si="43"/>
        <v>1.0763888888888888</v>
      </c>
      <c r="AE84" s="3">
        <f t="shared" si="44"/>
        <v>1.1041666666666667</v>
      </c>
      <c r="AF84" s="3">
        <f t="shared" si="45"/>
        <v>1.1319444444444444</v>
      </c>
      <c r="AG84" s="3">
        <f t="shared" si="46"/>
        <v>1.1597222222222221</v>
      </c>
      <c r="AH84" s="3">
        <f t="shared" si="47"/>
        <v>1.1875</v>
      </c>
      <c r="AI84" s="3">
        <f t="shared" si="48"/>
        <v>1.2152777777777779</v>
      </c>
      <c r="AJ84" s="3">
        <f t="shared" si="49"/>
        <v>1.2430555555555556</v>
      </c>
      <c r="AK84" s="3">
        <f t="shared" si="50"/>
        <v>1.2708333333333333</v>
      </c>
      <c r="AL84" s="3">
        <f t="shared" si="51"/>
        <v>1.2986111111111112</v>
      </c>
      <c r="AM84" s="3">
        <f t="shared" si="52"/>
        <v>1.3263888888888888</v>
      </c>
      <c r="AN84" s="3">
        <f t="shared" si="53"/>
        <v>0.35416666666666669</v>
      </c>
      <c r="AO84" s="3">
        <f t="shared" si="54"/>
        <v>0.38194444444444459</v>
      </c>
      <c r="AP84" s="3">
        <f t="shared" si="55"/>
        <v>0.40972222222222227</v>
      </c>
      <c r="AQ84" s="3">
        <f t="shared" si="56"/>
        <v>0.43749999999999994</v>
      </c>
    </row>
    <row r="85" spans="1:43" x14ac:dyDescent="0.2">
      <c r="A85" s="1">
        <f t="shared" si="58"/>
        <v>36</v>
      </c>
      <c r="D85" s="3">
        <f t="shared" ref="D85:D148" si="59">D45</f>
        <v>0.38194444444444448</v>
      </c>
      <c r="E85" s="3">
        <f t="shared" si="24"/>
        <v>0.40972222222222221</v>
      </c>
      <c r="F85" s="3">
        <f t="shared" si="25"/>
        <v>0.4375</v>
      </c>
      <c r="G85" s="3">
        <f t="shared" si="25"/>
        <v>0.46527777777777779</v>
      </c>
      <c r="H85" s="3">
        <f t="shared" si="25"/>
        <v>0.49305555555555558</v>
      </c>
      <c r="I85" s="3">
        <f t="shared" si="5"/>
        <v>0.52083333333333337</v>
      </c>
      <c r="J85" s="3">
        <f t="shared" si="5"/>
        <v>0.54861111111111116</v>
      </c>
      <c r="K85" s="3">
        <f t="shared" si="7"/>
        <v>0.57638888888888884</v>
      </c>
      <c r="L85" s="3">
        <f t="shared" si="8"/>
        <v>0.60416666666666674</v>
      </c>
      <c r="M85" s="3">
        <f t="shared" si="26"/>
        <v>0.63194444444444442</v>
      </c>
      <c r="N85" s="3">
        <f t="shared" si="27"/>
        <v>0.65972222222222221</v>
      </c>
      <c r="O85" s="3">
        <f t="shared" si="28"/>
        <v>0.6875</v>
      </c>
      <c r="P85" s="3">
        <f t="shared" si="29"/>
        <v>0.71527777777777779</v>
      </c>
      <c r="Q85" s="3">
        <f t="shared" si="30"/>
        <v>0.74305555555555558</v>
      </c>
      <c r="R85" s="3">
        <f t="shared" si="31"/>
        <v>0.77083333333333337</v>
      </c>
      <c r="S85" s="3">
        <f t="shared" si="32"/>
        <v>0.79861111111111116</v>
      </c>
      <c r="T85" s="3">
        <f t="shared" si="33"/>
        <v>0.82638888888888895</v>
      </c>
      <c r="U85" s="3">
        <f t="shared" si="34"/>
        <v>0.85416666666666674</v>
      </c>
      <c r="V85" s="3">
        <f t="shared" si="35"/>
        <v>0.88194444444444442</v>
      </c>
      <c r="W85" s="3">
        <f t="shared" si="36"/>
        <v>0.90972222222222232</v>
      </c>
      <c r="X85" s="3">
        <f t="shared" si="37"/>
        <v>0.9375</v>
      </c>
      <c r="Y85" s="3">
        <f t="shared" si="38"/>
        <v>0.96527777777777768</v>
      </c>
      <c r="Z85" s="3">
        <f t="shared" si="39"/>
        <v>0.99305555555555558</v>
      </c>
      <c r="AA85" s="3">
        <f t="shared" si="40"/>
        <v>1.0208333333333333</v>
      </c>
      <c r="AB85" s="3">
        <f t="shared" si="41"/>
        <v>1.0486111111111112</v>
      </c>
      <c r="AC85" s="3">
        <f t="shared" si="42"/>
        <v>1.0763888888888888</v>
      </c>
      <c r="AD85" s="3">
        <f t="shared" si="43"/>
        <v>1.1041666666666667</v>
      </c>
      <c r="AE85" s="3">
        <f t="shared" si="44"/>
        <v>1.1319444444444444</v>
      </c>
      <c r="AF85" s="3">
        <f t="shared" si="45"/>
        <v>1.1597222222222221</v>
      </c>
      <c r="AG85" s="3">
        <f t="shared" si="46"/>
        <v>1.1875</v>
      </c>
      <c r="AH85" s="3">
        <f t="shared" si="47"/>
        <v>1.2152777777777779</v>
      </c>
      <c r="AI85" s="3">
        <f t="shared" si="48"/>
        <v>1.2430555555555556</v>
      </c>
      <c r="AJ85" s="3">
        <f t="shared" si="49"/>
        <v>1.2708333333333333</v>
      </c>
      <c r="AK85" s="3">
        <f t="shared" si="50"/>
        <v>1.2986111111111112</v>
      </c>
      <c r="AL85" s="3">
        <f t="shared" si="51"/>
        <v>1.3263888888888888</v>
      </c>
      <c r="AM85" s="3">
        <f t="shared" si="52"/>
        <v>0.35416666666666669</v>
      </c>
      <c r="AN85" s="3">
        <f t="shared" si="53"/>
        <v>0.38194444444444459</v>
      </c>
      <c r="AO85" s="3">
        <f t="shared" si="54"/>
        <v>0.40972222222222227</v>
      </c>
      <c r="AP85" s="3">
        <f t="shared" si="55"/>
        <v>0.43749999999999994</v>
      </c>
      <c r="AQ85" s="3">
        <f t="shared" si="56"/>
        <v>0.35416666666666669</v>
      </c>
    </row>
    <row r="86" spans="1:43" x14ac:dyDescent="0.2">
      <c r="A86" s="1">
        <f t="shared" si="58"/>
        <v>37</v>
      </c>
      <c r="D86" s="3">
        <f t="shared" si="59"/>
        <v>0.40972222222222221</v>
      </c>
      <c r="E86" s="3">
        <f t="shared" si="24"/>
        <v>0.4375</v>
      </c>
      <c r="F86" s="3">
        <f t="shared" si="25"/>
        <v>0.46527777777777779</v>
      </c>
      <c r="G86" s="3">
        <f t="shared" si="25"/>
        <v>0.49305555555555558</v>
      </c>
      <c r="H86" s="3">
        <f t="shared" si="25"/>
        <v>0.52083333333333337</v>
      </c>
      <c r="I86" s="3">
        <f t="shared" si="5"/>
        <v>0.54861111111111116</v>
      </c>
      <c r="J86" s="3">
        <f t="shared" si="5"/>
        <v>0.57638888888888884</v>
      </c>
      <c r="K86" s="3">
        <f t="shared" si="7"/>
        <v>0.60416666666666674</v>
      </c>
      <c r="L86" s="3">
        <f t="shared" si="8"/>
        <v>0.63194444444444442</v>
      </c>
      <c r="M86" s="3">
        <f t="shared" si="26"/>
        <v>0.65972222222222221</v>
      </c>
      <c r="N86" s="3">
        <f t="shared" si="27"/>
        <v>0.6875</v>
      </c>
      <c r="O86" s="3">
        <f t="shared" si="28"/>
        <v>0.71527777777777779</v>
      </c>
      <c r="P86" s="3">
        <f t="shared" si="29"/>
        <v>0.74305555555555558</v>
      </c>
      <c r="Q86" s="3">
        <f t="shared" si="30"/>
        <v>0.77083333333333337</v>
      </c>
      <c r="R86" s="3">
        <f t="shared" si="31"/>
        <v>0.79861111111111116</v>
      </c>
      <c r="S86" s="3">
        <f t="shared" si="32"/>
        <v>0.82638888888888895</v>
      </c>
      <c r="T86" s="3">
        <f t="shared" si="33"/>
        <v>0.85416666666666674</v>
      </c>
      <c r="U86" s="3">
        <f t="shared" si="34"/>
        <v>0.88194444444444442</v>
      </c>
      <c r="V86" s="3">
        <f t="shared" si="35"/>
        <v>0.90972222222222232</v>
      </c>
      <c r="W86" s="3">
        <f t="shared" si="36"/>
        <v>0.9375</v>
      </c>
      <c r="X86" s="3">
        <f t="shared" si="37"/>
        <v>0.96527777777777768</v>
      </c>
      <c r="Y86" s="3">
        <f t="shared" si="38"/>
        <v>0.99305555555555558</v>
      </c>
      <c r="Z86" s="3">
        <f t="shared" si="39"/>
        <v>1.0208333333333333</v>
      </c>
      <c r="AA86" s="3">
        <f t="shared" si="40"/>
        <v>1.0486111111111112</v>
      </c>
      <c r="AB86" s="3">
        <f t="shared" si="41"/>
        <v>1.0763888888888888</v>
      </c>
      <c r="AC86" s="3">
        <f t="shared" si="42"/>
        <v>1.1041666666666667</v>
      </c>
      <c r="AD86" s="3">
        <f t="shared" si="43"/>
        <v>1.1319444444444444</v>
      </c>
      <c r="AE86" s="3">
        <f t="shared" si="44"/>
        <v>1.1597222222222221</v>
      </c>
      <c r="AF86" s="3">
        <f t="shared" si="45"/>
        <v>1.1875</v>
      </c>
      <c r="AG86" s="3">
        <f t="shared" si="46"/>
        <v>1.2152777777777779</v>
      </c>
      <c r="AH86" s="3">
        <f t="shared" si="47"/>
        <v>1.2430555555555556</v>
      </c>
      <c r="AI86" s="3">
        <f t="shared" si="48"/>
        <v>1.2708333333333333</v>
      </c>
      <c r="AJ86" s="3">
        <f t="shared" si="49"/>
        <v>1.2986111111111112</v>
      </c>
      <c r="AK86" s="3">
        <f t="shared" si="50"/>
        <v>1.3263888888888888</v>
      </c>
      <c r="AL86" s="3">
        <f t="shared" si="51"/>
        <v>0.35416666666666669</v>
      </c>
      <c r="AM86" s="3">
        <f t="shared" si="52"/>
        <v>0.38194444444444459</v>
      </c>
      <c r="AN86" s="3">
        <f t="shared" si="53"/>
        <v>0.40972222222222227</v>
      </c>
      <c r="AO86" s="3">
        <f t="shared" si="54"/>
        <v>0.43749999999999994</v>
      </c>
      <c r="AP86" s="3">
        <f t="shared" si="55"/>
        <v>0.35416666666666669</v>
      </c>
      <c r="AQ86" s="3">
        <f t="shared" si="56"/>
        <v>0.38194444444444448</v>
      </c>
    </row>
    <row r="87" spans="1:43" x14ac:dyDescent="0.2">
      <c r="A87" s="1">
        <f t="shared" si="58"/>
        <v>38</v>
      </c>
      <c r="D87" s="3">
        <f t="shared" si="59"/>
        <v>0.4375</v>
      </c>
      <c r="E87" s="3">
        <f t="shared" si="24"/>
        <v>0.46527777777777779</v>
      </c>
      <c r="F87" s="3">
        <f t="shared" si="25"/>
        <v>0.49305555555555558</v>
      </c>
      <c r="G87" s="3">
        <f t="shared" si="25"/>
        <v>0.52083333333333337</v>
      </c>
      <c r="H87" s="3">
        <f t="shared" ref="H87:H150" si="60">F89</f>
        <v>0.54861111111111116</v>
      </c>
      <c r="I87" s="3">
        <f t="shared" ref="I87:I150" si="61">G89</f>
        <v>0.57638888888888884</v>
      </c>
      <c r="J87" s="3">
        <f t="shared" ref="J87:J150" si="62">H89</f>
        <v>0.60416666666666674</v>
      </c>
      <c r="K87" s="3">
        <f t="shared" si="7"/>
        <v>0.63194444444444442</v>
      </c>
      <c r="L87" s="3">
        <f t="shared" si="8"/>
        <v>0.65972222222222221</v>
      </c>
      <c r="M87" s="3">
        <f t="shared" si="26"/>
        <v>0.6875</v>
      </c>
      <c r="N87" s="3">
        <f t="shared" si="27"/>
        <v>0.71527777777777779</v>
      </c>
      <c r="O87" s="3">
        <f t="shared" si="28"/>
        <v>0.74305555555555558</v>
      </c>
      <c r="P87" s="3">
        <f t="shared" si="29"/>
        <v>0.77083333333333337</v>
      </c>
      <c r="Q87" s="3">
        <f t="shared" si="30"/>
        <v>0.79861111111111116</v>
      </c>
      <c r="R87" s="3">
        <f t="shared" si="31"/>
        <v>0.82638888888888895</v>
      </c>
      <c r="S87" s="3">
        <f t="shared" si="32"/>
        <v>0.85416666666666674</v>
      </c>
      <c r="T87" s="3">
        <f t="shared" si="33"/>
        <v>0.88194444444444442</v>
      </c>
      <c r="U87" s="3">
        <f t="shared" si="34"/>
        <v>0.90972222222222232</v>
      </c>
      <c r="V87" s="3">
        <f t="shared" si="35"/>
        <v>0.9375</v>
      </c>
      <c r="W87" s="3">
        <f t="shared" si="36"/>
        <v>0.96527777777777768</v>
      </c>
      <c r="X87" s="3">
        <f t="shared" si="37"/>
        <v>0.99305555555555558</v>
      </c>
      <c r="Y87" s="3">
        <f t="shared" si="38"/>
        <v>1.0208333333333333</v>
      </c>
      <c r="Z87" s="3">
        <f t="shared" si="39"/>
        <v>1.0486111111111112</v>
      </c>
      <c r="AA87" s="3">
        <f t="shared" si="40"/>
        <v>1.0763888888888888</v>
      </c>
      <c r="AB87" s="3">
        <f t="shared" si="41"/>
        <v>1.1041666666666667</v>
      </c>
      <c r="AC87" s="3">
        <f t="shared" si="42"/>
        <v>1.1319444444444444</v>
      </c>
      <c r="AD87" s="3">
        <f t="shared" si="43"/>
        <v>1.1597222222222221</v>
      </c>
      <c r="AE87" s="3">
        <f t="shared" si="44"/>
        <v>1.1875</v>
      </c>
      <c r="AF87" s="3">
        <f t="shared" si="45"/>
        <v>1.2152777777777779</v>
      </c>
      <c r="AG87" s="3">
        <f t="shared" si="46"/>
        <v>1.2430555555555556</v>
      </c>
      <c r="AH87" s="3">
        <f t="shared" si="47"/>
        <v>1.2708333333333333</v>
      </c>
      <c r="AI87" s="3">
        <f t="shared" si="48"/>
        <v>1.2986111111111112</v>
      </c>
      <c r="AJ87" s="3">
        <f t="shared" si="49"/>
        <v>1.3263888888888888</v>
      </c>
      <c r="AK87" s="3">
        <f t="shared" si="50"/>
        <v>0.35416666666666669</v>
      </c>
      <c r="AL87" s="3">
        <f t="shared" si="51"/>
        <v>0.38194444444444459</v>
      </c>
      <c r="AM87" s="3">
        <f t="shared" si="52"/>
        <v>0.40972222222222227</v>
      </c>
      <c r="AN87" s="3">
        <f t="shared" si="53"/>
        <v>0.43749999999999994</v>
      </c>
      <c r="AO87" s="3">
        <f t="shared" si="54"/>
        <v>0.35416666666666669</v>
      </c>
      <c r="AP87" s="3">
        <f t="shared" si="55"/>
        <v>0.38194444444444448</v>
      </c>
      <c r="AQ87" s="3">
        <f t="shared" si="56"/>
        <v>0.40972222222222221</v>
      </c>
    </row>
    <row r="88" spans="1:43" x14ac:dyDescent="0.2">
      <c r="A88" s="1">
        <f t="shared" si="58"/>
        <v>39</v>
      </c>
      <c r="D88" s="3">
        <f t="shared" si="59"/>
        <v>0.46527777777777779</v>
      </c>
      <c r="E88" s="3">
        <f t="shared" si="24"/>
        <v>0.49305555555555558</v>
      </c>
      <c r="F88" s="3">
        <f t="shared" si="25"/>
        <v>0.52083333333333337</v>
      </c>
      <c r="G88" s="3">
        <f t="shared" si="25"/>
        <v>0.54861111111111116</v>
      </c>
      <c r="H88" s="3">
        <f t="shared" si="60"/>
        <v>0.57638888888888884</v>
      </c>
      <c r="I88" s="3">
        <f t="shared" si="61"/>
        <v>0.60416666666666674</v>
      </c>
      <c r="J88" s="3">
        <f t="shared" si="62"/>
        <v>0.63194444444444442</v>
      </c>
      <c r="K88" s="3">
        <f t="shared" si="7"/>
        <v>0.65972222222222221</v>
      </c>
      <c r="L88" s="3">
        <f t="shared" si="8"/>
        <v>0.6875</v>
      </c>
      <c r="M88" s="3">
        <f t="shared" si="26"/>
        <v>0.71527777777777779</v>
      </c>
      <c r="N88" s="3">
        <f t="shared" si="27"/>
        <v>0.74305555555555558</v>
      </c>
      <c r="O88" s="3">
        <f t="shared" si="28"/>
        <v>0.77083333333333337</v>
      </c>
      <c r="P88" s="3">
        <f t="shared" si="29"/>
        <v>0.79861111111111116</v>
      </c>
      <c r="Q88" s="3">
        <f t="shared" si="30"/>
        <v>0.82638888888888895</v>
      </c>
      <c r="R88" s="3">
        <f t="shared" si="31"/>
        <v>0.85416666666666674</v>
      </c>
      <c r="S88" s="3">
        <f t="shared" si="32"/>
        <v>0.88194444444444442</v>
      </c>
      <c r="T88" s="3">
        <f t="shared" si="33"/>
        <v>0.90972222222222232</v>
      </c>
      <c r="U88" s="3">
        <f t="shared" si="34"/>
        <v>0.9375</v>
      </c>
      <c r="V88" s="3">
        <f t="shared" si="35"/>
        <v>0.96527777777777768</v>
      </c>
      <c r="W88" s="3">
        <f t="shared" si="36"/>
        <v>0.99305555555555558</v>
      </c>
      <c r="X88" s="3">
        <f t="shared" si="37"/>
        <v>1.0208333333333333</v>
      </c>
      <c r="Y88" s="3">
        <f t="shared" si="38"/>
        <v>1.0486111111111112</v>
      </c>
      <c r="Z88" s="3">
        <f t="shared" si="39"/>
        <v>1.0763888888888888</v>
      </c>
      <c r="AA88" s="3">
        <f t="shared" si="40"/>
        <v>1.1041666666666667</v>
      </c>
      <c r="AB88" s="3">
        <f t="shared" si="41"/>
        <v>1.1319444444444444</v>
      </c>
      <c r="AC88" s="3">
        <f t="shared" si="42"/>
        <v>1.1597222222222221</v>
      </c>
      <c r="AD88" s="3">
        <f t="shared" si="43"/>
        <v>1.1875</v>
      </c>
      <c r="AE88" s="3">
        <f t="shared" si="44"/>
        <v>1.2152777777777779</v>
      </c>
      <c r="AF88" s="3">
        <f t="shared" si="45"/>
        <v>1.2430555555555556</v>
      </c>
      <c r="AG88" s="3">
        <f t="shared" si="46"/>
        <v>1.2708333333333333</v>
      </c>
      <c r="AH88" s="3">
        <f t="shared" si="47"/>
        <v>1.2986111111111112</v>
      </c>
      <c r="AI88" s="3">
        <f t="shared" si="48"/>
        <v>1.3263888888888888</v>
      </c>
      <c r="AJ88" s="3">
        <f t="shared" si="49"/>
        <v>0.35416666666666669</v>
      </c>
      <c r="AK88" s="3">
        <f t="shared" si="50"/>
        <v>0.38194444444444459</v>
      </c>
      <c r="AL88" s="3">
        <f t="shared" si="51"/>
        <v>0.40972222222222227</v>
      </c>
      <c r="AM88" s="3">
        <f t="shared" si="52"/>
        <v>0.43749999999999994</v>
      </c>
      <c r="AN88" s="3">
        <f t="shared" si="53"/>
        <v>0.35416666666666669</v>
      </c>
      <c r="AO88" s="3">
        <f t="shared" si="54"/>
        <v>0.38194444444444448</v>
      </c>
      <c r="AP88" s="3">
        <f t="shared" si="55"/>
        <v>0.40972222222222221</v>
      </c>
      <c r="AQ88" s="3">
        <f t="shared" si="56"/>
        <v>0.4375</v>
      </c>
    </row>
    <row r="89" spans="1:43" x14ac:dyDescent="0.2">
      <c r="A89" s="1">
        <f t="shared" si="58"/>
        <v>40</v>
      </c>
      <c r="D89" s="3">
        <f t="shared" si="59"/>
        <v>0.49305555555555558</v>
      </c>
      <c r="E89" s="3">
        <f t="shared" si="24"/>
        <v>0.52083333333333337</v>
      </c>
      <c r="F89" s="3">
        <f t="shared" si="25"/>
        <v>0.54861111111111116</v>
      </c>
      <c r="G89" s="3">
        <f t="shared" si="25"/>
        <v>0.57638888888888884</v>
      </c>
      <c r="H89" s="3">
        <f t="shared" si="60"/>
        <v>0.60416666666666674</v>
      </c>
      <c r="I89" s="3">
        <f t="shared" si="61"/>
        <v>0.63194444444444442</v>
      </c>
      <c r="J89" s="3">
        <f t="shared" si="62"/>
        <v>0.65972222222222221</v>
      </c>
      <c r="K89" s="3">
        <f t="shared" si="7"/>
        <v>0.6875</v>
      </c>
      <c r="L89" s="3">
        <f t="shared" si="8"/>
        <v>0.71527777777777779</v>
      </c>
      <c r="M89" s="3">
        <f t="shared" si="26"/>
        <v>0.74305555555555558</v>
      </c>
      <c r="N89" s="3">
        <f t="shared" si="27"/>
        <v>0.77083333333333337</v>
      </c>
      <c r="O89" s="3">
        <f t="shared" si="28"/>
        <v>0.79861111111111116</v>
      </c>
      <c r="P89" s="3">
        <f t="shared" si="29"/>
        <v>0.82638888888888895</v>
      </c>
      <c r="Q89" s="3">
        <f t="shared" si="30"/>
        <v>0.85416666666666674</v>
      </c>
      <c r="R89" s="3">
        <f t="shared" si="31"/>
        <v>0.88194444444444442</v>
      </c>
      <c r="S89" s="3">
        <f t="shared" si="32"/>
        <v>0.90972222222222232</v>
      </c>
      <c r="T89" s="3">
        <f t="shared" si="33"/>
        <v>0.9375</v>
      </c>
      <c r="U89" s="3">
        <f t="shared" si="34"/>
        <v>0.96527777777777768</v>
      </c>
      <c r="V89" s="3">
        <f t="shared" si="35"/>
        <v>0.99305555555555558</v>
      </c>
      <c r="W89" s="3">
        <f t="shared" si="36"/>
        <v>1.0208333333333333</v>
      </c>
      <c r="X89" s="3">
        <f t="shared" si="37"/>
        <v>1.0486111111111112</v>
      </c>
      <c r="Y89" s="3">
        <f t="shared" si="38"/>
        <v>1.0763888888888888</v>
      </c>
      <c r="Z89" s="3">
        <f t="shared" si="39"/>
        <v>1.1041666666666667</v>
      </c>
      <c r="AA89" s="3">
        <f t="shared" si="40"/>
        <v>1.1319444444444444</v>
      </c>
      <c r="AB89" s="3">
        <f t="shared" si="41"/>
        <v>1.1597222222222221</v>
      </c>
      <c r="AC89" s="3">
        <f t="shared" si="42"/>
        <v>1.1875</v>
      </c>
      <c r="AD89" s="3">
        <f t="shared" si="43"/>
        <v>1.2152777777777779</v>
      </c>
      <c r="AE89" s="3">
        <f t="shared" si="44"/>
        <v>1.2430555555555556</v>
      </c>
      <c r="AF89" s="3">
        <f t="shared" si="45"/>
        <v>1.2708333333333333</v>
      </c>
      <c r="AG89" s="3">
        <f t="shared" si="46"/>
        <v>1.2986111111111112</v>
      </c>
      <c r="AH89" s="3">
        <f t="shared" si="47"/>
        <v>1.3263888888888888</v>
      </c>
      <c r="AI89" s="3">
        <f t="shared" si="48"/>
        <v>0.35416666666666669</v>
      </c>
      <c r="AJ89" s="3">
        <f t="shared" si="49"/>
        <v>0.38194444444444459</v>
      </c>
      <c r="AK89" s="3">
        <f t="shared" si="50"/>
        <v>0.40972222222222227</v>
      </c>
      <c r="AL89" s="3">
        <f t="shared" si="51"/>
        <v>0.43749999999999994</v>
      </c>
      <c r="AM89" s="3">
        <f t="shared" si="52"/>
        <v>0.35416666666666669</v>
      </c>
      <c r="AN89" s="3">
        <f t="shared" si="53"/>
        <v>0.38194444444444448</v>
      </c>
      <c r="AO89" s="3">
        <f t="shared" si="54"/>
        <v>0.40972222222222221</v>
      </c>
      <c r="AP89" s="3">
        <f t="shared" si="55"/>
        <v>0.4375</v>
      </c>
      <c r="AQ89" s="3">
        <f t="shared" si="56"/>
        <v>0.46527777777777779</v>
      </c>
    </row>
    <row r="90" spans="1:43" x14ac:dyDescent="0.2">
      <c r="D90" s="3">
        <f t="shared" si="59"/>
        <v>0.52083333333333337</v>
      </c>
      <c r="E90" s="3">
        <f t="shared" si="24"/>
        <v>0.54861111111111116</v>
      </c>
      <c r="F90" s="3">
        <f t="shared" ref="F90:G153" si="63">D92</f>
        <v>0.57638888888888884</v>
      </c>
      <c r="G90" s="3">
        <f t="shared" si="63"/>
        <v>0.60416666666666674</v>
      </c>
      <c r="H90" s="3">
        <f t="shared" si="60"/>
        <v>0.63194444444444442</v>
      </c>
      <c r="I90" s="3">
        <f t="shared" si="61"/>
        <v>0.65972222222222221</v>
      </c>
      <c r="J90" s="3">
        <f t="shared" si="62"/>
        <v>0.6875</v>
      </c>
      <c r="K90" s="3">
        <f t="shared" si="7"/>
        <v>0.71527777777777779</v>
      </c>
      <c r="L90" s="3">
        <f t="shared" si="8"/>
        <v>0.74305555555555558</v>
      </c>
      <c r="M90" s="3">
        <f t="shared" si="26"/>
        <v>0.77083333333333337</v>
      </c>
      <c r="N90" s="3">
        <f t="shared" si="27"/>
        <v>0.79861111111111116</v>
      </c>
      <c r="O90" s="3">
        <f t="shared" si="28"/>
        <v>0.82638888888888895</v>
      </c>
      <c r="P90" s="3">
        <f t="shared" si="29"/>
        <v>0.85416666666666674</v>
      </c>
      <c r="Q90" s="3">
        <f t="shared" si="30"/>
        <v>0.88194444444444442</v>
      </c>
      <c r="R90" s="3">
        <f t="shared" si="31"/>
        <v>0.90972222222222232</v>
      </c>
      <c r="S90" s="3">
        <f t="shared" si="32"/>
        <v>0.9375</v>
      </c>
      <c r="T90" s="3">
        <f t="shared" si="33"/>
        <v>0.96527777777777768</v>
      </c>
      <c r="U90" s="3">
        <f t="shared" si="34"/>
        <v>0.99305555555555558</v>
      </c>
      <c r="V90" s="3">
        <f t="shared" si="35"/>
        <v>1.0208333333333333</v>
      </c>
      <c r="W90" s="3">
        <f t="shared" si="36"/>
        <v>1.0486111111111112</v>
      </c>
      <c r="X90" s="3">
        <f t="shared" si="37"/>
        <v>1.0763888888888888</v>
      </c>
      <c r="Y90" s="3">
        <f t="shared" si="38"/>
        <v>1.1041666666666667</v>
      </c>
      <c r="Z90" s="3">
        <f t="shared" si="39"/>
        <v>1.1319444444444444</v>
      </c>
      <c r="AA90" s="3">
        <f t="shared" si="40"/>
        <v>1.1597222222222221</v>
      </c>
      <c r="AB90" s="3">
        <f t="shared" si="41"/>
        <v>1.1875</v>
      </c>
      <c r="AC90" s="3">
        <f t="shared" si="42"/>
        <v>1.2152777777777779</v>
      </c>
      <c r="AD90" s="3">
        <f t="shared" si="43"/>
        <v>1.2430555555555556</v>
      </c>
      <c r="AE90" s="3">
        <f t="shared" si="44"/>
        <v>1.2708333333333333</v>
      </c>
      <c r="AF90" s="3">
        <f t="shared" si="45"/>
        <v>1.2986111111111112</v>
      </c>
      <c r="AG90" s="3">
        <f t="shared" si="46"/>
        <v>1.3263888888888888</v>
      </c>
      <c r="AH90" s="3">
        <f t="shared" si="47"/>
        <v>0.35416666666666669</v>
      </c>
      <c r="AI90" s="3">
        <f t="shared" si="48"/>
        <v>0.38194444444444459</v>
      </c>
      <c r="AJ90" s="3">
        <f t="shared" si="49"/>
        <v>0.40972222222222227</v>
      </c>
      <c r="AK90" s="3">
        <f t="shared" si="50"/>
        <v>0.43749999999999994</v>
      </c>
      <c r="AL90" s="3">
        <f t="shared" si="51"/>
        <v>0.35416666666666669</v>
      </c>
      <c r="AM90" s="3">
        <f t="shared" si="52"/>
        <v>0.38194444444444448</v>
      </c>
      <c r="AN90" s="3">
        <f t="shared" si="53"/>
        <v>0.40972222222222221</v>
      </c>
      <c r="AO90" s="3">
        <f t="shared" si="54"/>
        <v>0.4375</v>
      </c>
      <c r="AP90" s="3">
        <f t="shared" si="55"/>
        <v>0.46527777777777779</v>
      </c>
      <c r="AQ90" s="3">
        <f t="shared" si="56"/>
        <v>0.49305555555555558</v>
      </c>
    </row>
    <row r="91" spans="1:43" x14ac:dyDescent="0.2">
      <c r="D91" s="3">
        <f t="shared" si="59"/>
        <v>0.54861111111111116</v>
      </c>
      <c r="E91" s="3">
        <f t="shared" si="24"/>
        <v>0.57638888888888884</v>
      </c>
      <c r="F91" s="3">
        <f t="shared" si="63"/>
        <v>0.60416666666666674</v>
      </c>
      <c r="G91" s="3">
        <f t="shared" si="63"/>
        <v>0.63194444444444442</v>
      </c>
      <c r="H91" s="3">
        <f t="shared" si="60"/>
        <v>0.65972222222222221</v>
      </c>
      <c r="I91" s="3">
        <f t="shared" si="61"/>
        <v>0.6875</v>
      </c>
      <c r="J91" s="3">
        <f t="shared" si="62"/>
        <v>0.71527777777777779</v>
      </c>
      <c r="K91" s="3">
        <f t="shared" si="7"/>
        <v>0.74305555555555558</v>
      </c>
      <c r="L91" s="3">
        <f t="shared" si="8"/>
        <v>0.77083333333333337</v>
      </c>
      <c r="M91" s="3">
        <f t="shared" si="26"/>
        <v>0.79861111111111116</v>
      </c>
      <c r="N91" s="3">
        <f t="shared" si="27"/>
        <v>0.82638888888888895</v>
      </c>
      <c r="O91" s="3">
        <f t="shared" si="28"/>
        <v>0.85416666666666674</v>
      </c>
      <c r="P91" s="3">
        <f t="shared" si="29"/>
        <v>0.88194444444444442</v>
      </c>
      <c r="Q91" s="3">
        <f t="shared" si="30"/>
        <v>0.90972222222222232</v>
      </c>
      <c r="R91" s="3">
        <f t="shared" si="31"/>
        <v>0.9375</v>
      </c>
      <c r="S91" s="3">
        <f t="shared" si="32"/>
        <v>0.96527777777777768</v>
      </c>
      <c r="T91" s="3">
        <f t="shared" si="33"/>
        <v>0.99305555555555558</v>
      </c>
      <c r="U91" s="3">
        <f t="shared" si="34"/>
        <v>1.0208333333333333</v>
      </c>
      <c r="V91" s="3">
        <f t="shared" si="35"/>
        <v>1.0486111111111112</v>
      </c>
      <c r="W91" s="3">
        <f t="shared" si="36"/>
        <v>1.0763888888888888</v>
      </c>
      <c r="X91" s="3">
        <f t="shared" si="37"/>
        <v>1.1041666666666667</v>
      </c>
      <c r="Y91" s="3">
        <f t="shared" si="38"/>
        <v>1.1319444444444444</v>
      </c>
      <c r="Z91" s="3">
        <f t="shared" si="39"/>
        <v>1.1597222222222221</v>
      </c>
      <c r="AA91" s="3">
        <f t="shared" si="40"/>
        <v>1.1875</v>
      </c>
      <c r="AB91" s="3">
        <f t="shared" si="41"/>
        <v>1.2152777777777779</v>
      </c>
      <c r="AC91" s="3">
        <f t="shared" si="42"/>
        <v>1.2430555555555556</v>
      </c>
      <c r="AD91" s="3">
        <f t="shared" si="43"/>
        <v>1.2708333333333333</v>
      </c>
      <c r="AE91" s="3">
        <f t="shared" si="44"/>
        <v>1.2986111111111112</v>
      </c>
      <c r="AF91" s="3">
        <f t="shared" si="45"/>
        <v>1.3263888888888888</v>
      </c>
      <c r="AG91" s="3">
        <f t="shared" si="46"/>
        <v>0.35416666666666669</v>
      </c>
      <c r="AH91" s="3">
        <f t="shared" si="47"/>
        <v>0.38194444444444459</v>
      </c>
      <c r="AI91" s="3">
        <f t="shared" si="48"/>
        <v>0.40972222222222227</v>
      </c>
      <c r="AJ91" s="3">
        <f t="shared" si="49"/>
        <v>0.43749999999999994</v>
      </c>
      <c r="AK91" s="3">
        <f t="shared" si="50"/>
        <v>0.35416666666666669</v>
      </c>
      <c r="AL91" s="3">
        <f t="shared" si="51"/>
        <v>0.38194444444444448</v>
      </c>
      <c r="AM91" s="3">
        <f t="shared" si="52"/>
        <v>0.40972222222222221</v>
      </c>
      <c r="AN91" s="3">
        <f t="shared" si="53"/>
        <v>0.4375</v>
      </c>
      <c r="AO91" s="3">
        <f t="shared" si="54"/>
        <v>0.46527777777777779</v>
      </c>
      <c r="AP91" s="3">
        <f t="shared" si="55"/>
        <v>0.49305555555555558</v>
      </c>
      <c r="AQ91" s="3">
        <f t="shared" si="56"/>
        <v>0.52083333333333337</v>
      </c>
    </row>
    <row r="92" spans="1:43" x14ac:dyDescent="0.2">
      <c r="D92" s="3">
        <f t="shared" si="59"/>
        <v>0.57638888888888884</v>
      </c>
      <c r="E92" s="3">
        <f t="shared" si="24"/>
        <v>0.60416666666666674</v>
      </c>
      <c r="F92" s="3">
        <f t="shared" si="63"/>
        <v>0.63194444444444442</v>
      </c>
      <c r="G92" s="3">
        <f t="shared" si="63"/>
        <v>0.65972222222222221</v>
      </c>
      <c r="H92" s="3">
        <f t="shared" si="60"/>
        <v>0.6875</v>
      </c>
      <c r="I92" s="3">
        <f t="shared" si="61"/>
        <v>0.71527777777777779</v>
      </c>
      <c r="J92" s="3">
        <f t="shared" si="62"/>
        <v>0.74305555555555558</v>
      </c>
      <c r="K92" s="3">
        <f t="shared" si="7"/>
        <v>0.77083333333333337</v>
      </c>
      <c r="L92" s="3">
        <f t="shared" si="8"/>
        <v>0.79861111111111116</v>
      </c>
      <c r="M92" s="3">
        <f t="shared" si="26"/>
        <v>0.82638888888888895</v>
      </c>
      <c r="N92" s="3">
        <f t="shared" si="27"/>
        <v>0.85416666666666674</v>
      </c>
      <c r="O92" s="3">
        <f t="shared" si="28"/>
        <v>0.88194444444444442</v>
      </c>
      <c r="P92" s="3">
        <f t="shared" si="29"/>
        <v>0.90972222222222232</v>
      </c>
      <c r="Q92" s="3">
        <f t="shared" si="30"/>
        <v>0.9375</v>
      </c>
      <c r="R92" s="3">
        <f t="shared" si="31"/>
        <v>0.96527777777777768</v>
      </c>
      <c r="S92" s="3">
        <f t="shared" si="32"/>
        <v>0.99305555555555558</v>
      </c>
      <c r="T92" s="3">
        <f t="shared" si="33"/>
        <v>1.0208333333333333</v>
      </c>
      <c r="U92" s="3">
        <f t="shared" si="34"/>
        <v>1.0486111111111112</v>
      </c>
      <c r="V92" s="3">
        <f t="shared" si="35"/>
        <v>1.0763888888888888</v>
      </c>
      <c r="W92" s="3">
        <f t="shared" si="36"/>
        <v>1.1041666666666667</v>
      </c>
      <c r="X92" s="3">
        <f t="shared" si="37"/>
        <v>1.1319444444444444</v>
      </c>
      <c r="Y92" s="3">
        <f t="shared" si="38"/>
        <v>1.1597222222222221</v>
      </c>
      <c r="Z92" s="3">
        <f t="shared" si="39"/>
        <v>1.1875</v>
      </c>
      <c r="AA92" s="3">
        <f t="shared" si="40"/>
        <v>1.2152777777777779</v>
      </c>
      <c r="AB92" s="3">
        <f t="shared" si="41"/>
        <v>1.2430555555555556</v>
      </c>
      <c r="AC92" s="3">
        <f t="shared" si="42"/>
        <v>1.2708333333333333</v>
      </c>
      <c r="AD92" s="3">
        <f t="shared" si="43"/>
        <v>1.2986111111111112</v>
      </c>
      <c r="AE92" s="3">
        <f t="shared" si="44"/>
        <v>1.3263888888888888</v>
      </c>
      <c r="AF92" s="3">
        <f t="shared" si="45"/>
        <v>0.35416666666666669</v>
      </c>
      <c r="AG92" s="3">
        <f t="shared" si="46"/>
        <v>0.38194444444444459</v>
      </c>
      <c r="AH92" s="3">
        <f t="shared" si="47"/>
        <v>0.40972222222222227</v>
      </c>
      <c r="AI92" s="3">
        <f t="shared" si="48"/>
        <v>0.43749999999999994</v>
      </c>
      <c r="AJ92" s="3">
        <f t="shared" si="49"/>
        <v>0.35416666666666669</v>
      </c>
      <c r="AK92" s="3">
        <f t="shared" si="50"/>
        <v>0.38194444444444448</v>
      </c>
      <c r="AL92" s="3">
        <f t="shared" si="51"/>
        <v>0.40972222222222221</v>
      </c>
      <c r="AM92" s="3">
        <f t="shared" si="52"/>
        <v>0.4375</v>
      </c>
      <c r="AN92" s="3">
        <f t="shared" si="53"/>
        <v>0.46527777777777779</v>
      </c>
      <c r="AO92" s="3">
        <f t="shared" si="54"/>
        <v>0.49305555555555558</v>
      </c>
      <c r="AP92" s="3">
        <f t="shared" si="55"/>
        <v>0.52083333333333337</v>
      </c>
      <c r="AQ92" s="3">
        <f t="shared" si="56"/>
        <v>0.54861111111111116</v>
      </c>
    </row>
    <row r="93" spans="1:43" x14ac:dyDescent="0.2">
      <c r="D93" s="3">
        <f t="shared" si="59"/>
        <v>0.60416666666666674</v>
      </c>
      <c r="E93" s="3">
        <f t="shared" si="24"/>
        <v>0.63194444444444442</v>
      </c>
      <c r="F93" s="3">
        <f t="shared" si="63"/>
        <v>0.65972222222222221</v>
      </c>
      <c r="G93" s="3">
        <f t="shared" si="63"/>
        <v>0.6875</v>
      </c>
      <c r="H93" s="3">
        <f t="shared" si="60"/>
        <v>0.71527777777777779</v>
      </c>
      <c r="I93" s="3">
        <f t="shared" si="61"/>
        <v>0.74305555555555558</v>
      </c>
      <c r="J93" s="3">
        <f t="shared" si="62"/>
        <v>0.77083333333333337</v>
      </c>
      <c r="K93" s="3">
        <f t="shared" si="7"/>
        <v>0.79861111111111116</v>
      </c>
      <c r="L93" s="3">
        <f t="shared" si="8"/>
        <v>0.82638888888888895</v>
      </c>
      <c r="M93" s="3">
        <f t="shared" si="26"/>
        <v>0.85416666666666674</v>
      </c>
      <c r="N93" s="3">
        <f t="shared" si="27"/>
        <v>0.88194444444444442</v>
      </c>
      <c r="O93" s="3">
        <f t="shared" si="28"/>
        <v>0.90972222222222232</v>
      </c>
      <c r="P93" s="3">
        <f t="shared" si="29"/>
        <v>0.9375</v>
      </c>
      <c r="Q93" s="3">
        <f t="shared" si="30"/>
        <v>0.96527777777777768</v>
      </c>
      <c r="R93" s="3">
        <f t="shared" si="31"/>
        <v>0.99305555555555558</v>
      </c>
      <c r="S93" s="3">
        <f t="shared" si="32"/>
        <v>1.0208333333333333</v>
      </c>
      <c r="T93" s="3">
        <f t="shared" si="33"/>
        <v>1.0486111111111112</v>
      </c>
      <c r="U93" s="3">
        <f t="shared" si="34"/>
        <v>1.0763888888888888</v>
      </c>
      <c r="V93" s="3">
        <f t="shared" si="35"/>
        <v>1.1041666666666667</v>
      </c>
      <c r="W93" s="3">
        <f t="shared" si="36"/>
        <v>1.1319444444444444</v>
      </c>
      <c r="X93" s="3">
        <f t="shared" si="37"/>
        <v>1.1597222222222221</v>
      </c>
      <c r="Y93" s="3">
        <f t="shared" si="38"/>
        <v>1.1875</v>
      </c>
      <c r="Z93" s="3">
        <f t="shared" si="39"/>
        <v>1.2152777777777779</v>
      </c>
      <c r="AA93" s="3">
        <f t="shared" si="40"/>
        <v>1.2430555555555556</v>
      </c>
      <c r="AB93" s="3">
        <f t="shared" si="41"/>
        <v>1.2708333333333333</v>
      </c>
      <c r="AC93" s="3">
        <f t="shared" si="42"/>
        <v>1.2986111111111112</v>
      </c>
      <c r="AD93" s="3">
        <f t="shared" si="43"/>
        <v>1.3263888888888888</v>
      </c>
      <c r="AE93" s="3">
        <f t="shared" si="44"/>
        <v>0.35416666666666669</v>
      </c>
      <c r="AF93" s="3">
        <f t="shared" si="45"/>
        <v>0.38194444444444459</v>
      </c>
      <c r="AG93" s="3">
        <f t="shared" si="46"/>
        <v>0.40972222222222227</v>
      </c>
      <c r="AH93" s="3">
        <f t="shared" si="47"/>
        <v>0.43749999999999994</v>
      </c>
      <c r="AI93" s="3">
        <f t="shared" si="48"/>
        <v>0.35416666666666669</v>
      </c>
      <c r="AJ93" s="3">
        <f t="shared" si="49"/>
        <v>0.38194444444444448</v>
      </c>
      <c r="AK93" s="3">
        <f t="shared" si="50"/>
        <v>0.40972222222222221</v>
      </c>
      <c r="AL93" s="3">
        <f t="shared" si="51"/>
        <v>0.4375</v>
      </c>
      <c r="AM93" s="3">
        <f t="shared" si="52"/>
        <v>0.46527777777777779</v>
      </c>
      <c r="AN93" s="3">
        <f t="shared" si="53"/>
        <v>0.49305555555555558</v>
      </c>
      <c r="AO93" s="3">
        <f t="shared" si="54"/>
        <v>0.52083333333333337</v>
      </c>
      <c r="AP93" s="3">
        <f t="shared" si="55"/>
        <v>0.54861111111111116</v>
      </c>
      <c r="AQ93" s="3">
        <f t="shared" si="56"/>
        <v>0.57638888888888884</v>
      </c>
    </row>
    <row r="94" spans="1:43" x14ac:dyDescent="0.2">
      <c r="D94" s="3">
        <f t="shared" si="59"/>
        <v>0.63194444444444442</v>
      </c>
      <c r="E94" s="3">
        <f t="shared" si="24"/>
        <v>0.65972222222222221</v>
      </c>
      <c r="F94" s="3">
        <f t="shared" si="63"/>
        <v>0.6875</v>
      </c>
      <c r="G94" s="3">
        <f t="shared" si="63"/>
        <v>0.71527777777777779</v>
      </c>
      <c r="H94" s="3">
        <f t="shared" si="60"/>
        <v>0.74305555555555558</v>
      </c>
      <c r="I94" s="3">
        <f t="shared" si="61"/>
        <v>0.77083333333333337</v>
      </c>
      <c r="J94" s="3">
        <f t="shared" si="62"/>
        <v>0.79861111111111116</v>
      </c>
      <c r="K94" s="3">
        <f t="shared" si="7"/>
        <v>0.82638888888888895</v>
      </c>
      <c r="L94" s="3">
        <f t="shared" si="8"/>
        <v>0.85416666666666674</v>
      </c>
      <c r="M94" s="3">
        <f t="shared" si="26"/>
        <v>0.88194444444444442</v>
      </c>
      <c r="N94" s="3">
        <f t="shared" si="27"/>
        <v>0.90972222222222232</v>
      </c>
      <c r="O94" s="3">
        <f t="shared" si="28"/>
        <v>0.9375</v>
      </c>
      <c r="P94" s="3">
        <f t="shared" si="29"/>
        <v>0.96527777777777768</v>
      </c>
      <c r="Q94" s="3">
        <f t="shared" si="30"/>
        <v>0.99305555555555558</v>
      </c>
      <c r="R94" s="3">
        <f t="shared" si="31"/>
        <v>1.0208333333333333</v>
      </c>
      <c r="S94" s="3">
        <f t="shared" si="32"/>
        <v>1.0486111111111112</v>
      </c>
      <c r="T94" s="3">
        <f t="shared" si="33"/>
        <v>1.0763888888888888</v>
      </c>
      <c r="U94" s="3">
        <f t="shared" si="34"/>
        <v>1.1041666666666667</v>
      </c>
      <c r="V94" s="3">
        <f t="shared" si="35"/>
        <v>1.1319444444444444</v>
      </c>
      <c r="W94" s="3">
        <f t="shared" si="36"/>
        <v>1.1597222222222221</v>
      </c>
      <c r="X94" s="3">
        <f t="shared" si="37"/>
        <v>1.1875</v>
      </c>
      <c r="Y94" s="3">
        <f t="shared" si="38"/>
        <v>1.2152777777777779</v>
      </c>
      <c r="Z94" s="3">
        <f t="shared" si="39"/>
        <v>1.2430555555555556</v>
      </c>
      <c r="AA94" s="3">
        <f t="shared" si="40"/>
        <v>1.2708333333333333</v>
      </c>
      <c r="AB94" s="3">
        <f t="shared" si="41"/>
        <v>1.2986111111111112</v>
      </c>
      <c r="AC94" s="3">
        <f t="shared" si="42"/>
        <v>1.3263888888888888</v>
      </c>
      <c r="AD94" s="3">
        <f t="shared" si="43"/>
        <v>0.35416666666666669</v>
      </c>
      <c r="AE94" s="3">
        <f t="shared" si="44"/>
        <v>0.38194444444444459</v>
      </c>
      <c r="AF94" s="3">
        <f t="shared" si="45"/>
        <v>0.40972222222222227</v>
      </c>
      <c r="AG94" s="3">
        <f t="shared" si="46"/>
        <v>0.43749999999999994</v>
      </c>
      <c r="AH94" s="3">
        <f t="shared" si="47"/>
        <v>0.35416666666666669</v>
      </c>
      <c r="AI94" s="3">
        <f t="shared" si="48"/>
        <v>0.38194444444444448</v>
      </c>
      <c r="AJ94" s="3">
        <f t="shared" si="49"/>
        <v>0.40972222222222221</v>
      </c>
      <c r="AK94" s="3">
        <f t="shared" si="50"/>
        <v>0.4375</v>
      </c>
      <c r="AL94" s="3">
        <f t="shared" si="51"/>
        <v>0.46527777777777779</v>
      </c>
      <c r="AM94" s="3">
        <f t="shared" si="52"/>
        <v>0.49305555555555558</v>
      </c>
      <c r="AN94" s="3">
        <f t="shared" si="53"/>
        <v>0.52083333333333337</v>
      </c>
      <c r="AO94" s="3">
        <f t="shared" si="54"/>
        <v>0.54861111111111116</v>
      </c>
      <c r="AP94" s="3">
        <f t="shared" si="55"/>
        <v>0.57638888888888884</v>
      </c>
      <c r="AQ94" s="3">
        <f t="shared" si="56"/>
        <v>0.60416666666666674</v>
      </c>
    </row>
    <row r="95" spans="1:43" x14ac:dyDescent="0.2">
      <c r="D95" s="3">
        <f t="shared" si="59"/>
        <v>0.65972222222222221</v>
      </c>
      <c r="E95" s="3">
        <f t="shared" si="24"/>
        <v>0.6875</v>
      </c>
      <c r="F95" s="3">
        <f t="shared" si="63"/>
        <v>0.71527777777777779</v>
      </c>
      <c r="G95" s="3">
        <f t="shared" si="63"/>
        <v>0.74305555555555558</v>
      </c>
      <c r="H95" s="3">
        <f t="shared" si="60"/>
        <v>0.77083333333333337</v>
      </c>
      <c r="I95" s="3">
        <f t="shared" si="61"/>
        <v>0.79861111111111116</v>
      </c>
      <c r="J95" s="3">
        <f t="shared" si="62"/>
        <v>0.82638888888888895</v>
      </c>
      <c r="K95" s="3">
        <f t="shared" si="7"/>
        <v>0.85416666666666674</v>
      </c>
      <c r="L95" s="3">
        <f t="shared" si="8"/>
        <v>0.88194444444444442</v>
      </c>
      <c r="M95" s="3">
        <f t="shared" si="26"/>
        <v>0.90972222222222232</v>
      </c>
      <c r="N95" s="3">
        <f t="shared" si="27"/>
        <v>0.9375</v>
      </c>
      <c r="O95" s="3">
        <f t="shared" si="28"/>
        <v>0.96527777777777768</v>
      </c>
      <c r="P95" s="3">
        <f t="shared" si="29"/>
        <v>0.99305555555555558</v>
      </c>
      <c r="Q95" s="3">
        <f t="shared" si="30"/>
        <v>1.0208333333333333</v>
      </c>
      <c r="R95" s="3">
        <f t="shared" si="31"/>
        <v>1.0486111111111112</v>
      </c>
      <c r="S95" s="3">
        <f t="shared" si="32"/>
        <v>1.0763888888888888</v>
      </c>
      <c r="T95" s="3">
        <f t="shared" si="33"/>
        <v>1.1041666666666667</v>
      </c>
      <c r="U95" s="3">
        <f t="shared" si="34"/>
        <v>1.1319444444444444</v>
      </c>
      <c r="V95" s="3">
        <f t="shared" si="35"/>
        <v>1.1597222222222221</v>
      </c>
      <c r="W95" s="3">
        <f t="shared" si="36"/>
        <v>1.1875</v>
      </c>
      <c r="X95" s="3">
        <f t="shared" si="37"/>
        <v>1.2152777777777779</v>
      </c>
      <c r="Y95" s="3">
        <f t="shared" si="38"/>
        <v>1.2430555555555556</v>
      </c>
      <c r="Z95" s="3">
        <f t="shared" si="39"/>
        <v>1.2708333333333333</v>
      </c>
      <c r="AA95" s="3">
        <f t="shared" si="40"/>
        <v>1.2986111111111112</v>
      </c>
      <c r="AB95" s="3">
        <f t="shared" si="41"/>
        <v>1.3263888888888888</v>
      </c>
      <c r="AC95" s="3">
        <f t="shared" si="42"/>
        <v>0.35416666666666669</v>
      </c>
      <c r="AD95" s="3">
        <f t="shared" si="43"/>
        <v>0.38194444444444459</v>
      </c>
      <c r="AE95" s="3">
        <f t="shared" si="44"/>
        <v>0.40972222222222227</v>
      </c>
      <c r="AF95" s="3">
        <f t="shared" si="45"/>
        <v>0.43749999999999994</v>
      </c>
      <c r="AG95" s="3">
        <f t="shared" si="46"/>
        <v>0.35416666666666669</v>
      </c>
      <c r="AH95" s="3">
        <f t="shared" si="47"/>
        <v>0.38194444444444448</v>
      </c>
      <c r="AI95" s="3">
        <f t="shared" si="48"/>
        <v>0.40972222222222221</v>
      </c>
      <c r="AJ95" s="3">
        <f t="shared" si="49"/>
        <v>0.4375</v>
      </c>
      <c r="AK95" s="3">
        <f t="shared" si="50"/>
        <v>0.46527777777777779</v>
      </c>
      <c r="AL95" s="3">
        <f t="shared" si="51"/>
        <v>0.49305555555555558</v>
      </c>
      <c r="AM95" s="3">
        <f t="shared" si="52"/>
        <v>0.52083333333333337</v>
      </c>
      <c r="AN95" s="3">
        <f t="shared" si="53"/>
        <v>0.54861111111111116</v>
      </c>
      <c r="AO95" s="3">
        <f t="shared" si="54"/>
        <v>0.57638888888888884</v>
      </c>
      <c r="AP95" s="3">
        <f t="shared" si="55"/>
        <v>0.60416666666666674</v>
      </c>
      <c r="AQ95" s="3">
        <f t="shared" si="56"/>
        <v>0.63194444444444442</v>
      </c>
    </row>
    <row r="96" spans="1:43" x14ac:dyDescent="0.2">
      <c r="D96" s="3">
        <f t="shared" si="59"/>
        <v>0.6875</v>
      </c>
      <c r="E96" s="3">
        <f t="shared" si="24"/>
        <v>0.71527777777777779</v>
      </c>
      <c r="F96" s="3">
        <f t="shared" si="63"/>
        <v>0.74305555555555558</v>
      </c>
      <c r="G96" s="3">
        <f t="shared" si="63"/>
        <v>0.77083333333333337</v>
      </c>
      <c r="H96" s="3">
        <f t="shared" si="60"/>
        <v>0.79861111111111116</v>
      </c>
      <c r="I96" s="3">
        <f t="shared" si="61"/>
        <v>0.82638888888888895</v>
      </c>
      <c r="J96" s="3">
        <f t="shared" si="62"/>
        <v>0.85416666666666674</v>
      </c>
      <c r="K96" s="3">
        <f t="shared" si="7"/>
        <v>0.88194444444444442</v>
      </c>
      <c r="L96" s="3">
        <f t="shared" si="8"/>
        <v>0.90972222222222232</v>
      </c>
      <c r="M96" s="3">
        <f t="shared" si="26"/>
        <v>0.9375</v>
      </c>
      <c r="N96" s="3">
        <f t="shared" si="27"/>
        <v>0.96527777777777768</v>
      </c>
      <c r="O96" s="3">
        <f t="shared" si="28"/>
        <v>0.99305555555555558</v>
      </c>
      <c r="P96" s="3">
        <f t="shared" si="29"/>
        <v>1.0208333333333333</v>
      </c>
      <c r="Q96" s="3">
        <f t="shared" si="30"/>
        <v>1.0486111111111112</v>
      </c>
      <c r="R96" s="3">
        <f t="shared" si="31"/>
        <v>1.0763888888888888</v>
      </c>
      <c r="S96" s="3">
        <f t="shared" si="32"/>
        <v>1.1041666666666667</v>
      </c>
      <c r="T96" s="3">
        <f t="shared" si="33"/>
        <v>1.1319444444444444</v>
      </c>
      <c r="U96" s="3">
        <f t="shared" si="34"/>
        <v>1.1597222222222221</v>
      </c>
      <c r="V96" s="3">
        <f t="shared" si="35"/>
        <v>1.1875</v>
      </c>
      <c r="W96" s="3">
        <f t="shared" si="36"/>
        <v>1.2152777777777779</v>
      </c>
      <c r="X96" s="3">
        <f t="shared" si="37"/>
        <v>1.2430555555555556</v>
      </c>
      <c r="Y96" s="3">
        <f t="shared" si="38"/>
        <v>1.2708333333333333</v>
      </c>
      <c r="Z96" s="3">
        <f t="shared" si="39"/>
        <v>1.2986111111111112</v>
      </c>
      <c r="AA96" s="3">
        <f t="shared" si="40"/>
        <v>1.3263888888888888</v>
      </c>
      <c r="AB96" s="3">
        <f t="shared" si="41"/>
        <v>0.35416666666666669</v>
      </c>
      <c r="AC96" s="3">
        <f t="shared" si="42"/>
        <v>0.38194444444444459</v>
      </c>
      <c r="AD96" s="3">
        <f t="shared" si="43"/>
        <v>0.40972222222222227</v>
      </c>
      <c r="AE96" s="3">
        <f t="shared" si="44"/>
        <v>0.43749999999999994</v>
      </c>
      <c r="AF96" s="3">
        <f t="shared" si="45"/>
        <v>0.35416666666666669</v>
      </c>
      <c r="AG96" s="3">
        <f t="shared" si="46"/>
        <v>0.38194444444444448</v>
      </c>
      <c r="AH96" s="3">
        <f t="shared" si="47"/>
        <v>0.40972222222222221</v>
      </c>
      <c r="AI96" s="3">
        <f t="shared" si="48"/>
        <v>0.4375</v>
      </c>
      <c r="AJ96" s="3">
        <f t="shared" si="49"/>
        <v>0.46527777777777779</v>
      </c>
      <c r="AK96" s="3">
        <f t="shared" si="50"/>
        <v>0.49305555555555558</v>
      </c>
      <c r="AL96" s="3">
        <f t="shared" si="51"/>
        <v>0.52083333333333337</v>
      </c>
      <c r="AM96" s="3">
        <f t="shared" si="52"/>
        <v>0.54861111111111116</v>
      </c>
      <c r="AN96" s="3">
        <f t="shared" si="53"/>
        <v>0.57638888888888884</v>
      </c>
      <c r="AO96" s="3">
        <f t="shared" si="54"/>
        <v>0.60416666666666674</v>
      </c>
      <c r="AP96" s="3">
        <f t="shared" si="55"/>
        <v>0.63194444444444442</v>
      </c>
      <c r="AQ96" s="3">
        <f t="shared" si="56"/>
        <v>0.65972222222222221</v>
      </c>
    </row>
    <row r="97" spans="4:43" x14ac:dyDescent="0.2">
      <c r="D97" s="3">
        <f t="shared" si="59"/>
        <v>0.71527777777777779</v>
      </c>
      <c r="E97" s="3">
        <f t="shared" si="24"/>
        <v>0.74305555555555558</v>
      </c>
      <c r="F97" s="3">
        <f t="shared" si="63"/>
        <v>0.77083333333333337</v>
      </c>
      <c r="G97" s="3">
        <f t="shared" si="63"/>
        <v>0.79861111111111116</v>
      </c>
      <c r="H97" s="3">
        <f t="shared" si="60"/>
        <v>0.82638888888888895</v>
      </c>
      <c r="I97" s="3">
        <f t="shared" si="61"/>
        <v>0.85416666666666674</v>
      </c>
      <c r="J97" s="3">
        <f t="shared" si="62"/>
        <v>0.88194444444444442</v>
      </c>
      <c r="K97" s="3">
        <f t="shared" si="7"/>
        <v>0.90972222222222232</v>
      </c>
      <c r="L97" s="3">
        <f t="shared" si="8"/>
        <v>0.9375</v>
      </c>
      <c r="M97" s="3">
        <f t="shared" si="26"/>
        <v>0.96527777777777768</v>
      </c>
      <c r="N97" s="3">
        <f t="shared" si="27"/>
        <v>0.99305555555555558</v>
      </c>
      <c r="O97" s="3">
        <f t="shared" si="28"/>
        <v>1.0208333333333333</v>
      </c>
      <c r="P97" s="3">
        <f t="shared" si="29"/>
        <v>1.0486111111111112</v>
      </c>
      <c r="Q97" s="3">
        <f t="shared" si="30"/>
        <v>1.0763888888888888</v>
      </c>
      <c r="R97" s="3">
        <f t="shared" si="31"/>
        <v>1.1041666666666667</v>
      </c>
      <c r="S97" s="3">
        <f t="shared" si="32"/>
        <v>1.1319444444444444</v>
      </c>
      <c r="T97" s="3">
        <f t="shared" si="33"/>
        <v>1.1597222222222221</v>
      </c>
      <c r="U97" s="3">
        <f t="shared" si="34"/>
        <v>1.1875</v>
      </c>
      <c r="V97" s="3">
        <f t="shared" si="35"/>
        <v>1.2152777777777779</v>
      </c>
      <c r="W97" s="3">
        <f t="shared" si="36"/>
        <v>1.2430555555555556</v>
      </c>
      <c r="X97" s="3">
        <f t="shared" si="37"/>
        <v>1.2708333333333333</v>
      </c>
      <c r="Y97" s="3">
        <f t="shared" si="38"/>
        <v>1.2986111111111112</v>
      </c>
      <c r="Z97" s="3">
        <f t="shared" si="39"/>
        <v>1.3263888888888888</v>
      </c>
      <c r="AA97" s="3">
        <f t="shared" si="40"/>
        <v>0.35416666666666669</v>
      </c>
      <c r="AB97" s="3">
        <f t="shared" si="41"/>
        <v>0.38194444444444459</v>
      </c>
      <c r="AC97" s="3">
        <f t="shared" si="42"/>
        <v>0.40972222222222227</v>
      </c>
      <c r="AD97" s="3">
        <f t="shared" si="43"/>
        <v>0.43749999999999994</v>
      </c>
      <c r="AE97" s="3">
        <f t="shared" si="44"/>
        <v>0.35416666666666669</v>
      </c>
      <c r="AF97" s="3">
        <f t="shared" si="45"/>
        <v>0.38194444444444448</v>
      </c>
      <c r="AG97" s="3">
        <f t="shared" si="46"/>
        <v>0.40972222222222221</v>
      </c>
      <c r="AH97" s="3">
        <f t="shared" si="47"/>
        <v>0.4375</v>
      </c>
      <c r="AI97" s="3">
        <f t="shared" si="48"/>
        <v>0.46527777777777779</v>
      </c>
      <c r="AJ97" s="3">
        <f t="shared" si="49"/>
        <v>0.49305555555555558</v>
      </c>
      <c r="AK97" s="3">
        <f t="shared" si="50"/>
        <v>0.52083333333333337</v>
      </c>
      <c r="AL97" s="3">
        <f t="shared" si="51"/>
        <v>0.54861111111111116</v>
      </c>
      <c r="AM97" s="3">
        <f t="shared" si="52"/>
        <v>0.57638888888888884</v>
      </c>
      <c r="AN97" s="3">
        <f t="shared" si="53"/>
        <v>0.60416666666666674</v>
      </c>
      <c r="AO97" s="3">
        <f t="shared" si="54"/>
        <v>0.63194444444444442</v>
      </c>
      <c r="AP97" s="3">
        <f t="shared" si="55"/>
        <v>0.65972222222222221</v>
      </c>
      <c r="AQ97" s="3">
        <f t="shared" si="56"/>
        <v>0.6875</v>
      </c>
    </row>
    <row r="98" spans="4:43" x14ac:dyDescent="0.2">
      <c r="D98" s="3">
        <f t="shared" si="59"/>
        <v>0.74305555555555558</v>
      </c>
      <c r="E98" s="3">
        <f t="shared" si="24"/>
        <v>0.77083333333333337</v>
      </c>
      <c r="F98" s="3">
        <f t="shared" si="63"/>
        <v>0.79861111111111116</v>
      </c>
      <c r="G98" s="3">
        <f t="shared" si="63"/>
        <v>0.82638888888888895</v>
      </c>
      <c r="H98" s="3">
        <f t="shared" si="60"/>
        <v>0.85416666666666674</v>
      </c>
      <c r="I98" s="3">
        <f t="shared" si="61"/>
        <v>0.88194444444444442</v>
      </c>
      <c r="J98" s="3">
        <f t="shared" si="62"/>
        <v>0.90972222222222232</v>
      </c>
      <c r="K98" s="3">
        <f t="shared" si="7"/>
        <v>0.9375</v>
      </c>
      <c r="L98" s="3">
        <f t="shared" si="8"/>
        <v>0.96527777777777768</v>
      </c>
      <c r="M98" s="3">
        <f t="shared" si="26"/>
        <v>0.99305555555555558</v>
      </c>
      <c r="N98" s="3">
        <f t="shared" si="27"/>
        <v>1.0208333333333333</v>
      </c>
      <c r="O98" s="3">
        <f t="shared" si="28"/>
        <v>1.0486111111111112</v>
      </c>
      <c r="P98" s="3">
        <f t="shared" si="29"/>
        <v>1.0763888888888888</v>
      </c>
      <c r="Q98" s="3">
        <f t="shared" si="30"/>
        <v>1.1041666666666667</v>
      </c>
      <c r="R98" s="3">
        <f t="shared" si="31"/>
        <v>1.1319444444444444</v>
      </c>
      <c r="S98" s="3">
        <f t="shared" si="32"/>
        <v>1.1597222222222221</v>
      </c>
      <c r="T98" s="3">
        <f t="shared" si="33"/>
        <v>1.1875</v>
      </c>
      <c r="U98" s="3">
        <f t="shared" si="34"/>
        <v>1.2152777777777779</v>
      </c>
      <c r="V98" s="3">
        <f t="shared" si="35"/>
        <v>1.2430555555555556</v>
      </c>
      <c r="W98" s="3">
        <f t="shared" si="36"/>
        <v>1.2708333333333333</v>
      </c>
      <c r="X98" s="3">
        <f t="shared" si="37"/>
        <v>1.2986111111111112</v>
      </c>
      <c r="Y98" s="3">
        <f t="shared" si="38"/>
        <v>1.3263888888888888</v>
      </c>
      <c r="Z98" s="3">
        <f t="shared" si="39"/>
        <v>0.35416666666666669</v>
      </c>
      <c r="AA98" s="3">
        <f t="shared" si="40"/>
        <v>0.38194444444444459</v>
      </c>
      <c r="AB98" s="3">
        <f t="shared" si="41"/>
        <v>0.40972222222222227</v>
      </c>
      <c r="AC98" s="3">
        <f t="shared" si="42"/>
        <v>0.43749999999999994</v>
      </c>
      <c r="AD98" s="3">
        <f t="shared" si="43"/>
        <v>0.35416666666666669</v>
      </c>
      <c r="AE98" s="3">
        <f t="shared" si="44"/>
        <v>0.38194444444444448</v>
      </c>
      <c r="AF98" s="3">
        <f t="shared" si="45"/>
        <v>0.40972222222222221</v>
      </c>
      <c r="AG98" s="3">
        <f t="shared" si="46"/>
        <v>0.4375</v>
      </c>
      <c r="AH98" s="3">
        <f t="shared" si="47"/>
        <v>0.46527777777777779</v>
      </c>
      <c r="AI98" s="3">
        <f t="shared" si="48"/>
        <v>0.49305555555555558</v>
      </c>
      <c r="AJ98" s="3">
        <f t="shared" si="49"/>
        <v>0.52083333333333337</v>
      </c>
      <c r="AK98" s="3">
        <f t="shared" si="50"/>
        <v>0.54861111111111116</v>
      </c>
      <c r="AL98" s="3">
        <f t="shared" si="51"/>
        <v>0.57638888888888884</v>
      </c>
      <c r="AM98" s="3">
        <f t="shared" si="52"/>
        <v>0.60416666666666674</v>
      </c>
      <c r="AN98" s="3">
        <f t="shared" si="53"/>
        <v>0.63194444444444442</v>
      </c>
      <c r="AO98" s="3">
        <f t="shared" si="54"/>
        <v>0.65972222222222221</v>
      </c>
      <c r="AP98" s="3">
        <f t="shared" si="55"/>
        <v>0.6875</v>
      </c>
      <c r="AQ98" s="3">
        <f t="shared" si="56"/>
        <v>0.71527777777777779</v>
      </c>
    </row>
    <row r="99" spans="4:43" x14ac:dyDescent="0.2">
      <c r="D99" s="3">
        <f t="shared" si="59"/>
        <v>0.77083333333333337</v>
      </c>
      <c r="E99" s="3">
        <f t="shared" si="24"/>
        <v>0.79861111111111116</v>
      </c>
      <c r="F99" s="3">
        <f t="shared" si="63"/>
        <v>0.82638888888888895</v>
      </c>
      <c r="G99" s="3">
        <f t="shared" si="63"/>
        <v>0.85416666666666674</v>
      </c>
      <c r="H99" s="3">
        <f t="shared" si="60"/>
        <v>0.88194444444444442</v>
      </c>
      <c r="I99" s="3">
        <f t="shared" si="61"/>
        <v>0.90972222222222232</v>
      </c>
      <c r="J99" s="3">
        <f t="shared" si="62"/>
        <v>0.9375</v>
      </c>
      <c r="K99" s="3">
        <f t="shared" si="7"/>
        <v>0.96527777777777768</v>
      </c>
      <c r="L99" s="3">
        <f t="shared" si="8"/>
        <v>0.99305555555555558</v>
      </c>
      <c r="M99" s="3">
        <f t="shared" si="26"/>
        <v>1.0208333333333333</v>
      </c>
      <c r="N99" s="3">
        <f t="shared" si="27"/>
        <v>1.0486111111111112</v>
      </c>
      <c r="O99" s="3">
        <f t="shared" si="28"/>
        <v>1.0763888888888888</v>
      </c>
      <c r="P99" s="3">
        <f t="shared" si="29"/>
        <v>1.1041666666666667</v>
      </c>
      <c r="Q99" s="3">
        <f t="shared" si="30"/>
        <v>1.1319444444444444</v>
      </c>
      <c r="R99" s="3">
        <f t="shared" si="31"/>
        <v>1.1597222222222221</v>
      </c>
      <c r="S99" s="3">
        <f t="shared" si="32"/>
        <v>1.1875</v>
      </c>
      <c r="T99" s="3">
        <f t="shared" si="33"/>
        <v>1.2152777777777779</v>
      </c>
      <c r="U99" s="3">
        <f t="shared" si="34"/>
        <v>1.2430555555555556</v>
      </c>
      <c r="V99" s="3">
        <f t="shared" si="35"/>
        <v>1.2708333333333333</v>
      </c>
      <c r="W99" s="3">
        <f t="shared" si="36"/>
        <v>1.2986111111111112</v>
      </c>
      <c r="X99" s="3">
        <f t="shared" si="37"/>
        <v>1.3263888888888888</v>
      </c>
      <c r="Y99" s="3">
        <f t="shared" si="38"/>
        <v>0.35416666666666669</v>
      </c>
      <c r="Z99" s="3">
        <f t="shared" si="39"/>
        <v>0.38194444444444459</v>
      </c>
      <c r="AA99" s="3">
        <f t="shared" si="40"/>
        <v>0.40972222222222227</v>
      </c>
      <c r="AB99" s="3">
        <f t="shared" si="41"/>
        <v>0.43749999999999994</v>
      </c>
      <c r="AC99" s="3">
        <f t="shared" si="42"/>
        <v>0.35416666666666669</v>
      </c>
      <c r="AD99" s="3">
        <f t="shared" si="43"/>
        <v>0.38194444444444448</v>
      </c>
      <c r="AE99" s="3">
        <f t="shared" si="44"/>
        <v>0.40972222222222221</v>
      </c>
      <c r="AF99" s="3">
        <f t="shared" si="45"/>
        <v>0.4375</v>
      </c>
      <c r="AG99" s="3">
        <f t="shared" si="46"/>
        <v>0.46527777777777779</v>
      </c>
      <c r="AH99" s="3">
        <f t="shared" si="47"/>
        <v>0.49305555555555558</v>
      </c>
      <c r="AI99" s="3">
        <f t="shared" si="48"/>
        <v>0.52083333333333337</v>
      </c>
      <c r="AJ99" s="3">
        <f t="shared" si="49"/>
        <v>0.54861111111111116</v>
      </c>
      <c r="AK99" s="3">
        <f t="shared" si="50"/>
        <v>0.57638888888888884</v>
      </c>
      <c r="AL99" s="3">
        <f t="shared" si="51"/>
        <v>0.60416666666666674</v>
      </c>
      <c r="AM99" s="3">
        <f t="shared" si="52"/>
        <v>0.63194444444444442</v>
      </c>
      <c r="AN99" s="3">
        <f t="shared" si="53"/>
        <v>0.65972222222222221</v>
      </c>
      <c r="AO99" s="3">
        <f t="shared" si="54"/>
        <v>0.6875</v>
      </c>
      <c r="AP99" s="3">
        <f t="shared" si="55"/>
        <v>0.71527777777777779</v>
      </c>
      <c r="AQ99" s="3">
        <f t="shared" si="56"/>
        <v>0.74305555555555558</v>
      </c>
    </row>
    <row r="100" spans="4:43" x14ac:dyDescent="0.2">
      <c r="D100" s="3">
        <f t="shared" si="59"/>
        <v>0.79861111111111116</v>
      </c>
      <c r="E100" s="3">
        <f t="shared" si="24"/>
        <v>0.82638888888888895</v>
      </c>
      <c r="F100" s="3">
        <f t="shared" si="63"/>
        <v>0.85416666666666674</v>
      </c>
      <c r="G100" s="3">
        <f t="shared" si="63"/>
        <v>0.88194444444444442</v>
      </c>
      <c r="H100" s="3">
        <f t="shared" si="60"/>
        <v>0.90972222222222232</v>
      </c>
      <c r="I100" s="3">
        <f t="shared" si="61"/>
        <v>0.9375</v>
      </c>
      <c r="J100" s="3">
        <f t="shared" si="62"/>
        <v>0.96527777777777768</v>
      </c>
      <c r="K100" s="3">
        <f t="shared" si="7"/>
        <v>0.99305555555555558</v>
      </c>
      <c r="L100" s="3">
        <f t="shared" si="8"/>
        <v>1.0208333333333333</v>
      </c>
      <c r="M100" s="3">
        <f t="shared" si="26"/>
        <v>1.0486111111111112</v>
      </c>
      <c r="N100" s="3">
        <f t="shared" si="27"/>
        <v>1.0763888888888888</v>
      </c>
      <c r="O100" s="3">
        <f t="shared" si="28"/>
        <v>1.1041666666666667</v>
      </c>
      <c r="P100" s="3">
        <f t="shared" si="29"/>
        <v>1.1319444444444444</v>
      </c>
      <c r="Q100" s="3">
        <f t="shared" si="30"/>
        <v>1.1597222222222221</v>
      </c>
      <c r="R100" s="3">
        <f t="shared" si="31"/>
        <v>1.1875</v>
      </c>
      <c r="S100" s="3">
        <f t="shared" si="32"/>
        <v>1.2152777777777779</v>
      </c>
      <c r="T100" s="3">
        <f t="shared" si="33"/>
        <v>1.2430555555555556</v>
      </c>
      <c r="U100" s="3">
        <f t="shared" si="34"/>
        <v>1.2708333333333333</v>
      </c>
      <c r="V100" s="3">
        <f t="shared" si="35"/>
        <v>1.2986111111111112</v>
      </c>
      <c r="W100" s="3">
        <f t="shared" si="36"/>
        <v>1.3263888888888888</v>
      </c>
      <c r="X100" s="3">
        <f t="shared" si="37"/>
        <v>0.35416666666666669</v>
      </c>
      <c r="Y100" s="3">
        <f t="shared" si="38"/>
        <v>0.38194444444444459</v>
      </c>
      <c r="Z100" s="3">
        <f t="shared" si="39"/>
        <v>0.40972222222222227</v>
      </c>
      <c r="AA100" s="3">
        <f t="shared" si="40"/>
        <v>0.43749999999999994</v>
      </c>
      <c r="AB100" s="3">
        <f t="shared" si="41"/>
        <v>0.35416666666666669</v>
      </c>
      <c r="AC100" s="3">
        <f t="shared" si="42"/>
        <v>0.38194444444444448</v>
      </c>
      <c r="AD100" s="3">
        <f t="shared" si="43"/>
        <v>0.40972222222222221</v>
      </c>
      <c r="AE100" s="3">
        <f t="shared" si="44"/>
        <v>0.4375</v>
      </c>
      <c r="AF100" s="3">
        <f t="shared" si="45"/>
        <v>0.46527777777777779</v>
      </c>
      <c r="AG100" s="3">
        <f t="shared" si="46"/>
        <v>0.49305555555555558</v>
      </c>
      <c r="AH100" s="3">
        <f t="shared" si="47"/>
        <v>0.52083333333333337</v>
      </c>
      <c r="AI100" s="3">
        <f t="shared" si="48"/>
        <v>0.54861111111111116</v>
      </c>
      <c r="AJ100" s="3">
        <f t="shared" si="49"/>
        <v>0.57638888888888884</v>
      </c>
      <c r="AK100" s="3">
        <f t="shared" si="50"/>
        <v>0.60416666666666674</v>
      </c>
      <c r="AL100" s="3">
        <f t="shared" si="51"/>
        <v>0.63194444444444442</v>
      </c>
      <c r="AM100" s="3">
        <f t="shared" si="52"/>
        <v>0.65972222222222221</v>
      </c>
      <c r="AN100" s="3">
        <f t="shared" si="53"/>
        <v>0.6875</v>
      </c>
      <c r="AO100" s="3">
        <f t="shared" si="54"/>
        <v>0.71527777777777779</v>
      </c>
      <c r="AP100" s="3">
        <f t="shared" si="55"/>
        <v>0.74305555555555558</v>
      </c>
      <c r="AQ100" s="3">
        <f t="shared" si="56"/>
        <v>0.77083333333333337</v>
      </c>
    </row>
    <row r="101" spans="4:43" x14ac:dyDescent="0.2">
      <c r="D101" s="3">
        <f t="shared" si="59"/>
        <v>0.82638888888888895</v>
      </c>
      <c r="E101" s="3">
        <f t="shared" si="24"/>
        <v>0.85416666666666674</v>
      </c>
      <c r="F101" s="3">
        <f t="shared" si="63"/>
        <v>0.88194444444444442</v>
      </c>
      <c r="G101" s="3">
        <f t="shared" si="63"/>
        <v>0.90972222222222232</v>
      </c>
      <c r="H101" s="3">
        <f t="shared" si="60"/>
        <v>0.9375</v>
      </c>
      <c r="I101" s="3">
        <f t="shared" si="61"/>
        <v>0.96527777777777768</v>
      </c>
      <c r="J101" s="3">
        <f t="shared" si="62"/>
        <v>0.99305555555555558</v>
      </c>
      <c r="K101" s="3">
        <f t="shared" si="7"/>
        <v>1.0208333333333333</v>
      </c>
      <c r="L101" s="3">
        <f t="shared" si="8"/>
        <v>1.0486111111111112</v>
      </c>
      <c r="M101" s="3">
        <f t="shared" si="26"/>
        <v>1.0763888888888888</v>
      </c>
      <c r="N101" s="3">
        <f t="shared" si="27"/>
        <v>1.1041666666666667</v>
      </c>
      <c r="O101" s="3">
        <f t="shared" si="28"/>
        <v>1.1319444444444444</v>
      </c>
      <c r="P101" s="3">
        <f t="shared" si="29"/>
        <v>1.1597222222222221</v>
      </c>
      <c r="Q101" s="3">
        <f t="shared" si="30"/>
        <v>1.1875</v>
      </c>
      <c r="R101" s="3">
        <f t="shared" si="31"/>
        <v>1.2152777777777779</v>
      </c>
      <c r="S101" s="3">
        <f t="shared" si="32"/>
        <v>1.2430555555555556</v>
      </c>
      <c r="T101" s="3">
        <f t="shared" si="33"/>
        <v>1.2708333333333333</v>
      </c>
      <c r="U101" s="3">
        <f t="shared" si="34"/>
        <v>1.2986111111111112</v>
      </c>
      <c r="V101" s="3">
        <f t="shared" si="35"/>
        <v>1.3263888888888888</v>
      </c>
      <c r="W101" s="3">
        <f t="shared" si="36"/>
        <v>0.35416666666666669</v>
      </c>
      <c r="X101" s="3">
        <f t="shared" si="37"/>
        <v>0.38194444444444459</v>
      </c>
      <c r="Y101" s="3">
        <f t="shared" si="38"/>
        <v>0.40972222222222227</v>
      </c>
      <c r="Z101" s="3">
        <f t="shared" si="39"/>
        <v>0.43749999999999994</v>
      </c>
      <c r="AA101" s="3">
        <f t="shared" si="40"/>
        <v>0.35416666666666669</v>
      </c>
      <c r="AB101" s="3">
        <f t="shared" si="41"/>
        <v>0.38194444444444448</v>
      </c>
      <c r="AC101" s="3">
        <f t="shared" si="42"/>
        <v>0.40972222222222221</v>
      </c>
      <c r="AD101" s="3">
        <f t="shared" si="43"/>
        <v>0.4375</v>
      </c>
      <c r="AE101" s="3">
        <f t="shared" si="44"/>
        <v>0.46527777777777779</v>
      </c>
      <c r="AF101" s="3">
        <f t="shared" si="45"/>
        <v>0.49305555555555558</v>
      </c>
      <c r="AG101" s="3">
        <f t="shared" si="46"/>
        <v>0.52083333333333337</v>
      </c>
      <c r="AH101" s="3">
        <f t="shared" si="47"/>
        <v>0.54861111111111116</v>
      </c>
      <c r="AI101" s="3">
        <f t="shared" si="48"/>
        <v>0.57638888888888884</v>
      </c>
      <c r="AJ101" s="3">
        <f t="shared" si="49"/>
        <v>0.60416666666666674</v>
      </c>
      <c r="AK101" s="3">
        <f t="shared" si="50"/>
        <v>0.63194444444444442</v>
      </c>
      <c r="AL101" s="3">
        <f t="shared" si="51"/>
        <v>0.65972222222222221</v>
      </c>
      <c r="AM101" s="3">
        <f t="shared" si="52"/>
        <v>0.6875</v>
      </c>
      <c r="AN101" s="3">
        <f t="shared" si="53"/>
        <v>0.71527777777777779</v>
      </c>
      <c r="AO101" s="3">
        <f t="shared" si="54"/>
        <v>0.74305555555555558</v>
      </c>
      <c r="AP101" s="3">
        <f t="shared" si="55"/>
        <v>0.77083333333333337</v>
      </c>
      <c r="AQ101" s="3">
        <f t="shared" si="56"/>
        <v>0.79861111111111116</v>
      </c>
    </row>
    <row r="102" spans="4:43" x14ac:dyDescent="0.2">
      <c r="D102" s="3">
        <f t="shared" si="59"/>
        <v>0.85416666666666674</v>
      </c>
      <c r="E102" s="3">
        <f t="shared" si="24"/>
        <v>0.88194444444444442</v>
      </c>
      <c r="F102" s="3">
        <f t="shared" si="63"/>
        <v>0.90972222222222232</v>
      </c>
      <c r="G102" s="3">
        <f t="shared" si="63"/>
        <v>0.9375</v>
      </c>
      <c r="H102" s="3">
        <f t="shared" si="60"/>
        <v>0.96527777777777768</v>
      </c>
      <c r="I102" s="3">
        <f t="shared" si="61"/>
        <v>0.99305555555555558</v>
      </c>
      <c r="J102" s="3">
        <f t="shared" si="62"/>
        <v>1.0208333333333333</v>
      </c>
      <c r="K102" s="3">
        <f t="shared" si="7"/>
        <v>1.0486111111111112</v>
      </c>
      <c r="L102" s="3">
        <f t="shared" si="8"/>
        <v>1.0763888888888888</v>
      </c>
      <c r="M102" s="3">
        <f t="shared" si="26"/>
        <v>1.1041666666666667</v>
      </c>
      <c r="N102" s="3">
        <f t="shared" si="27"/>
        <v>1.1319444444444444</v>
      </c>
      <c r="O102" s="3">
        <f t="shared" si="28"/>
        <v>1.1597222222222221</v>
      </c>
      <c r="P102" s="3">
        <f t="shared" si="29"/>
        <v>1.1875</v>
      </c>
      <c r="Q102" s="3">
        <f t="shared" si="30"/>
        <v>1.2152777777777779</v>
      </c>
      <c r="R102" s="3">
        <f t="shared" si="31"/>
        <v>1.2430555555555556</v>
      </c>
      <c r="S102" s="3">
        <f t="shared" si="32"/>
        <v>1.2708333333333333</v>
      </c>
      <c r="T102" s="3">
        <f t="shared" si="33"/>
        <v>1.2986111111111112</v>
      </c>
      <c r="U102" s="3">
        <f t="shared" si="34"/>
        <v>1.3263888888888888</v>
      </c>
      <c r="V102" s="3">
        <f t="shared" si="35"/>
        <v>0.35416666666666669</v>
      </c>
      <c r="W102" s="3">
        <f t="shared" si="36"/>
        <v>0.38194444444444459</v>
      </c>
      <c r="X102" s="3">
        <f t="shared" si="37"/>
        <v>0.40972222222222227</v>
      </c>
      <c r="Y102" s="3">
        <f t="shared" si="38"/>
        <v>0.43749999999999994</v>
      </c>
      <c r="Z102" s="3">
        <f t="shared" si="39"/>
        <v>0.35416666666666669</v>
      </c>
      <c r="AA102" s="3">
        <f t="shared" si="40"/>
        <v>0.38194444444444448</v>
      </c>
      <c r="AB102" s="3">
        <f t="shared" si="41"/>
        <v>0.40972222222222221</v>
      </c>
      <c r="AC102" s="3">
        <f t="shared" si="42"/>
        <v>0.4375</v>
      </c>
      <c r="AD102" s="3">
        <f t="shared" si="43"/>
        <v>0.46527777777777779</v>
      </c>
      <c r="AE102" s="3">
        <f t="shared" si="44"/>
        <v>0.49305555555555558</v>
      </c>
      <c r="AF102" s="3">
        <f t="shared" si="45"/>
        <v>0.52083333333333337</v>
      </c>
      <c r="AG102" s="3">
        <f t="shared" si="46"/>
        <v>0.54861111111111116</v>
      </c>
      <c r="AH102" s="3">
        <f t="shared" si="47"/>
        <v>0.57638888888888884</v>
      </c>
      <c r="AI102" s="3">
        <f t="shared" si="48"/>
        <v>0.60416666666666674</v>
      </c>
      <c r="AJ102" s="3">
        <f t="shared" si="49"/>
        <v>0.63194444444444442</v>
      </c>
      <c r="AK102" s="3">
        <f t="shared" si="50"/>
        <v>0.65972222222222221</v>
      </c>
      <c r="AL102" s="3">
        <f t="shared" si="51"/>
        <v>0.6875</v>
      </c>
      <c r="AM102" s="3">
        <f t="shared" si="52"/>
        <v>0.71527777777777779</v>
      </c>
      <c r="AN102" s="3">
        <f t="shared" si="53"/>
        <v>0.74305555555555558</v>
      </c>
      <c r="AO102" s="3">
        <f t="shared" si="54"/>
        <v>0.77083333333333337</v>
      </c>
      <c r="AP102" s="3">
        <f t="shared" si="55"/>
        <v>0.79861111111111116</v>
      </c>
      <c r="AQ102" s="3">
        <f t="shared" si="56"/>
        <v>0.82638888888888895</v>
      </c>
    </row>
    <row r="103" spans="4:43" x14ac:dyDescent="0.2">
      <c r="D103" s="3">
        <f t="shared" si="59"/>
        <v>0.88194444444444442</v>
      </c>
      <c r="E103" s="3">
        <f t="shared" si="24"/>
        <v>0.90972222222222232</v>
      </c>
      <c r="F103" s="3">
        <f t="shared" si="63"/>
        <v>0.9375</v>
      </c>
      <c r="G103" s="3">
        <f t="shared" si="63"/>
        <v>0.96527777777777768</v>
      </c>
      <c r="H103" s="3">
        <f t="shared" si="60"/>
        <v>0.99305555555555558</v>
      </c>
      <c r="I103" s="3">
        <f t="shared" si="61"/>
        <v>1.0208333333333333</v>
      </c>
      <c r="J103" s="3">
        <f t="shared" si="62"/>
        <v>1.0486111111111112</v>
      </c>
      <c r="K103" s="3">
        <f t="shared" si="7"/>
        <v>1.0763888888888888</v>
      </c>
      <c r="L103" s="3">
        <f t="shared" si="8"/>
        <v>1.1041666666666667</v>
      </c>
      <c r="M103" s="3">
        <f t="shared" si="26"/>
        <v>1.1319444444444444</v>
      </c>
      <c r="N103" s="3">
        <f t="shared" si="27"/>
        <v>1.1597222222222221</v>
      </c>
      <c r="O103" s="3">
        <f t="shared" si="28"/>
        <v>1.1875</v>
      </c>
      <c r="P103" s="3">
        <f t="shared" si="29"/>
        <v>1.2152777777777779</v>
      </c>
      <c r="Q103" s="3">
        <f t="shared" si="30"/>
        <v>1.2430555555555556</v>
      </c>
      <c r="R103" s="3">
        <f t="shared" si="31"/>
        <v>1.2708333333333333</v>
      </c>
      <c r="S103" s="3">
        <f t="shared" si="32"/>
        <v>1.2986111111111112</v>
      </c>
      <c r="T103" s="3">
        <f t="shared" si="33"/>
        <v>1.3263888888888888</v>
      </c>
      <c r="U103" s="3">
        <f t="shared" si="34"/>
        <v>0.35416666666666669</v>
      </c>
      <c r="V103" s="3">
        <f t="shared" si="35"/>
        <v>0.38194444444444459</v>
      </c>
      <c r="W103" s="3">
        <f t="shared" si="36"/>
        <v>0.40972222222222227</v>
      </c>
      <c r="X103" s="3">
        <f t="shared" si="37"/>
        <v>0.43749999999999994</v>
      </c>
      <c r="Y103" s="3">
        <f t="shared" si="38"/>
        <v>0.35416666666666669</v>
      </c>
      <c r="Z103" s="3">
        <f t="shared" si="39"/>
        <v>0.38194444444444448</v>
      </c>
      <c r="AA103" s="3">
        <f t="shared" si="40"/>
        <v>0.40972222222222221</v>
      </c>
      <c r="AB103" s="3">
        <f t="shared" si="41"/>
        <v>0.4375</v>
      </c>
      <c r="AC103" s="3">
        <f t="shared" si="42"/>
        <v>0.46527777777777779</v>
      </c>
      <c r="AD103" s="3">
        <f t="shared" si="43"/>
        <v>0.49305555555555558</v>
      </c>
      <c r="AE103" s="3">
        <f t="shared" si="44"/>
        <v>0.52083333333333337</v>
      </c>
      <c r="AF103" s="3">
        <f t="shared" si="45"/>
        <v>0.54861111111111116</v>
      </c>
      <c r="AG103" s="3">
        <f t="shared" si="46"/>
        <v>0.57638888888888884</v>
      </c>
      <c r="AH103" s="3">
        <f t="shared" si="47"/>
        <v>0.60416666666666674</v>
      </c>
      <c r="AI103" s="3">
        <f t="shared" si="48"/>
        <v>0.63194444444444442</v>
      </c>
      <c r="AJ103" s="3">
        <f t="shared" si="49"/>
        <v>0.65972222222222221</v>
      </c>
      <c r="AK103" s="3">
        <f t="shared" si="50"/>
        <v>0.6875</v>
      </c>
      <c r="AL103" s="3">
        <f t="shared" si="51"/>
        <v>0.71527777777777779</v>
      </c>
      <c r="AM103" s="3">
        <f t="shared" si="52"/>
        <v>0.74305555555555558</v>
      </c>
      <c r="AN103" s="3">
        <f t="shared" si="53"/>
        <v>0.77083333333333337</v>
      </c>
      <c r="AO103" s="3">
        <f t="shared" si="54"/>
        <v>0.79861111111111116</v>
      </c>
      <c r="AP103" s="3">
        <f t="shared" si="55"/>
        <v>0.82638888888888895</v>
      </c>
      <c r="AQ103" s="3">
        <f t="shared" si="56"/>
        <v>0.85416666666666674</v>
      </c>
    </row>
    <row r="104" spans="4:43" x14ac:dyDescent="0.2">
      <c r="D104" s="3">
        <f t="shared" si="59"/>
        <v>0.90972222222222232</v>
      </c>
      <c r="E104" s="3">
        <f t="shared" si="24"/>
        <v>0.9375</v>
      </c>
      <c r="F104" s="3">
        <f t="shared" si="63"/>
        <v>0.96527777777777768</v>
      </c>
      <c r="G104" s="3">
        <f t="shared" si="63"/>
        <v>0.99305555555555558</v>
      </c>
      <c r="H104" s="3">
        <f t="shared" si="60"/>
        <v>1.0208333333333333</v>
      </c>
      <c r="I104" s="3">
        <f t="shared" si="61"/>
        <v>1.0486111111111112</v>
      </c>
      <c r="J104" s="3">
        <f t="shared" si="62"/>
        <v>1.0763888888888888</v>
      </c>
      <c r="K104" s="3">
        <f t="shared" si="7"/>
        <v>1.1041666666666667</v>
      </c>
      <c r="L104" s="3">
        <f t="shared" si="8"/>
        <v>1.1319444444444444</v>
      </c>
      <c r="M104" s="3">
        <f t="shared" si="26"/>
        <v>1.1597222222222221</v>
      </c>
      <c r="N104" s="3">
        <f t="shared" si="27"/>
        <v>1.1875</v>
      </c>
      <c r="O104" s="3">
        <f t="shared" si="28"/>
        <v>1.2152777777777779</v>
      </c>
      <c r="P104" s="3">
        <f t="shared" si="29"/>
        <v>1.2430555555555556</v>
      </c>
      <c r="Q104" s="3">
        <f t="shared" si="30"/>
        <v>1.2708333333333333</v>
      </c>
      <c r="R104" s="3">
        <f t="shared" si="31"/>
        <v>1.2986111111111112</v>
      </c>
      <c r="S104" s="3">
        <f t="shared" si="32"/>
        <v>1.3263888888888888</v>
      </c>
      <c r="T104" s="3">
        <f t="shared" si="33"/>
        <v>0.35416666666666669</v>
      </c>
      <c r="U104" s="3">
        <f t="shared" si="34"/>
        <v>0.38194444444444459</v>
      </c>
      <c r="V104" s="3">
        <f t="shared" si="35"/>
        <v>0.40972222222222227</v>
      </c>
      <c r="W104" s="3">
        <f t="shared" si="36"/>
        <v>0.43749999999999994</v>
      </c>
      <c r="X104" s="3">
        <f t="shared" si="37"/>
        <v>0.35416666666666669</v>
      </c>
      <c r="Y104" s="3">
        <f t="shared" si="38"/>
        <v>0.38194444444444448</v>
      </c>
      <c r="Z104" s="3">
        <f t="shared" si="39"/>
        <v>0.40972222222222221</v>
      </c>
      <c r="AA104" s="3">
        <f t="shared" si="40"/>
        <v>0.4375</v>
      </c>
      <c r="AB104" s="3">
        <f t="shared" si="41"/>
        <v>0.46527777777777779</v>
      </c>
      <c r="AC104" s="3">
        <f t="shared" si="42"/>
        <v>0.49305555555555558</v>
      </c>
      <c r="AD104" s="3">
        <f t="shared" si="43"/>
        <v>0.52083333333333337</v>
      </c>
      <c r="AE104" s="3">
        <f t="shared" si="44"/>
        <v>0.54861111111111116</v>
      </c>
      <c r="AF104" s="3">
        <f t="shared" si="45"/>
        <v>0.57638888888888884</v>
      </c>
      <c r="AG104" s="3">
        <f t="shared" si="46"/>
        <v>0.60416666666666674</v>
      </c>
      <c r="AH104" s="3">
        <f t="shared" si="47"/>
        <v>0.63194444444444442</v>
      </c>
      <c r="AI104" s="3">
        <f t="shared" si="48"/>
        <v>0.65972222222222221</v>
      </c>
      <c r="AJ104" s="3">
        <f t="shared" si="49"/>
        <v>0.6875</v>
      </c>
      <c r="AK104" s="3">
        <f t="shared" si="50"/>
        <v>0.71527777777777779</v>
      </c>
      <c r="AL104" s="3">
        <f t="shared" si="51"/>
        <v>0.74305555555555558</v>
      </c>
      <c r="AM104" s="3">
        <f t="shared" si="52"/>
        <v>0.77083333333333337</v>
      </c>
      <c r="AN104" s="3">
        <f t="shared" si="53"/>
        <v>0.79861111111111116</v>
      </c>
      <c r="AO104" s="3">
        <f t="shared" si="54"/>
        <v>0.82638888888888895</v>
      </c>
      <c r="AP104" s="3">
        <f t="shared" si="55"/>
        <v>0.85416666666666674</v>
      </c>
      <c r="AQ104" s="3">
        <f t="shared" si="56"/>
        <v>0.88194444444444442</v>
      </c>
    </row>
    <row r="105" spans="4:43" x14ac:dyDescent="0.2">
      <c r="D105" s="3">
        <f t="shared" si="59"/>
        <v>0.9375</v>
      </c>
      <c r="E105" s="3">
        <f t="shared" si="24"/>
        <v>0.96527777777777768</v>
      </c>
      <c r="F105" s="3">
        <f t="shared" si="63"/>
        <v>0.99305555555555558</v>
      </c>
      <c r="G105" s="3">
        <f t="shared" si="63"/>
        <v>1.0208333333333333</v>
      </c>
      <c r="H105" s="3">
        <f t="shared" si="60"/>
        <v>1.0486111111111112</v>
      </c>
      <c r="I105" s="3">
        <f t="shared" si="61"/>
        <v>1.0763888888888888</v>
      </c>
      <c r="J105" s="3">
        <f t="shared" si="62"/>
        <v>1.1041666666666667</v>
      </c>
      <c r="K105" s="3">
        <f t="shared" si="7"/>
        <v>1.1319444444444444</v>
      </c>
      <c r="L105" s="3">
        <f t="shared" si="8"/>
        <v>1.1597222222222221</v>
      </c>
      <c r="M105" s="3">
        <f t="shared" si="26"/>
        <v>1.1875</v>
      </c>
      <c r="N105" s="3">
        <f t="shared" si="27"/>
        <v>1.2152777777777779</v>
      </c>
      <c r="O105" s="3">
        <f t="shared" si="28"/>
        <v>1.2430555555555556</v>
      </c>
      <c r="P105" s="3">
        <f t="shared" si="29"/>
        <v>1.2708333333333333</v>
      </c>
      <c r="Q105" s="3">
        <f t="shared" si="30"/>
        <v>1.2986111111111112</v>
      </c>
      <c r="R105" s="3">
        <f t="shared" si="31"/>
        <v>1.3263888888888888</v>
      </c>
      <c r="S105" s="3">
        <f t="shared" si="32"/>
        <v>0.35416666666666669</v>
      </c>
      <c r="T105" s="3">
        <f t="shared" si="33"/>
        <v>0.38194444444444459</v>
      </c>
      <c r="U105" s="3">
        <f t="shared" si="34"/>
        <v>0.40972222222222227</v>
      </c>
      <c r="V105" s="3">
        <f t="shared" si="35"/>
        <v>0.43749999999999994</v>
      </c>
      <c r="W105" s="3">
        <f t="shared" si="36"/>
        <v>0.35416666666666669</v>
      </c>
      <c r="X105" s="3">
        <f t="shared" si="37"/>
        <v>0.38194444444444448</v>
      </c>
      <c r="Y105" s="3">
        <f t="shared" si="38"/>
        <v>0.40972222222222221</v>
      </c>
      <c r="Z105" s="3">
        <f t="shared" si="39"/>
        <v>0.4375</v>
      </c>
      <c r="AA105" s="3">
        <f t="shared" si="40"/>
        <v>0.46527777777777779</v>
      </c>
      <c r="AB105" s="3">
        <f t="shared" si="41"/>
        <v>0.49305555555555558</v>
      </c>
      <c r="AC105" s="3">
        <f t="shared" si="42"/>
        <v>0.52083333333333337</v>
      </c>
      <c r="AD105" s="3">
        <f t="shared" si="43"/>
        <v>0.54861111111111116</v>
      </c>
      <c r="AE105" s="3">
        <f t="shared" si="44"/>
        <v>0.57638888888888884</v>
      </c>
      <c r="AF105" s="3">
        <f t="shared" si="45"/>
        <v>0.60416666666666674</v>
      </c>
      <c r="AG105" s="3">
        <f t="shared" si="46"/>
        <v>0.63194444444444442</v>
      </c>
      <c r="AH105" s="3">
        <f t="shared" si="47"/>
        <v>0.65972222222222221</v>
      </c>
      <c r="AI105" s="3">
        <f t="shared" si="48"/>
        <v>0.6875</v>
      </c>
      <c r="AJ105" s="3">
        <f t="shared" si="49"/>
        <v>0.71527777777777779</v>
      </c>
      <c r="AK105" s="3">
        <f t="shared" si="50"/>
        <v>0.74305555555555558</v>
      </c>
      <c r="AL105" s="3">
        <f t="shared" si="51"/>
        <v>0.77083333333333337</v>
      </c>
      <c r="AM105" s="3">
        <f t="shared" si="52"/>
        <v>0.79861111111111116</v>
      </c>
      <c r="AN105" s="3">
        <f t="shared" si="53"/>
        <v>0.82638888888888895</v>
      </c>
      <c r="AO105" s="3">
        <f t="shared" si="54"/>
        <v>0.85416666666666674</v>
      </c>
      <c r="AP105" s="3">
        <f t="shared" si="55"/>
        <v>0.88194444444444442</v>
      </c>
      <c r="AQ105" s="3">
        <f t="shared" si="56"/>
        <v>0.90972222222222232</v>
      </c>
    </row>
    <row r="106" spans="4:43" x14ac:dyDescent="0.2">
      <c r="D106" s="3">
        <f t="shared" si="59"/>
        <v>0.96527777777777768</v>
      </c>
      <c r="E106" s="3">
        <f t="shared" si="24"/>
        <v>0.99305555555555558</v>
      </c>
      <c r="F106" s="3">
        <f t="shared" si="63"/>
        <v>1.0208333333333333</v>
      </c>
      <c r="G106" s="3">
        <f t="shared" si="63"/>
        <v>1.0486111111111112</v>
      </c>
      <c r="H106" s="3">
        <f t="shared" si="60"/>
        <v>1.0763888888888888</v>
      </c>
      <c r="I106" s="3">
        <f t="shared" si="61"/>
        <v>1.1041666666666667</v>
      </c>
      <c r="J106" s="3">
        <f t="shared" si="62"/>
        <v>1.1319444444444444</v>
      </c>
      <c r="K106" s="3">
        <f t="shared" si="7"/>
        <v>1.1597222222222221</v>
      </c>
      <c r="L106" s="3">
        <f t="shared" si="8"/>
        <v>1.1875</v>
      </c>
      <c r="M106" s="3">
        <f t="shared" si="26"/>
        <v>1.2152777777777779</v>
      </c>
      <c r="N106" s="3">
        <f t="shared" si="27"/>
        <v>1.2430555555555556</v>
      </c>
      <c r="O106" s="3">
        <f t="shared" si="28"/>
        <v>1.2708333333333333</v>
      </c>
      <c r="P106" s="3">
        <f t="shared" si="29"/>
        <v>1.2986111111111112</v>
      </c>
      <c r="Q106" s="3">
        <f t="shared" si="30"/>
        <v>1.3263888888888888</v>
      </c>
      <c r="R106" s="3">
        <f t="shared" si="31"/>
        <v>0.35416666666666669</v>
      </c>
      <c r="S106" s="3">
        <f t="shared" si="32"/>
        <v>0.38194444444444459</v>
      </c>
      <c r="T106" s="3">
        <f t="shared" si="33"/>
        <v>0.40972222222222227</v>
      </c>
      <c r="U106" s="3">
        <f t="shared" si="34"/>
        <v>0.43749999999999994</v>
      </c>
      <c r="V106" s="3">
        <f t="shared" si="35"/>
        <v>0.35416666666666669</v>
      </c>
      <c r="W106" s="3">
        <f t="shared" si="36"/>
        <v>0.38194444444444448</v>
      </c>
      <c r="X106" s="3">
        <f t="shared" si="37"/>
        <v>0.40972222222222221</v>
      </c>
      <c r="Y106" s="3">
        <f t="shared" si="38"/>
        <v>0.4375</v>
      </c>
      <c r="Z106" s="3">
        <f t="shared" si="39"/>
        <v>0.46527777777777779</v>
      </c>
      <c r="AA106" s="3">
        <f t="shared" si="40"/>
        <v>0.49305555555555558</v>
      </c>
      <c r="AB106" s="3">
        <f t="shared" si="41"/>
        <v>0.52083333333333337</v>
      </c>
      <c r="AC106" s="3">
        <f t="shared" si="42"/>
        <v>0.54861111111111116</v>
      </c>
      <c r="AD106" s="3">
        <f t="shared" si="43"/>
        <v>0.57638888888888884</v>
      </c>
      <c r="AE106" s="3">
        <f t="shared" si="44"/>
        <v>0.60416666666666674</v>
      </c>
      <c r="AF106" s="3">
        <f t="shared" si="45"/>
        <v>0.63194444444444442</v>
      </c>
      <c r="AG106" s="3">
        <f t="shared" si="46"/>
        <v>0.65972222222222221</v>
      </c>
      <c r="AH106" s="3">
        <f t="shared" si="47"/>
        <v>0.6875</v>
      </c>
      <c r="AI106" s="3">
        <f t="shared" si="48"/>
        <v>0.71527777777777779</v>
      </c>
      <c r="AJ106" s="3">
        <f t="shared" si="49"/>
        <v>0.74305555555555558</v>
      </c>
      <c r="AK106" s="3">
        <f t="shared" si="50"/>
        <v>0.77083333333333337</v>
      </c>
      <c r="AL106" s="3">
        <f t="shared" si="51"/>
        <v>0.79861111111111116</v>
      </c>
      <c r="AM106" s="3">
        <f t="shared" si="52"/>
        <v>0.82638888888888895</v>
      </c>
      <c r="AN106" s="3">
        <f t="shared" si="53"/>
        <v>0.85416666666666674</v>
      </c>
      <c r="AO106" s="3">
        <f t="shared" si="54"/>
        <v>0.88194444444444442</v>
      </c>
      <c r="AP106" s="3">
        <f t="shared" si="55"/>
        <v>0.90972222222222232</v>
      </c>
      <c r="AQ106" s="3">
        <f t="shared" si="56"/>
        <v>0.9375</v>
      </c>
    </row>
    <row r="107" spans="4:43" x14ac:dyDescent="0.2">
      <c r="D107" s="3">
        <f t="shared" si="59"/>
        <v>0.99305555555555558</v>
      </c>
      <c r="E107" s="3">
        <f t="shared" si="24"/>
        <v>1.0208333333333333</v>
      </c>
      <c r="F107" s="3">
        <f t="shared" si="63"/>
        <v>1.0486111111111112</v>
      </c>
      <c r="G107" s="3">
        <f t="shared" si="63"/>
        <v>1.0763888888888888</v>
      </c>
      <c r="H107" s="3">
        <f t="shared" si="60"/>
        <v>1.1041666666666667</v>
      </c>
      <c r="I107" s="3">
        <f t="shared" si="61"/>
        <v>1.1319444444444444</v>
      </c>
      <c r="J107" s="3">
        <f t="shared" si="62"/>
        <v>1.1597222222222221</v>
      </c>
      <c r="K107" s="3">
        <f t="shared" si="7"/>
        <v>1.1875</v>
      </c>
      <c r="L107" s="3">
        <f t="shared" si="8"/>
        <v>1.2152777777777779</v>
      </c>
      <c r="M107" s="3">
        <f t="shared" si="26"/>
        <v>1.2430555555555556</v>
      </c>
      <c r="N107" s="3">
        <f t="shared" si="27"/>
        <v>1.2708333333333333</v>
      </c>
      <c r="O107" s="3">
        <f t="shared" si="28"/>
        <v>1.2986111111111112</v>
      </c>
      <c r="P107" s="3">
        <f t="shared" si="29"/>
        <v>1.3263888888888888</v>
      </c>
      <c r="Q107" s="3">
        <f t="shared" si="30"/>
        <v>0.35416666666666669</v>
      </c>
      <c r="R107" s="3">
        <f t="shared" si="31"/>
        <v>0.38194444444444459</v>
      </c>
      <c r="S107" s="3">
        <f t="shared" si="32"/>
        <v>0.40972222222222227</v>
      </c>
      <c r="T107" s="3">
        <f t="shared" si="33"/>
        <v>0.43749999999999994</v>
      </c>
      <c r="U107" s="3">
        <f t="shared" si="34"/>
        <v>0.35416666666666669</v>
      </c>
      <c r="V107" s="3">
        <f t="shared" si="35"/>
        <v>0.38194444444444448</v>
      </c>
      <c r="W107" s="3">
        <f t="shared" si="36"/>
        <v>0.40972222222222221</v>
      </c>
      <c r="X107" s="3">
        <f t="shared" si="37"/>
        <v>0.4375</v>
      </c>
      <c r="Y107" s="3">
        <f t="shared" si="38"/>
        <v>0.46527777777777779</v>
      </c>
      <c r="Z107" s="3">
        <f t="shared" si="39"/>
        <v>0.49305555555555558</v>
      </c>
      <c r="AA107" s="3">
        <f t="shared" si="40"/>
        <v>0.52083333333333337</v>
      </c>
      <c r="AB107" s="3">
        <f t="shared" si="41"/>
        <v>0.54861111111111116</v>
      </c>
      <c r="AC107" s="3">
        <f t="shared" si="42"/>
        <v>0.57638888888888884</v>
      </c>
      <c r="AD107" s="3">
        <f t="shared" si="43"/>
        <v>0.60416666666666674</v>
      </c>
      <c r="AE107" s="3">
        <f t="shared" si="44"/>
        <v>0.63194444444444442</v>
      </c>
      <c r="AF107" s="3">
        <f t="shared" si="45"/>
        <v>0.65972222222222221</v>
      </c>
      <c r="AG107" s="3">
        <f t="shared" si="46"/>
        <v>0.6875</v>
      </c>
      <c r="AH107" s="3">
        <f t="shared" si="47"/>
        <v>0.71527777777777779</v>
      </c>
      <c r="AI107" s="3">
        <f t="shared" si="48"/>
        <v>0.74305555555555558</v>
      </c>
      <c r="AJ107" s="3">
        <f t="shared" si="49"/>
        <v>0.77083333333333337</v>
      </c>
      <c r="AK107" s="3">
        <f t="shared" si="50"/>
        <v>0.79861111111111116</v>
      </c>
      <c r="AL107" s="3">
        <f t="shared" si="51"/>
        <v>0.82638888888888895</v>
      </c>
      <c r="AM107" s="3">
        <f t="shared" si="52"/>
        <v>0.85416666666666674</v>
      </c>
      <c r="AN107" s="3">
        <f t="shared" si="53"/>
        <v>0.88194444444444442</v>
      </c>
      <c r="AO107" s="3">
        <f t="shared" si="54"/>
        <v>0.90972222222222232</v>
      </c>
      <c r="AP107" s="3">
        <f t="shared" si="55"/>
        <v>0.9375</v>
      </c>
      <c r="AQ107" s="3">
        <f t="shared" si="56"/>
        <v>0.96527777777777768</v>
      </c>
    </row>
    <row r="108" spans="4:43" x14ac:dyDescent="0.2">
      <c r="D108" s="3">
        <f t="shared" si="59"/>
        <v>1.0208333333333333</v>
      </c>
      <c r="E108" s="3">
        <f t="shared" si="24"/>
        <v>1.0486111111111112</v>
      </c>
      <c r="F108" s="3">
        <f t="shared" si="63"/>
        <v>1.0763888888888888</v>
      </c>
      <c r="G108" s="3">
        <f t="shared" si="63"/>
        <v>1.1041666666666667</v>
      </c>
      <c r="H108" s="3">
        <f t="shared" si="60"/>
        <v>1.1319444444444444</v>
      </c>
      <c r="I108" s="3">
        <f t="shared" si="61"/>
        <v>1.1597222222222221</v>
      </c>
      <c r="J108" s="3">
        <f t="shared" si="62"/>
        <v>1.1875</v>
      </c>
      <c r="K108" s="3">
        <f t="shared" ref="K108:K163" si="64">I110</f>
        <v>1.2152777777777779</v>
      </c>
      <c r="L108" s="3">
        <f t="shared" ref="L108:L163" si="65">J110</f>
        <v>1.2430555555555556</v>
      </c>
      <c r="M108" s="3">
        <f t="shared" ref="M108:M163" si="66">K110</f>
        <v>1.2708333333333333</v>
      </c>
      <c r="N108" s="3">
        <f t="shared" ref="N108:N163" si="67">L110</f>
        <v>1.2986111111111112</v>
      </c>
      <c r="O108" s="3">
        <f t="shared" si="28"/>
        <v>1.3263888888888888</v>
      </c>
      <c r="P108" s="3">
        <f t="shared" si="29"/>
        <v>0.35416666666666669</v>
      </c>
      <c r="Q108" s="3">
        <f t="shared" si="30"/>
        <v>0.38194444444444459</v>
      </c>
      <c r="R108" s="3">
        <f t="shared" si="31"/>
        <v>0.40972222222222227</v>
      </c>
      <c r="S108" s="3">
        <f t="shared" si="32"/>
        <v>0.43749999999999994</v>
      </c>
      <c r="T108" s="3">
        <f t="shared" si="33"/>
        <v>0.35416666666666669</v>
      </c>
      <c r="U108" s="3">
        <f t="shared" si="34"/>
        <v>0.38194444444444448</v>
      </c>
      <c r="V108" s="3">
        <f t="shared" si="35"/>
        <v>0.40972222222222221</v>
      </c>
      <c r="W108" s="3">
        <f t="shared" si="36"/>
        <v>0.4375</v>
      </c>
      <c r="X108" s="3">
        <f t="shared" si="37"/>
        <v>0.46527777777777779</v>
      </c>
      <c r="Y108" s="3">
        <f t="shared" si="38"/>
        <v>0.49305555555555558</v>
      </c>
      <c r="Z108" s="3">
        <f t="shared" si="39"/>
        <v>0.52083333333333337</v>
      </c>
      <c r="AA108" s="3">
        <f t="shared" si="40"/>
        <v>0.54861111111111116</v>
      </c>
      <c r="AB108" s="3">
        <f t="shared" si="41"/>
        <v>0.57638888888888884</v>
      </c>
      <c r="AC108" s="3">
        <f t="shared" si="42"/>
        <v>0.60416666666666674</v>
      </c>
      <c r="AD108" s="3">
        <f t="shared" si="43"/>
        <v>0.63194444444444442</v>
      </c>
      <c r="AE108" s="3">
        <f t="shared" si="44"/>
        <v>0.65972222222222221</v>
      </c>
      <c r="AF108" s="3">
        <f t="shared" si="45"/>
        <v>0.6875</v>
      </c>
      <c r="AG108" s="3">
        <f t="shared" si="46"/>
        <v>0.71527777777777779</v>
      </c>
      <c r="AH108" s="3">
        <f t="shared" si="47"/>
        <v>0.74305555555555558</v>
      </c>
      <c r="AI108" s="3">
        <f t="shared" si="48"/>
        <v>0.77083333333333337</v>
      </c>
      <c r="AJ108" s="3">
        <f t="shared" si="49"/>
        <v>0.79861111111111116</v>
      </c>
      <c r="AK108" s="3">
        <f t="shared" si="50"/>
        <v>0.82638888888888895</v>
      </c>
      <c r="AL108" s="3">
        <f t="shared" si="51"/>
        <v>0.85416666666666674</v>
      </c>
      <c r="AM108" s="3">
        <f t="shared" si="52"/>
        <v>0.88194444444444442</v>
      </c>
      <c r="AN108" s="3">
        <f t="shared" si="53"/>
        <v>0.90972222222222232</v>
      </c>
      <c r="AO108" s="3">
        <f t="shared" si="54"/>
        <v>0.9375</v>
      </c>
      <c r="AP108" s="3">
        <f t="shared" si="55"/>
        <v>0.96527777777777768</v>
      </c>
      <c r="AQ108" s="3">
        <f t="shared" si="56"/>
        <v>0.99305555555555558</v>
      </c>
    </row>
    <row r="109" spans="4:43" x14ac:dyDescent="0.2">
      <c r="D109" s="3">
        <f t="shared" si="59"/>
        <v>1.0486111111111112</v>
      </c>
      <c r="E109" s="3">
        <f t="shared" ref="E109:E163" si="68">D110</f>
        <v>1.0763888888888888</v>
      </c>
      <c r="F109" s="3">
        <f t="shared" si="63"/>
        <v>1.1041666666666667</v>
      </c>
      <c r="G109" s="3">
        <f t="shared" si="63"/>
        <v>1.1319444444444444</v>
      </c>
      <c r="H109" s="3">
        <f t="shared" si="60"/>
        <v>1.1597222222222221</v>
      </c>
      <c r="I109" s="3">
        <f t="shared" si="61"/>
        <v>1.1875</v>
      </c>
      <c r="J109" s="3">
        <f t="shared" si="62"/>
        <v>1.2152777777777779</v>
      </c>
      <c r="K109" s="3">
        <f t="shared" si="64"/>
        <v>1.2430555555555556</v>
      </c>
      <c r="L109" s="3">
        <f t="shared" si="65"/>
        <v>1.2708333333333333</v>
      </c>
      <c r="M109" s="3">
        <f t="shared" si="66"/>
        <v>1.2986111111111112</v>
      </c>
      <c r="N109" s="3">
        <f t="shared" si="67"/>
        <v>1.3263888888888888</v>
      </c>
      <c r="O109" s="3">
        <f t="shared" ref="O109:O163" si="69">M111</f>
        <v>0.35416666666666669</v>
      </c>
      <c r="P109" s="3">
        <f t="shared" ref="P109:P163" si="70">N111</f>
        <v>0.38194444444444459</v>
      </c>
      <c r="Q109" s="3">
        <f t="shared" ref="Q109:Q163" si="71">O111</f>
        <v>0.40972222222222227</v>
      </c>
      <c r="R109" s="3">
        <f t="shared" ref="R109:R163" si="72">P111</f>
        <v>0.43749999999999994</v>
      </c>
      <c r="S109" s="3">
        <f t="shared" ref="S109:S163" si="73">Q111</f>
        <v>0.35416666666666669</v>
      </c>
      <c r="T109" s="3">
        <f t="shared" ref="T109:T163" si="74">R111</f>
        <v>0.38194444444444448</v>
      </c>
      <c r="U109" s="3">
        <f t="shared" ref="U109:U163" si="75">S111</f>
        <v>0.40972222222222221</v>
      </c>
      <c r="V109" s="3">
        <f t="shared" ref="V109:V163" si="76">T111</f>
        <v>0.4375</v>
      </c>
      <c r="W109" s="3">
        <f t="shared" ref="W109:W163" si="77">U111</f>
        <v>0.46527777777777779</v>
      </c>
      <c r="X109" s="3">
        <f t="shared" ref="X109:X163" si="78">V111</f>
        <v>0.49305555555555558</v>
      </c>
      <c r="Y109" s="3">
        <f t="shared" ref="Y109:Y163" si="79">E129</f>
        <v>0.52083333333333337</v>
      </c>
      <c r="Z109" s="3">
        <f t="shared" ref="Z109:Z163" si="80">F129</f>
        <v>0.54861111111111116</v>
      </c>
      <c r="AA109" s="3">
        <f t="shared" ref="AA109:AA163" si="81">G129</f>
        <v>0.57638888888888884</v>
      </c>
      <c r="AB109" s="3">
        <f t="shared" ref="AB109:AB163" si="82">H129</f>
        <v>0.60416666666666674</v>
      </c>
      <c r="AC109" s="3">
        <f t="shared" ref="AC109:AC163" si="83">I129</f>
        <v>0.63194444444444442</v>
      </c>
      <c r="AD109" s="3">
        <f t="shared" ref="AD109:AD163" si="84">J129</f>
        <v>0.65972222222222221</v>
      </c>
      <c r="AE109" s="3">
        <f t="shared" ref="AE109:AE163" si="85">K129</f>
        <v>0.6875</v>
      </c>
      <c r="AF109" s="3">
        <f t="shared" ref="AF109:AF163" si="86">L129</f>
        <v>0.71527777777777779</v>
      </c>
      <c r="AG109" s="3">
        <f t="shared" ref="AG109:AG163" si="87">M129</f>
        <v>0.74305555555555558</v>
      </c>
      <c r="AH109" s="3">
        <f t="shared" ref="AH109:AH163" si="88">N129</f>
        <v>0.77083333333333337</v>
      </c>
      <c r="AI109" s="3">
        <f t="shared" ref="AI109:AI163" si="89">O129</f>
        <v>0.79861111111111116</v>
      </c>
      <c r="AJ109" s="3">
        <f t="shared" ref="AJ109:AJ163" si="90">P129</f>
        <v>0.82638888888888895</v>
      </c>
      <c r="AK109" s="3">
        <f t="shared" ref="AK109:AK163" si="91">Q129</f>
        <v>0.85416666666666674</v>
      </c>
      <c r="AL109" s="3">
        <f t="shared" ref="AL109:AL163" si="92">R129</f>
        <v>0.88194444444444442</v>
      </c>
      <c r="AM109" s="3">
        <f t="shared" ref="AM109:AM163" si="93">S129</f>
        <v>0.90972222222222232</v>
      </c>
      <c r="AN109" s="3">
        <f t="shared" ref="AN109:AN163" si="94">T129</f>
        <v>0.9375</v>
      </c>
      <c r="AO109" s="3">
        <f t="shared" ref="AO109:AO163" si="95">U129</f>
        <v>0.96527777777777768</v>
      </c>
      <c r="AP109" s="3">
        <f t="shared" ref="AP109:AP163" si="96">V129</f>
        <v>0.99305555555555558</v>
      </c>
      <c r="AQ109" s="3">
        <f t="shared" ref="AQ109:AQ163" si="97">W129</f>
        <v>1.0208333333333333</v>
      </c>
    </row>
    <row r="110" spans="4:43" x14ac:dyDescent="0.2">
      <c r="D110" s="3">
        <f t="shared" si="59"/>
        <v>1.0763888888888888</v>
      </c>
      <c r="E110" s="3">
        <f t="shared" si="68"/>
        <v>1.1041666666666667</v>
      </c>
      <c r="F110" s="3">
        <f t="shared" si="63"/>
        <v>1.1319444444444444</v>
      </c>
      <c r="G110" s="3">
        <f t="shared" si="63"/>
        <v>1.1597222222222221</v>
      </c>
      <c r="H110" s="3">
        <f t="shared" si="60"/>
        <v>1.1875</v>
      </c>
      <c r="I110" s="3">
        <f t="shared" si="61"/>
        <v>1.2152777777777779</v>
      </c>
      <c r="J110" s="3">
        <f t="shared" si="62"/>
        <v>1.2430555555555556</v>
      </c>
      <c r="K110" s="3">
        <f t="shared" si="64"/>
        <v>1.2708333333333333</v>
      </c>
      <c r="L110" s="3">
        <f t="shared" si="65"/>
        <v>1.2986111111111112</v>
      </c>
      <c r="M110" s="3">
        <f t="shared" si="66"/>
        <v>1.3263888888888888</v>
      </c>
      <c r="N110" s="3">
        <f t="shared" si="67"/>
        <v>0.35416666666666669</v>
      </c>
      <c r="O110" s="3">
        <f t="shared" si="69"/>
        <v>0.38194444444444459</v>
      </c>
      <c r="P110" s="3">
        <f t="shared" si="70"/>
        <v>0.40972222222222227</v>
      </c>
      <c r="Q110" s="3">
        <f t="shared" si="71"/>
        <v>0.43749999999999994</v>
      </c>
      <c r="R110" s="3">
        <f t="shared" si="72"/>
        <v>0.35416666666666669</v>
      </c>
      <c r="S110" s="3">
        <f t="shared" si="73"/>
        <v>0.38194444444444448</v>
      </c>
      <c r="T110" s="3">
        <f t="shared" si="74"/>
        <v>0.40972222222222221</v>
      </c>
      <c r="U110" s="3">
        <f t="shared" si="75"/>
        <v>0.4375</v>
      </c>
      <c r="V110" s="3">
        <f t="shared" si="76"/>
        <v>0.46527777777777779</v>
      </c>
      <c r="W110" s="3">
        <f t="shared" si="77"/>
        <v>0.49305555555555558</v>
      </c>
      <c r="X110" s="3">
        <f t="shared" si="78"/>
        <v>0.52083333333333337</v>
      </c>
      <c r="Y110" s="3">
        <f t="shared" si="79"/>
        <v>0.54861111111111116</v>
      </c>
      <c r="Z110" s="3">
        <f t="shared" si="80"/>
        <v>0.57638888888888884</v>
      </c>
      <c r="AA110" s="3">
        <f t="shared" si="81"/>
        <v>0.60416666666666674</v>
      </c>
      <c r="AB110" s="3">
        <f t="shared" si="82"/>
        <v>0.63194444444444442</v>
      </c>
      <c r="AC110" s="3">
        <f t="shared" si="83"/>
        <v>0.65972222222222221</v>
      </c>
      <c r="AD110" s="3">
        <f t="shared" si="84"/>
        <v>0.6875</v>
      </c>
      <c r="AE110" s="3">
        <f t="shared" si="85"/>
        <v>0.71527777777777779</v>
      </c>
      <c r="AF110" s="3">
        <f t="shared" si="86"/>
        <v>0.74305555555555558</v>
      </c>
      <c r="AG110" s="3">
        <f t="shared" si="87"/>
        <v>0.77083333333333337</v>
      </c>
      <c r="AH110" s="3">
        <f t="shared" si="88"/>
        <v>0.79861111111111116</v>
      </c>
      <c r="AI110" s="3">
        <f t="shared" si="89"/>
        <v>0.82638888888888895</v>
      </c>
      <c r="AJ110" s="3">
        <f t="shared" si="90"/>
        <v>0.85416666666666674</v>
      </c>
      <c r="AK110" s="3">
        <f t="shared" si="91"/>
        <v>0.88194444444444442</v>
      </c>
      <c r="AL110" s="3">
        <f t="shared" si="92"/>
        <v>0.90972222222222232</v>
      </c>
      <c r="AM110" s="3">
        <f t="shared" si="93"/>
        <v>0.9375</v>
      </c>
      <c r="AN110" s="3">
        <f t="shared" si="94"/>
        <v>0.96527777777777768</v>
      </c>
      <c r="AO110" s="3">
        <f t="shared" si="95"/>
        <v>0.99305555555555558</v>
      </c>
      <c r="AP110" s="3">
        <f t="shared" si="96"/>
        <v>1.0208333333333333</v>
      </c>
      <c r="AQ110" s="3">
        <f t="shared" si="97"/>
        <v>1.0486111111111112</v>
      </c>
    </row>
    <row r="111" spans="4:43" x14ac:dyDescent="0.2">
      <c r="D111" s="3">
        <f t="shared" si="59"/>
        <v>1.1041666666666667</v>
      </c>
      <c r="E111" s="3">
        <f t="shared" si="68"/>
        <v>1.1319444444444444</v>
      </c>
      <c r="F111" s="3">
        <f t="shared" si="63"/>
        <v>1.1597222222222221</v>
      </c>
      <c r="G111" s="3">
        <f t="shared" si="63"/>
        <v>1.1875</v>
      </c>
      <c r="H111" s="3">
        <f t="shared" si="60"/>
        <v>1.2152777777777779</v>
      </c>
      <c r="I111" s="3">
        <f t="shared" si="61"/>
        <v>1.2430555555555556</v>
      </c>
      <c r="J111" s="3">
        <f t="shared" si="62"/>
        <v>1.2708333333333333</v>
      </c>
      <c r="K111" s="3">
        <f t="shared" si="64"/>
        <v>1.2986111111111112</v>
      </c>
      <c r="L111" s="3">
        <f t="shared" si="65"/>
        <v>1.3263888888888888</v>
      </c>
      <c r="M111" s="3">
        <f t="shared" si="66"/>
        <v>0.35416666666666669</v>
      </c>
      <c r="N111" s="3">
        <f t="shared" si="67"/>
        <v>0.38194444444444459</v>
      </c>
      <c r="O111" s="3">
        <f t="shared" si="69"/>
        <v>0.40972222222222227</v>
      </c>
      <c r="P111" s="3">
        <f t="shared" si="70"/>
        <v>0.43749999999999994</v>
      </c>
      <c r="Q111" s="3">
        <f t="shared" si="71"/>
        <v>0.35416666666666669</v>
      </c>
      <c r="R111" s="3">
        <f t="shared" si="72"/>
        <v>0.38194444444444448</v>
      </c>
      <c r="S111" s="3">
        <f t="shared" si="73"/>
        <v>0.40972222222222221</v>
      </c>
      <c r="T111" s="3">
        <f t="shared" si="74"/>
        <v>0.4375</v>
      </c>
      <c r="U111" s="3">
        <f t="shared" si="75"/>
        <v>0.46527777777777779</v>
      </c>
      <c r="V111" s="3">
        <f t="shared" si="76"/>
        <v>0.49305555555555558</v>
      </c>
      <c r="W111" s="3">
        <f t="shared" si="77"/>
        <v>0.52083333333333337</v>
      </c>
      <c r="X111" s="3">
        <f t="shared" si="78"/>
        <v>0.54861111111111116</v>
      </c>
      <c r="Y111" s="3">
        <f t="shared" si="79"/>
        <v>0.57638888888888884</v>
      </c>
      <c r="Z111" s="3">
        <f t="shared" si="80"/>
        <v>0.60416666666666674</v>
      </c>
      <c r="AA111" s="3">
        <f t="shared" si="81"/>
        <v>0.63194444444444442</v>
      </c>
      <c r="AB111" s="3">
        <f t="shared" si="82"/>
        <v>0.65972222222222221</v>
      </c>
      <c r="AC111" s="3">
        <f t="shared" si="83"/>
        <v>0.6875</v>
      </c>
      <c r="AD111" s="3">
        <f t="shared" si="84"/>
        <v>0.71527777777777779</v>
      </c>
      <c r="AE111" s="3">
        <f t="shared" si="85"/>
        <v>0.74305555555555558</v>
      </c>
      <c r="AF111" s="3">
        <f t="shared" si="86"/>
        <v>0.77083333333333337</v>
      </c>
      <c r="AG111" s="3">
        <f t="shared" si="87"/>
        <v>0.79861111111111116</v>
      </c>
      <c r="AH111" s="3">
        <f t="shared" si="88"/>
        <v>0.82638888888888895</v>
      </c>
      <c r="AI111" s="3">
        <f t="shared" si="89"/>
        <v>0.85416666666666674</v>
      </c>
      <c r="AJ111" s="3">
        <f t="shared" si="90"/>
        <v>0.88194444444444442</v>
      </c>
      <c r="AK111" s="3">
        <f t="shared" si="91"/>
        <v>0.90972222222222232</v>
      </c>
      <c r="AL111" s="3">
        <f t="shared" si="92"/>
        <v>0.9375</v>
      </c>
      <c r="AM111" s="3">
        <f t="shared" si="93"/>
        <v>0.96527777777777768</v>
      </c>
      <c r="AN111" s="3">
        <f t="shared" si="94"/>
        <v>0.99305555555555558</v>
      </c>
      <c r="AO111" s="3">
        <f t="shared" si="95"/>
        <v>1.0208333333333333</v>
      </c>
      <c r="AP111" s="3">
        <f t="shared" si="96"/>
        <v>1.0486111111111112</v>
      </c>
      <c r="AQ111" s="3">
        <f t="shared" si="97"/>
        <v>1.0763888888888888</v>
      </c>
    </row>
    <row r="112" spans="4:43" x14ac:dyDescent="0.2">
      <c r="D112" s="3">
        <f t="shared" si="59"/>
        <v>1.1319444444444444</v>
      </c>
      <c r="E112" s="3">
        <f t="shared" si="68"/>
        <v>1.1597222222222221</v>
      </c>
      <c r="F112" s="3">
        <f t="shared" si="63"/>
        <v>1.1875</v>
      </c>
      <c r="G112" s="3">
        <f t="shared" si="63"/>
        <v>1.2152777777777779</v>
      </c>
      <c r="H112" s="3">
        <f t="shared" si="60"/>
        <v>1.2430555555555556</v>
      </c>
      <c r="I112" s="3">
        <f t="shared" si="61"/>
        <v>1.2708333333333333</v>
      </c>
      <c r="J112" s="3">
        <f t="shared" si="62"/>
        <v>1.2986111111111112</v>
      </c>
      <c r="K112" s="3">
        <f t="shared" si="64"/>
        <v>1.3263888888888888</v>
      </c>
      <c r="L112" s="3">
        <f t="shared" si="65"/>
        <v>0.35416666666666669</v>
      </c>
      <c r="M112" s="3">
        <f t="shared" si="66"/>
        <v>0.38194444444444459</v>
      </c>
      <c r="N112" s="3">
        <f t="shared" si="67"/>
        <v>0.40972222222222227</v>
      </c>
      <c r="O112" s="3">
        <f t="shared" si="69"/>
        <v>0.43749999999999994</v>
      </c>
      <c r="P112" s="3">
        <f t="shared" si="70"/>
        <v>0.35416666666666669</v>
      </c>
      <c r="Q112" s="3">
        <f t="shared" si="71"/>
        <v>0.38194444444444448</v>
      </c>
      <c r="R112" s="3">
        <f t="shared" si="72"/>
        <v>0.40972222222222221</v>
      </c>
      <c r="S112" s="3">
        <f t="shared" si="73"/>
        <v>0.4375</v>
      </c>
      <c r="T112" s="3">
        <f t="shared" si="74"/>
        <v>0.46527777777777779</v>
      </c>
      <c r="U112" s="3">
        <f t="shared" si="75"/>
        <v>0.49305555555555558</v>
      </c>
      <c r="V112" s="3">
        <f t="shared" si="76"/>
        <v>0.52083333333333337</v>
      </c>
      <c r="W112" s="3">
        <f t="shared" si="77"/>
        <v>0.54861111111111116</v>
      </c>
      <c r="X112" s="3">
        <f t="shared" si="78"/>
        <v>0.57638888888888884</v>
      </c>
      <c r="Y112" s="3">
        <f t="shared" si="79"/>
        <v>0.60416666666666674</v>
      </c>
      <c r="Z112" s="3">
        <f t="shared" si="80"/>
        <v>0.63194444444444442</v>
      </c>
      <c r="AA112" s="3">
        <f t="shared" si="81"/>
        <v>0.65972222222222221</v>
      </c>
      <c r="AB112" s="3">
        <f t="shared" si="82"/>
        <v>0.6875</v>
      </c>
      <c r="AC112" s="3">
        <f t="shared" si="83"/>
        <v>0.71527777777777779</v>
      </c>
      <c r="AD112" s="3">
        <f t="shared" si="84"/>
        <v>0.74305555555555558</v>
      </c>
      <c r="AE112" s="3">
        <f t="shared" si="85"/>
        <v>0.77083333333333337</v>
      </c>
      <c r="AF112" s="3">
        <f t="shared" si="86"/>
        <v>0.79861111111111116</v>
      </c>
      <c r="AG112" s="3">
        <f t="shared" si="87"/>
        <v>0.82638888888888895</v>
      </c>
      <c r="AH112" s="3">
        <f t="shared" si="88"/>
        <v>0.85416666666666674</v>
      </c>
      <c r="AI112" s="3">
        <f t="shared" si="89"/>
        <v>0.88194444444444442</v>
      </c>
      <c r="AJ112" s="3">
        <f t="shared" si="90"/>
        <v>0.90972222222222232</v>
      </c>
      <c r="AK112" s="3">
        <f t="shared" si="91"/>
        <v>0.9375</v>
      </c>
      <c r="AL112" s="3">
        <f t="shared" si="92"/>
        <v>0.96527777777777768</v>
      </c>
      <c r="AM112" s="3">
        <f t="shared" si="93"/>
        <v>0.99305555555555558</v>
      </c>
      <c r="AN112" s="3">
        <f t="shared" si="94"/>
        <v>1.0208333333333333</v>
      </c>
      <c r="AO112" s="3">
        <f t="shared" si="95"/>
        <v>1.0486111111111112</v>
      </c>
      <c r="AP112" s="3">
        <f t="shared" si="96"/>
        <v>1.0763888888888888</v>
      </c>
      <c r="AQ112" s="3">
        <f t="shared" si="97"/>
        <v>1.1041666666666667</v>
      </c>
    </row>
    <row r="113" spans="4:43" x14ac:dyDescent="0.2">
      <c r="D113" s="3">
        <f t="shared" si="59"/>
        <v>1.1597222222222221</v>
      </c>
      <c r="E113" s="3">
        <f t="shared" si="68"/>
        <v>1.1875</v>
      </c>
      <c r="F113" s="3">
        <f t="shared" si="63"/>
        <v>1.2152777777777779</v>
      </c>
      <c r="G113" s="3">
        <f t="shared" si="63"/>
        <v>1.2430555555555556</v>
      </c>
      <c r="H113" s="3">
        <f t="shared" si="60"/>
        <v>1.2708333333333333</v>
      </c>
      <c r="I113" s="3">
        <f t="shared" si="61"/>
        <v>1.2986111111111112</v>
      </c>
      <c r="J113" s="3">
        <f t="shared" si="62"/>
        <v>1.3263888888888888</v>
      </c>
      <c r="K113" s="3">
        <f t="shared" si="64"/>
        <v>0.35416666666666669</v>
      </c>
      <c r="L113" s="3">
        <f t="shared" si="65"/>
        <v>0.38194444444444459</v>
      </c>
      <c r="M113" s="3">
        <f t="shared" si="66"/>
        <v>0.40972222222222227</v>
      </c>
      <c r="N113" s="3">
        <f t="shared" si="67"/>
        <v>0.43749999999999994</v>
      </c>
      <c r="O113" s="3">
        <f t="shared" si="69"/>
        <v>0.35416666666666669</v>
      </c>
      <c r="P113" s="3">
        <f t="shared" si="70"/>
        <v>0.38194444444444448</v>
      </c>
      <c r="Q113" s="3">
        <f t="shared" si="71"/>
        <v>0.40972222222222221</v>
      </c>
      <c r="R113" s="3">
        <f t="shared" si="72"/>
        <v>0.4375</v>
      </c>
      <c r="S113" s="3">
        <f t="shared" si="73"/>
        <v>0.46527777777777779</v>
      </c>
      <c r="T113" s="3">
        <f t="shared" si="74"/>
        <v>0.49305555555555558</v>
      </c>
      <c r="U113" s="3">
        <f t="shared" si="75"/>
        <v>0.52083333333333337</v>
      </c>
      <c r="V113" s="3">
        <f t="shared" si="76"/>
        <v>0.54861111111111116</v>
      </c>
      <c r="W113" s="3">
        <f t="shared" si="77"/>
        <v>0.57638888888888884</v>
      </c>
      <c r="X113" s="3">
        <f t="shared" si="78"/>
        <v>0.60416666666666674</v>
      </c>
      <c r="Y113" s="3">
        <f t="shared" si="79"/>
        <v>0.63194444444444442</v>
      </c>
      <c r="Z113" s="3">
        <f t="shared" si="80"/>
        <v>0.65972222222222221</v>
      </c>
      <c r="AA113" s="3">
        <f t="shared" si="81"/>
        <v>0.6875</v>
      </c>
      <c r="AB113" s="3">
        <f t="shared" si="82"/>
        <v>0.71527777777777779</v>
      </c>
      <c r="AC113" s="3">
        <f t="shared" si="83"/>
        <v>0.74305555555555558</v>
      </c>
      <c r="AD113" s="3">
        <f t="shared" si="84"/>
        <v>0.77083333333333337</v>
      </c>
      <c r="AE113" s="3">
        <f t="shared" si="85"/>
        <v>0.79861111111111116</v>
      </c>
      <c r="AF113" s="3">
        <f t="shared" si="86"/>
        <v>0.82638888888888895</v>
      </c>
      <c r="AG113" s="3">
        <f t="shared" si="87"/>
        <v>0.85416666666666674</v>
      </c>
      <c r="AH113" s="3">
        <f t="shared" si="88"/>
        <v>0.88194444444444442</v>
      </c>
      <c r="AI113" s="3">
        <f t="shared" si="89"/>
        <v>0.90972222222222232</v>
      </c>
      <c r="AJ113" s="3">
        <f t="shared" si="90"/>
        <v>0.9375</v>
      </c>
      <c r="AK113" s="3">
        <f t="shared" si="91"/>
        <v>0.96527777777777768</v>
      </c>
      <c r="AL113" s="3">
        <f t="shared" si="92"/>
        <v>0.99305555555555558</v>
      </c>
      <c r="AM113" s="3">
        <f t="shared" si="93"/>
        <v>1.0208333333333333</v>
      </c>
      <c r="AN113" s="3">
        <f t="shared" si="94"/>
        <v>1.0486111111111112</v>
      </c>
      <c r="AO113" s="3">
        <f t="shared" si="95"/>
        <v>1.0763888888888888</v>
      </c>
      <c r="AP113" s="3">
        <f t="shared" si="96"/>
        <v>1.1041666666666667</v>
      </c>
      <c r="AQ113" s="3">
        <f t="shared" si="97"/>
        <v>1.1319444444444444</v>
      </c>
    </row>
    <row r="114" spans="4:43" x14ac:dyDescent="0.2">
      <c r="D114" s="3">
        <f t="shared" si="59"/>
        <v>1.1875</v>
      </c>
      <c r="E114" s="3">
        <f t="shared" si="68"/>
        <v>1.2152777777777779</v>
      </c>
      <c r="F114" s="3">
        <f t="shared" si="63"/>
        <v>1.2430555555555556</v>
      </c>
      <c r="G114" s="3">
        <f t="shared" si="63"/>
        <v>1.2708333333333333</v>
      </c>
      <c r="H114" s="3">
        <f t="shared" si="60"/>
        <v>1.2986111111111112</v>
      </c>
      <c r="I114" s="3">
        <f t="shared" si="61"/>
        <v>1.3263888888888888</v>
      </c>
      <c r="J114" s="3">
        <f t="shared" si="62"/>
        <v>0.35416666666666669</v>
      </c>
      <c r="K114" s="3">
        <f t="shared" si="64"/>
        <v>0.38194444444444459</v>
      </c>
      <c r="L114" s="3">
        <f t="shared" si="65"/>
        <v>0.40972222222222227</v>
      </c>
      <c r="M114" s="3">
        <f t="shared" si="66"/>
        <v>0.43749999999999994</v>
      </c>
      <c r="N114" s="3">
        <f t="shared" si="67"/>
        <v>0.35416666666666669</v>
      </c>
      <c r="O114" s="3">
        <f t="shared" si="69"/>
        <v>0.38194444444444448</v>
      </c>
      <c r="P114" s="3">
        <f t="shared" si="70"/>
        <v>0.40972222222222221</v>
      </c>
      <c r="Q114" s="3">
        <f t="shared" si="71"/>
        <v>0.4375</v>
      </c>
      <c r="R114" s="3">
        <f t="shared" si="72"/>
        <v>0.46527777777777779</v>
      </c>
      <c r="S114" s="3">
        <f t="shared" si="73"/>
        <v>0.49305555555555558</v>
      </c>
      <c r="T114" s="3">
        <f t="shared" si="74"/>
        <v>0.52083333333333337</v>
      </c>
      <c r="U114" s="3">
        <f t="shared" si="75"/>
        <v>0.54861111111111116</v>
      </c>
      <c r="V114" s="3">
        <f t="shared" si="76"/>
        <v>0.57638888888888884</v>
      </c>
      <c r="W114" s="3">
        <f t="shared" si="77"/>
        <v>0.60416666666666674</v>
      </c>
      <c r="X114" s="3">
        <f t="shared" si="78"/>
        <v>0.63194444444444442</v>
      </c>
      <c r="Y114" s="3">
        <f t="shared" si="79"/>
        <v>0.65972222222222221</v>
      </c>
      <c r="Z114" s="3">
        <f t="shared" si="80"/>
        <v>0.6875</v>
      </c>
      <c r="AA114" s="3">
        <f t="shared" si="81"/>
        <v>0.71527777777777779</v>
      </c>
      <c r="AB114" s="3">
        <f t="shared" si="82"/>
        <v>0.74305555555555558</v>
      </c>
      <c r="AC114" s="3">
        <f t="shared" si="83"/>
        <v>0.77083333333333337</v>
      </c>
      <c r="AD114" s="3">
        <f t="shared" si="84"/>
        <v>0.79861111111111116</v>
      </c>
      <c r="AE114" s="3">
        <f t="shared" si="85"/>
        <v>0.82638888888888895</v>
      </c>
      <c r="AF114" s="3">
        <f t="shared" si="86"/>
        <v>0.85416666666666674</v>
      </c>
      <c r="AG114" s="3">
        <f t="shared" si="87"/>
        <v>0.88194444444444442</v>
      </c>
      <c r="AH114" s="3">
        <f t="shared" si="88"/>
        <v>0.90972222222222232</v>
      </c>
      <c r="AI114" s="3">
        <f t="shared" si="89"/>
        <v>0.9375</v>
      </c>
      <c r="AJ114" s="3">
        <f t="shared" si="90"/>
        <v>0.96527777777777768</v>
      </c>
      <c r="AK114" s="3">
        <f t="shared" si="91"/>
        <v>0.99305555555555558</v>
      </c>
      <c r="AL114" s="3">
        <f t="shared" si="92"/>
        <v>1.0208333333333333</v>
      </c>
      <c r="AM114" s="3">
        <f t="shared" si="93"/>
        <v>1.0486111111111112</v>
      </c>
      <c r="AN114" s="3">
        <f t="shared" si="94"/>
        <v>1.0763888888888888</v>
      </c>
      <c r="AO114" s="3">
        <f t="shared" si="95"/>
        <v>1.1041666666666667</v>
      </c>
      <c r="AP114" s="3">
        <f t="shared" si="96"/>
        <v>1.1319444444444444</v>
      </c>
      <c r="AQ114" s="3">
        <f t="shared" si="97"/>
        <v>1.1597222222222221</v>
      </c>
    </row>
    <row r="115" spans="4:43" x14ac:dyDescent="0.2">
      <c r="D115" s="3">
        <f t="shared" si="59"/>
        <v>1.2152777777777779</v>
      </c>
      <c r="E115" s="3">
        <f t="shared" si="68"/>
        <v>1.2430555555555556</v>
      </c>
      <c r="F115" s="3">
        <f t="shared" si="63"/>
        <v>1.2708333333333333</v>
      </c>
      <c r="G115" s="3">
        <f t="shared" si="63"/>
        <v>1.2986111111111112</v>
      </c>
      <c r="H115" s="3">
        <f t="shared" si="60"/>
        <v>1.3263888888888888</v>
      </c>
      <c r="I115" s="3">
        <f t="shared" si="61"/>
        <v>0.35416666666666669</v>
      </c>
      <c r="J115" s="3">
        <f t="shared" si="62"/>
        <v>0.38194444444444459</v>
      </c>
      <c r="K115" s="3">
        <f t="shared" si="64"/>
        <v>0.40972222222222227</v>
      </c>
      <c r="L115" s="3">
        <f t="shared" si="65"/>
        <v>0.43749999999999994</v>
      </c>
      <c r="M115" s="3">
        <f t="shared" si="66"/>
        <v>0.35416666666666669</v>
      </c>
      <c r="N115" s="3">
        <f t="shared" si="67"/>
        <v>0.38194444444444448</v>
      </c>
      <c r="O115" s="3">
        <f t="shared" si="69"/>
        <v>0.40972222222222221</v>
      </c>
      <c r="P115" s="3">
        <f t="shared" si="70"/>
        <v>0.4375</v>
      </c>
      <c r="Q115" s="3">
        <f t="shared" si="71"/>
        <v>0.46527777777777779</v>
      </c>
      <c r="R115" s="3">
        <f t="shared" si="72"/>
        <v>0.49305555555555558</v>
      </c>
      <c r="S115" s="3">
        <f t="shared" si="73"/>
        <v>0.52083333333333337</v>
      </c>
      <c r="T115" s="3">
        <f t="shared" si="74"/>
        <v>0.54861111111111116</v>
      </c>
      <c r="U115" s="3">
        <f t="shared" si="75"/>
        <v>0.57638888888888884</v>
      </c>
      <c r="V115" s="3">
        <f t="shared" si="76"/>
        <v>0.60416666666666674</v>
      </c>
      <c r="W115" s="3">
        <f t="shared" si="77"/>
        <v>0.63194444444444442</v>
      </c>
      <c r="X115" s="3">
        <f t="shared" si="78"/>
        <v>0.65972222222222221</v>
      </c>
      <c r="Y115" s="3">
        <f t="shared" si="79"/>
        <v>0.6875</v>
      </c>
      <c r="Z115" s="3">
        <f t="shared" si="80"/>
        <v>0.71527777777777779</v>
      </c>
      <c r="AA115" s="3">
        <f t="shared" si="81"/>
        <v>0.74305555555555558</v>
      </c>
      <c r="AB115" s="3">
        <f t="shared" si="82"/>
        <v>0.77083333333333337</v>
      </c>
      <c r="AC115" s="3">
        <f t="shared" si="83"/>
        <v>0.79861111111111116</v>
      </c>
      <c r="AD115" s="3">
        <f t="shared" si="84"/>
        <v>0.82638888888888895</v>
      </c>
      <c r="AE115" s="3">
        <f t="shared" si="85"/>
        <v>0.85416666666666674</v>
      </c>
      <c r="AF115" s="3">
        <f t="shared" si="86"/>
        <v>0.88194444444444442</v>
      </c>
      <c r="AG115" s="3">
        <f t="shared" si="87"/>
        <v>0.90972222222222232</v>
      </c>
      <c r="AH115" s="3">
        <f t="shared" si="88"/>
        <v>0.9375</v>
      </c>
      <c r="AI115" s="3">
        <f t="shared" si="89"/>
        <v>0.96527777777777768</v>
      </c>
      <c r="AJ115" s="3">
        <f t="shared" si="90"/>
        <v>0.99305555555555558</v>
      </c>
      <c r="AK115" s="3">
        <f t="shared" si="91"/>
        <v>1.0208333333333333</v>
      </c>
      <c r="AL115" s="3">
        <f t="shared" si="92"/>
        <v>1.0486111111111112</v>
      </c>
      <c r="AM115" s="3">
        <f t="shared" si="93"/>
        <v>1.0763888888888888</v>
      </c>
      <c r="AN115" s="3">
        <f t="shared" si="94"/>
        <v>1.1041666666666667</v>
      </c>
      <c r="AO115" s="3">
        <f t="shared" si="95"/>
        <v>1.1319444444444444</v>
      </c>
      <c r="AP115" s="3">
        <f t="shared" si="96"/>
        <v>1.1597222222222221</v>
      </c>
      <c r="AQ115" s="3">
        <f t="shared" si="97"/>
        <v>1.1875</v>
      </c>
    </row>
    <row r="116" spans="4:43" x14ac:dyDescent="0.2">
      <c r="D116" s="3">
        <f t="shared" si="59"/>
        <v>1.2430555555555556</v>
      </c>
      <c r="E116" s="3">
        <f t="shared" si="68"/>
        <v>1.2708333333333333</v>
      </c>
      <c r="F116" s="3">
        <f t="shared" si="63"/>
        <v>1.2986111111111112</v>
      </c>
      <c r="G116" s="3">
        <f t="shared" si="63"/>
        <v>1.3263888888888888</v>
      </c>
      <c r="H116" s="3">
        <f t="shared" si="60"/>
        <v>0.35416666666666669</v>
      </c>
      <c r="I116" s="3">
        <f t="shared" si="61"/>
        <v>0.38194444444444459</v>
      </c>
      <c r="J116" s="3">
        <f t="shared" si="62"/>
        <v>0.40972222222222227</v>
      </c>
      <c r="K116" s="3">
        <f t="shared" si="64"/>
        <v>0.43749999999999994</v>
      </c>
      <c r="L116" s="3">
        <f t="shared" si="65"/>
        <v>0.35416666666666669</v>
      </c>
      <c r="M116" s="3">
        <f t="shared" si="66"/>
        <v>0.38194444444444448</v>
      </c>
      <c r="N116" s="3">
        <f t="shared" si="67"/>
        <v>0.40972222222222221</v>
      </c>
      <c r="O116" s="3">
        <f t="shared" si="69"/>
        <v>0.4375</v>
      </c>
      <c r="P116" s="3">
        <f t="shared" si="70"/>
        <v>0.46527777777777779</v>
      </c>
      <c r="Q116" s="3">
        <f t="shared" si="71"/>
        <v>0.49305555555555558</v>
      </c>
      <c r="R116" s="3">
        <f t="shared" si="72"/>
        <v>0.52083333333333337</v>
      </c>
      <c r="S116" s="3">
        <f t="shared" si="73"/>
        <v>0.54861111111111116</v>
      </c>
      <c r="T116" s="3">
        <f t="shared" si="74"/>
        <v>0.57638888888888884</v>
      </c>
      <c r="U116" s="3">
        <f t="shared" si="75"/>
        <v>0.60416666666666674</v>
      </c>
      <c r="V116" s="3">
        <f t="shared" si="76"/>
        <v>0.63194444444444442</v>
      </c>
      <c r="W116" s="3">
        <f t="shared" si="77"/>
        <v>0.65972222222222221</v>
      </c>
      <c r="X116" s="3">
        <f t="shared" si="78"/>
        <v>0.6875</v>
      </c>
      <c r="Y116" s="3">
        <f t="shared" si="79"/>
        <v>0.71527777777777779</v>
      </c>
      <c r="Z116" s="3">
        <f t="shared" si="80"/>
        <v>0.74305555555555558</v>
      </c>
      <c r="AA116" s="3">
        <f t="shared" si="81"/>
        <v>0.77083333333333337</v>
      </c>
      <c r="AB116" s="3">
        <f t="shared" si="82"/>
        <v>0.79861111111111116</v>
      </c>
      <c r="AC116" s="3">
        <f t="shared" si="83"/>
        <v>0.82638888888888895</v>
      </c>
      <c r="AD116" s="3">
        <f t="shared" si="84"/>
        <v>0.85416666666666674</v>
      </c>
      <c r="AE116" s="3">
        <f t="shared" si="85"/>
        <v>0.88194444444444442</v>
      </c>
      <c r="AF116" s="3">
        <f t="shared" si="86"/>
        <v>0.90972222222222232</v>
      </c>
      <c r="AG116" s="3">
        <f t="shared" si="87"/>
        <v>0.9375</v>
      </c>
      <c r="AH116" s="3">
        <f t="shared" si="88"/>
        <v>0.96527777777777768</v>
      </c>
      <c r="AI116" s="3">
        <f t="shared" si="89"/>
        <v>0.99305555555555558</v>
      </c>
      <c r="AJ116" s="3">
        <f t="shared" si="90"/>
        <v>1.0208333333333333</v>
      </c>
      <c r="AK116" s="3">
        <f t="shared" si="91"/>
        <v>1.0486111111111112</v>
      </c>
      <c r="AL116" s="3">
        <f t="shared" si="92"/>
        <v>1.0763888888888888</v>
      </c>
      <c r="AM116" s="3">
        <f t="shared" si="93"/>
        <v>1.1041666666666667</v>
      </c>
      <c r="AN116" s="3">
        <f t="shared" si="94"/>
        <v>1.1319444444444444</v>
      </c>
      <c r="AO116" s="3">
        <f t="shared" si="95"/>
        <v>1.1597222222222221</v>
      </c>
      <c r="AP116" s="3">
        <f t="shared" si="96"/>
        <v>1.1875</v>
      </c>
      <c r="AQ116" s="3">
        <f t="shared" si="97"/>
        <v>1.2152777777777779</v>
      </c>
    </row>
    <row r="117" spans="4:43" x14ac:dyDescent="0.2">
      <c r="D117" s="3">
        <f t="shared" si="59"/>
        <v>1.2708333333333333</v>
      </c>
      <c r="E117" s="3">
        <f t="shared" si="68"/>
        <v>1.2986111111111112</v>
      </c>
      <c r="F117" s="3">
        <f t="shared" si="63"/>
        <v>1.3263888888888888</v>
      </c>
      <c r="G117" s="3">
        <f t="shared" si="63"/>
        <v>0.35416666666666669</v>
      </c>
      <c r="H117" s="3">
        <f t="shared" si="60"/>
        <v>0.38194444444444459</v>
      </c>
      <c r="I117" s="3">
        <f t="shared" si="61"/>
        <v>0.40972222222222227</v>
      </c>
      <c r="J117" s="3">
        <f t="shared" si="62"/>
        <v>0.43749999999999994</v>
      </c>
      <c r="K117" s="3">
        <f t="shared" si="64"/>
        <v>0.35416666666666669</v>
      </c>
      <c r="L117" s="3">
        <f t="shared" si="65"/>
        <v>0.38194444444444448</v>
      </c>
      <c r="M117" s="3">
        <f t="shared" si="66"/>
        <v>0.40972222222222221</v>
      </c>
      <c r="N117" s="3">
        <f t="shared" si="67"/>
        <v>0.4375</v>
      </c>
      <c r="O117" s="3">
        <f t="shared" si="69"/>
        <v>0.46527777777777779</v>
      </c>
      <c r="P117" s="3">
        <f t="shared" si="70"/>
        <v>0.49305555555555558</v>
      </c>
      <c r="Q117" s="3">
        <f t="shared" si="71"/>
        <v>0.52083333333333337</v>
      </c>
      <c r="R117" s="3">
        <f t="shared" si="72"/>
        <v>0.54861111111111116</v>
      </c>
      <c r="S117" s="3">
        <f t="shared" si="73"/>
        <v>0.57638888888888884</v>
      </c>
      <c r="T117" s="3">
        <f t="shared" si="74"/>
        <v>0.60416666666666674</v>
      </c>
      <c r="U117" s="3">
        <f t="shared" si="75"/>
        <v>0.63194444444444442</v>
      </c>
      <c r="V117" s="3">
        <f t="shared" si="76"/>
        <v>0.65972222222222221</v>
      </c>
      <c r="W117" s="3">
        <f t="shared" si="77"/>
        <v>0.6875</v>
      </c>
      <c r="X117" s="3">
        <f t="shared" si="78"/>
        <v>0.71527777777777779</v>
      </c>
      <c r="Y117" s="3">
        <f t="shared" si="79"/>
        <v>0.74305555555555558</v>
      </c>
      <c r="Z117" s="3">
        <f t="shared" si="80"/>
        <v>0.77083333333333337</v>
      </c>
      <c r="AA117" s="3">
        <f t="shared" si="81"/>
        <v>0.79861111111111116</v>
      </c>
      <c r="AB117" s="3">
        <f t="shared" si="82"/>
        <v>0.82638888888888895</v>
      </c>
      <c r="AC117" s="3">
        <f t="shared" si="83"/>
        <v>0.85416666666666674</v>
      </c>
      <c r="AD117" s="3">
        <f t="shared" si="84"/>
        <v>0.88194444444444442</v>
      </c>
      <c r="AE117" s="3">
        <f t="shared" si="85"/>
        <v>0.90972222222222232</v>
      </c>
      <c r="AF117" s="3">
        <f t="shared" si="86"/>
        <v>0.9375</v>
      </c>
      <c r="AG117" s="3">
        <f t="shared" si="87"/>
        <v>0.96527777777777768</v>
      </c>
      <c r="AH117" s="3">
        <f t="shared" si="88"/>
        <v>0.99305555555555558</v>
      </c>
      <c r="AI117" s="3">
        <f t="shared" si="89"/>
        <v>1.0208333333333333</v>
      </c>
      <c r="AJ117" s="3">
        <f t="shared" si="90"/>
        <v>1.0486111111111112</v>
      </c>
      <c r="AK117" s="3">
        <f t="shared" si="91"/>
        <v>1.0763888888888888</v>
      </c>
      <c r="AL117" s="3">
        <f t="shared" si="92"/>
        <v>1.1041666666666667</v>
      </c>
      <c r="AM117" s="3">
        <f t="shared" si="93"/>
        <v>1.1319444444444444</v>
      </c>
      <c r="AN117" s="3">
        <f t="shared" si="94"/>
        <v>1.1597222222222221</v>
      </c>
      <c r="AO117" s="3">
        <f t="shared" si="95"/>
        <v>1.1875</v>
      </c>
      <c r="AP117" s="3">
        <f t="shared" si="96"/>
        <v>1.2152777777777779</v>
      </c>
      <c r="AQ117" s="3">
        <f t="shared" si="97"/>
        <v>1.2430555555555556</v>
      </c>
    </row>
    <row r="118" spans="4:43" x14ac:dyDescent="0.2">
      <c r="D118" s="3">
        <f t="shared" si="59"/>
        <v>1.2986111111111112</v>
      </c>
      <c r="E118" s="3">
        <f t="shared" si="68"/>
        <v>1.3263888888888888</v>
      </c>
      <c r="F118" s="3">
        <f t="shared" si="63"/>
        <v>0.35416666666666669</v>
      </c>
      <c r="G118" s="3">
        <f t="shared" si="63"/>
        <v>0.38194444444444459</v>
      </c>
      <c r="H118" s="3">
        <f t="shared" si="60"/>
        <v>0.40972222222222227</v>
      </c>
      <c r="I118" s="3">
        <f t="shared" si="61"/>
        <v>0.43749999999999994</v>
      </c>
      <c r="J118" s="3">
        <f t="shared" si="62"/>
        <v>0.35416666666666669</v>
      </c>
      <c r="K118" s="3">
        <f t="shared" si="64"/>
        <v>0.38194444444444448</v>
      </c>
      <c r="L118" s="3">
        <f t="shared" si="65"/>
        <v>0.40972222222222221</v>
      </c>
      <c r="M118" s="3">
        <f t="shared" si="66"/>
        <v>0.4375</v>
      </c>
      <c r="N118" s="3">
        <f t="shared" si="67"/>
        <v>0.46527777777777779</v>
      </c>
      <c r="O118" s="3">
        <f t="shared" si="69"/>
        <v>0.49305555555555558</v>
      </c>
      <c r="P118" s="3">
        <f t="shared" si="70"/>
        <v>0.52083333333333337</v>
      </c>
      <c r="Q118" s="3">
        <f t="shared" si="71"/>
        <v>0.54861111111111116</v>
      </c>
      <c r="R118" s="3">
        <f t="shared" si="72"/>
        <v>0.57638888888888884</v>
      </c>
      <c r="S118" s="3">
        <f t="shared" si="73"/>
        <v>0.60416666666666674</v>
      </c>
      <c r="T118" s="3">
        <f t="shared" si="74"/>
        <v>0.63194444444444442</v>
      </c>
      <c r="U118" s="3">
        <f t="shared" si="75"/>
        <v>0.65972222222222221</v>
      </c>
      <c r="V118" s="3">
        <f t="shared" si="76"/>
        <v>0.6875</v>
      </c>
      <c r="W118" s="3">
        <f t="shared" si="77"/>
        <v>0.71527777777777779</v>
      </c>
      <c r="X118" s="3">
        <f t="shared" si="78"/>
        <v>0.74305555555555558</v>
      </c>
      <c r="Y118" s="3">
        <f t="shared" si="79"/>
        <v>0.77083333333333337</v>
      </c>
      <c r="Z118" s="3">
        <f t="shared" si="80"/>
        <v>0.79861111111111116</v>
      </c>
      <c r="AA118" s="3">
        <f t="shared" si="81"/>
        <v>0.82638888888888895</v>
      </c>
      <c r="AB118" s="3">
        <f t="shared" si="82"/>
        <v>0.85416666666666674</v>
      </c>
      <c r="AC118" s="3">
        <f t="shared" si="83"/>
        <v>0.88194444444444442</v>
      </c>
      <c r="AD118" s="3">
        <f t="shared" si="84"/>
        <v>0.90972222222222232</v>
      </c>
      <c r="AE118" s="3">
        <f t="shared" si="85"/>
        <v>0.9375</v>
      </c>
      <c r="AF118" s="3">
        <f t="shared" si="86"/>
        <v>0.96527777777777768</v>
      </c>
      <c r="AG118" s="3">
        <f t="shared" si="87"/>
        <v>0.99305555555555558</v>
      </c>
      <c r="AH118" s="3">
        <f t="shared" si="88"/>
        <v>1.0208333333333333</v>
      </c>
      <c r="AI118" s="3">
        <f t="shared" si="89"/>
        <v>1.0486111111111112</v>
      </c>
      <c r="AJ118" s="3">
        <f t="shared" si="90"/>
        <v>1.0763888888888888</v>
      </c>
      <c r="AK118" s="3">
        <f t="shared" si="91"/>
        <v>1.1041666666666667</v>
      </c>
      <c r="AL118" s="3">
        <f t="shared" si="92"/>
        <v>1.1319444444444444</v>
      </c>
      <c r="AM118" s="3">
        <f t="shared" si="93"/>
        <v>1.1597222222222221</v>
      </c>
      <c r="AN118" s="3">
        <f t="shared" si="94"/>
        <v>1.1875</v>
      </c>
      <c r="AO118" s="3">
        <f t="shared" si="95"/>
        <v>1.2152777777777779</v>
      </c>
      <c r="AP118" s="3">
        <f t="shared" si="96"/>
        <v>1.2430555555555556</v>
      </c>
      <c r="AQ118" s="3">
        <f t="shared" si="97"/>
        <v>1.2708333333333333</v>
      </c>
    </row>
    <row r="119" spans="4:43" x14ac:dyDescent="0.2">
      <c r="D119" s="3">
        <f t="shared" si="59"/>
        <v>1.3263888888888888</v>
      </c>
      <c r="E119" s="3">
        <f t="shared" si="68"/>
        <v>0.35416666666666669</v>
      </c>
      <c r="F119" s="3">
        <f t="shared" si="63"/>
        <v>0.38194444444444459</v>
      </c>
      <c r="G119" s="3">
        <f t="shared" si="63"/>
        <v>0.40972222222222227</v>
      </c>
      <c r="H119" s="3">
        <f t="shared" si="60"/>
        <v>0.43749999999999994</v>
      </c>
      <c r="I119" s="3">
        <f t="shared" si="61"/>
        <v>0.35416666666666669</v>
      </c>
      <c r="J119" s="3">
        <f t="shared" si="62"/>
        <v>0.38194444444444448</v>
      </c>
      <c r="K119" s="3">
        <f t="shared" si="64"/>
        <v>0.40972222222222221</v>
      </c>
      <c r="L119" s="3">
        <f t="shared" si="65"/>
        <v>0.4375</v>
      </c>
      <c r="M119" s="3">
        <f t="shared" si="66"/>
        <v>0.46527777777777779</v>
      </c>
      <c r="N119" s="3">
        <f t="shared" si="67"/>
        <v>0.49305555555555558</v>
      </c>
      <c r="O119" s="3">
        <f t="shared" si="69"/>
        <v>0.52083333333333337</v>
      </c>
      <c r="P119" s="3">
        <f t="shared" si="70"/>
        <v>0.54861111111111116</v>
      </c>
      <c r="Q119" s="3">
        <f t="shared" si="71"/>
        <v>0.57638888888888884</v>
      </c>
      <c r="R119" s="3">
        <f t="shared" si="72"/>
        <v>0.60416666666666674</v>
      </c>
      <c r="S119" s="3">
        <f t="shared" si="73"/>
        <v>0.63194444444444442</v>
      </c>
      <c r="T119" s="3">
        <f t="shared" si="74"/>
        <v>0.65972222222222221</v>
      </c>
      <c r="U119" s="3">
        <f t="shared" si="75"/>
        <v>0.6875</v>
      </c>
      <c r="V119" s="3">
        <f t="shared" si="76"/>
        <v>0.71527777777777779</v>
      </c>
      <c r="W119" s="3">
        <f t="shared" si="77"/>
        <v>0.74305555555555558</v>
      </c>
      <c r="X119" s="3">
        <f t="shared" si="78"/>
        <v>0.77083333333333337</v>
      </c>
      <c r="Y119" s="3">
        <f t="shared" si="79"/>
        <v>0.79861111111111116</v>
      </c>
      <c r="Z119" s="3">
        <f t="shared" si="80"/>
        <v>0.82638888888888895</v>
      </c>
      <c r="AA119" s="3">
        <f t="shared" si="81"/>
        <v>0.85416666666666674</v>
      </c>
      <c r="AB119" s="3">
        <f t="shared" si="82"/>
        <v>0.88194444444444442</v>
      </c>
      <c r="AC119" s="3">
        <f t="shared" si="83"/>
        <v>0.90972222222222232</v>
      </c>
      <c r="AD119" s="3">
        <f t="shared" si="84"/>
        <v>0.9375</v>
      </c>
      <c r="AE119" s="3">
        <f t="shared" si="85"/>
        <v>0.96527777777777768</v>
      </c>
      <c r="AF119" s="3">
        <f t="shared" si="86"/>
        <v>0.99305555555555558</v>
      </c>
      <c r="AG119" s="3">
        <f t="shared" si="87"/>
        <v>1.0208333333333333</v>
      </c>
      <c r="AH119" s="3">
        <f t="shared" si="88"/>
        <v>1.0486111111111112</v>
      </c>
      <c r="AI119" s="3">
        <f t="shared" si="89"/>
        <v>1.0763888888888888</v>
      </c>
      <c r="AJ119" s="3">
        <f t="shared" si="90"/>
        <v>1.1041666666666667</v>
      </c>
      <c r="AK119" s="3">
        <f t="shared" si="91"/>
        <v>1.1319444444444444</v>
      </c>
      <c r="AL119" s="3">
        <f t="shared" si="92"/>
        <v>1.1597222222222221</v>
      </c>
      <c r="AM119" s="3">
        <f t="shared" si="93"/>
        <v>1.1875</v>
      </c>
      <c r="AN119" s="3">
        <f t="shared" si="94"/>
        <v>1.2152777777777779</v>
      </c>
      <c r="AO119" s="3">
        <f t="shared" si="95"/>
        <v>1.2430555555555556</v>
      </c>
      <c r="AP119" s="3">
        <f t="shared" si="96"/>
        <v>1.2708333333333333</v>
      </c>
      <c r="AQ119" s="3">
        <f t="shared" si="97"/>
        <v>1.2986111111111112</v>
      </c>
    </row>
    <row r="120" spans="4:43" x14ac:dyDescent="0.2">
      <c r="D120" s="3">
        <f t="shared" si="59"/>
        <v>0.35416666666666669</v>
      </c>
      <c r="E120" s="3">
        <f t="shared" si="68"/>
        <v>0.38194444444444459</v>
      </c>
      <c r="F120" s="3">
        <f t="shared" si="63"/>
        <v>0.40972222222222227</v>
      </c>
      <c r="G120" s="3">
        <f t="shared" si="63"/>
        <v>0.43749999999999994</v>
      </c>
      <c r="H120" s="3">
        <f t="shared" si="60"/>
        <v>0.35416666666666669</v>
      </c>
      <c r="I120" s="3">
        <f t="shared" si="61"/>
        <v>0.38194444444444448</v>
      </c>
      <c r="J120" s="3">
        <f t="shared" si="62"/>
        <v>0.40972222222222221</v>
      </c>
      <c r="K120" s="3">
        <f t="shared" si="64"/>
        <v>0.4375</v>
      </c>
      <c r="L120" s="3">
        <f t="shared" si="65"/>
        <v>0.46527777777777779</v>
      </c>
      <c r="M120" s="3">
        <f t="shared" si="66"/>
        <v>0.49305555555555558</v>
      </c>
      <c r="N120" s="3">
        <f t="shared" si="67"/>
        <v>0.52083333333333337</v>
      </c>
      <c r="O120" s="3">
        <f t="shared" si="69"/>
        <v>0.54861111111111116</v>
      </c>
      <c r="P120" s="3">
        <f t="shared" si="70"/>
        <v>0.57638888888888884</v>
      </c>
      <c r="Q120" s="3">
        <f t="shared" si="71"/>
        <v>0.60416666666666674</v>
      </c>
      <c r="R120" s="3">
        <f t="shared" si="72"/>
        <v>0.63194444444444442</v>
      </c>
      <c r="S120" s="3">
        <f t="shared" si="73"/>
        <v>0.65972222222222221</v>
      </c>
      <c r="T120" s="3">
        <f t="shared" si="74"/>
        <v>0.6875</v>
      </c>
      <c r="U120" s="3">
        <f t="shared" si="75"/>
        <v>0.71527777777777779</v>
      </c>
      <c r="V120" s="3">
        <f t="shared" si="76"/>
        <v>0.74305555555555558</v>
      </c>
      <c r="W120" s="3">
        <f t="shared" si="77"/>
        <v>0.77083333333333337</v>
      </c>
      <c r="X120" s="3">
        <f t="shared" si="78"/>
        <v>0.79861111111111116</v>
      </c>
      <c r="Y120" s="3">
        <f t="shared" si="79"/>
        <v>0.82638888888888895</v>
      </c>
      <c r="Z120" s="3">
        <f t="shared" si="80"/>
        <v>0.85416666666666674</v>
      </c>
      <c r="AA120" s="3">
        <f t="shared" si="81"/>
        <v>0.88194444444444442</v>
      </c>
      <c r="AB120" s="3">
        <f t="shared" si="82"/>
        <v>0.90972222222222232</v>
      </c>
      <c r="AC120" s="3">
        <f t="shared" si="83"/>
        <v>0.9375</v>
      </c>
      <c r="AD120" s="3">
        <f t="shared" si="84"/>
        <v>0.96527777777777768</v>
      </c>
      <c r="AE120" s="3">
        <f t="shared" si="85"/>
        <v>0.99305555555555558</v>
      </c>
      <c r="AF120" s="3">
        <f t="shared" si="86"/>
        <v>1.0208333333333333</v>
      </c>
      <c r="AG120" s="3">
        <f t="shared" si="87"/>
        <v>1.0486111111111112</v>
      </c>
      <c r="AH120" s="3">
        <f t="shared" si="88"/>
        <v>1.0763888888888888</v>
      </c>
      <c r="AI120" s="3">
        <f t="shared" si="89"/>
        <v>1.1041666666666667</v>
      </c>
      <c r="AJ120" s="3">
        <f t="shared" si="90"/>
        <v>1.1319444444444444</v>
      </c>
      <c r="AK120" s="3">
        <f t="shared" si="91"/>
        <v>1.1597222222222221</v>
      </c>
      <c r="AL120" s="3">
        <f t="shared" si="92"/>
        <v>1.1875</v>
      </c>
      <c r="AM120" s="3">
        <f t="shared" si="93"/>
        <v>1.2152777777777779</v>
      </c>
      <c r="AN120" s="3">
        <f t="shared" si="94"/>
        <v>1.2430555555555556</v>
      </c>
      <c r="AO120" s="3">
        <f t="shared" si="95"/>
        <v>1.2708333333333333</v>
      </c>
      <c r="AP120" s="3">
        <f t="shared" si="96"/>
        <v>1.2986111111111112</v>
      </c>
      <c r="AQ120" s="3">
        <f t="shared" si="97"/>
        <v>1.3263888888888888</v>
      </c>
    </row>
    <row r="121" spans="4:43" x14ac:dyDescent="0.2">
      <c r="D121" s="3">
        <f t="shared" si="59"/>
        <v>0.38194444444444459</v>
      </c>
      <c r="E121" s="3">
        <f t="shared" si="68"/>
        <v>0.40972222222222227</v>
      </c>
      <c r="F121" s="3">
        <f t="shared" si="63"/>
        <v>0.43749999999999994</v>
      </c>
      <c r="G121" s="3">
        <f t="shared" si="63"/>
        <v>0.35416666666666669</v>
      </c>
      <c r="H121" s="3">
        <f t="shared" si="60"/>
        <v>0.38194444444444448</v>
      </c>
      <c r="I121" s="3">
        <f t="shared" si="61"/>
        <v>0.40972222222222221</v>
      </c>
      <c r="J121" s="3">
        <f t="shared" si="62"/>
        <v>0.4375</v>
      </c>
      <c r="K121" s="3">
        <f t="shared" si="64"/>
        <v>0.46527777777777779</v>
      </c>
      <c r="L121" s="3">
        <f t="shared" si="65"/>
        <v>0.49305555555555558</v>
      </c>
      <c r="M121" s="3">
        <f t="shared" si="66"/>
        <v>0.52083333333333337</v>
      </c>
      <c r="N121" s="3">
        <f t="shared" si="67"/>
        <v>0.54861111111111116</v>
      </c>
      <c r="O121" s="3">
        <f t="shared" si="69"/>
        <v>0.57638888888888884</v>
      </c>
      <c r="P121" s="3">
        <f t="shared" si="70"/>
        <v>0.60416666666666674</v>
      </c>
      <c r="Q121" s="3">
        <f t="shared" si="71"/>
        <v>0.63194444444444442</v>
      </c>
      <c r="R121" s="3">
        <f t="shared" si="72"/>
        <v>0.65972222222222221</v>
      </c>
      <c r="S121" s="3">
        <f t="shared" si="73"/>
        <v>0.6875</v>
      </c>
      <c r="T121" s="3">
        <f t="shared" si="74"/>
        <v>0.71527777777777779</v>
      </c>
      <c r="U121" s="3">
        <f t="shared" si="75"/>
        <v>0.74305555555555558</v>
      </c>
      <c r="V121" s="3">
        <f t="shared" si="76"/>
        <v>0.77083333333333337</v>
      </c>
      <c r="W121" s="3">
        <f t="shared" si="77"/>
        <v>0.79861111111111116</v>
      </c>
      <c r="X121" s="3">
        <f t="shared" si="78"/>
        <v>0.82638888888888895</v>
      </c>
      <c r="Y121" s="3">
        <f t="shared" si="79"/>
        <v>0.85416666666666674</v>
      </c>
      <c r="Z121" s="3">
        <f t="shared" si="80"/>
        <v>0.88194444444444442</v>
      </c>
      <c r="AA121" s="3">
        <f t="shared" si="81"/>
        <v>0.90972222222222232</v>
      </c>
      <c r="AB121" s="3">
        <f t="shared" si="82"/>
        <v>0.9375</v>
      </c>
      <c r="AC121" s="3">
        <f t="shared" si="83"/>
        <v>0.96527777777777768</v>
      </c>
      <c r="AD121" s="3">
        <f t="shared" si="84"/>
        <v>0.99305555555555558</v>
      </c>
      <c r="AE121" s="3">
        <f t="shared" si="85"/>
        <v>1.0208333333333333</v>
      </c>
      <c r="AF121" s="3">
        <f t="shared" si="86"/>
        <v>1.0486111111111112</v>
      </c>
      <c r="AG121" s="3">
        <f t="shared" si="87"/>
        <v>1.0763888888888888</v>
      </c>
      <c r="AH121" s="3">
        <f t="shared" si="88"/>
        <v>1.1041666666666667</v>
      </c>
      <c r="AI121" s="3">
        <f t="shared" si="89"/>
        <v>1.1319444444444444</v>
      </c>
      <c r="AJ121" s="3">
        <f t="shared" si="90"/>
        <v>1.1597222222222221</v>
      </c>
      <c r="AK121" s="3">
        <f t="shared" si="91"/>
        <v>1.1875</v>
      </c>
      <c r="AL121" s="3">
        <f t="shared" si="92"/>
        <v>1.2152777777777779</v>
      </c>
      <c r="AM121" s="3">
        <f t="shared" si="93"/>
        <v>1.2430555555555556</v>
      </c>
      <c r="AN121" s="3">
        <f t="shared" si="94"/>
        <v>1.2708333333333333</v>
      </c>
      <c r="AO121" s="3">
        <f t="shared" si="95"/>
        <v>1.2986111111111112</v>
      </c>
      <c r="AP121" s="3">
        <f t="shared" si="96"/>
        <v>1.3263888888888888</v>
      </c>
      <c r="AQ121" s="3">
        <f t="shared" si="97"/>
        <v>0.35416666666666669</v>
      </c>
    </row>
    <row r="122" spans="4:43" x14ac:dyDescent="0.2">
      <c r="D122" s="3">
        <f t="shared" si="59"/>
        <v>0.40972222222222227</v>
      </c>
      <c r="E122" s="3">
        <f t="shared" si="68"/>
        <v>0.43749999999999994</v>
      </c>
      <c r="F122" s="3">
        <f t="shared" si="63"/>
        <v>0.35416666666666669</v>
      </c>
      <c r="G122" s="3">
        <f t="shared" si="63"/>
        <v>0.38194444444444448</v>
      </c>
      <c r="H122" s="3">
        <f t="shared" si="60"/>
        <v>0.40972222222222221</v>
      </c>
      <c r="I122" s="3">
        <f t="shared" si="61"/>
        <v>0.4375</v>
      </c>
      <c r="J122" s="3">
        <f t="shared" si="62"/>
        <v>0.46527777777777779</v>
      </c>
      <c r="K122" s="3">
        <f t="shared" si="64"/>
        <v>0.49305555555555558</v>
      </c>
      <c r="L122" s="3">
        <f t="shared" si="65"/>
        <v>0.52083333333333337</v>
      </c>
      <c r="M122" s="3">
        <f t="shared" si="66"/>
        <v>0.54861111111111116</v>
      </c>
      <c r="N122" s="3">
        <f t="shared" si="67"/>
        <v>0.57638888888888884</v>
      </c>
      <c r="O122" s="3">
        <f t="shared" si="69"/>
        <v>0.60416666666666674</v>
      </c>
      <c r="P122" s="3">
        <f t="shared" si="70"/>
        <v>0.63194444444444442</v>
      </c>
      <c r="Q122" s="3">
        <f t="shared" si="71"/>
        <v>0.65972222222222221</v>
      </c>
      <c r="R122" s="3">
        <f t="shared" si="72"/>
        <v>0.6875</v>
      </c>
      <c r="S122" s="3">
        <f t="shared" si="73"/>
        <v>0.71527777777777779</v>
      </c>
      <c r="T122" s="3">
        <f t="shared" si="74"/>
        <v>0.74305555555555558</v>
      </c>
      <c r="U122" s="3">
        <f t="shared" si="75"/>
        <v>0.77083333333333337</v>
      </c>
      <c r="V122" s="3">
        <f t="shared" si="76"/>
        <v>0.79861111111111116</v>
      </c>
      <c r="W122" s="3">
        <f t="shared" si="77"/>
        <v>0.82638888888888895</v>
      </c>
      <c r="X122" s="3">
        <f t="shared" si="78"/>
        <v>0.85416666666666674</v>
      </c>
      <c r="Y122" s="3">
        <f t="shared" si="79"/>
        <v>0.88194444444444442</v>
      </c>
      <c r="Z122" s="3">
        <f t="shared" si="80"/>
        <v>0.90972222222222232</v>
      </c>
      <c r="AA122" s="3">
        <f t="shared" si="81"/>
        <v>0.9375</v>
      </c>
      <c r="AB122" s="3">
        <f t="shared" si="82"/>
        <v>0.96527777777777768</v>
      </c>
      <c r="AC122" s="3">
        <f t="shared" si="83"/>
        <v>0.99305555555555558</v>
      </c>
      <c r="AD122" s="3">
        <f t="shared" si="84"/>
        <v>1.0208333333333333</v>
      </c>
      <c r="AE122" s="3">
        <f t="shared" si="85"/>
        <v>1.0486111111111112</v>
      </c>
      <c r="AF122" s="3">
        <f t="shared" si="86"/>
        <v>1.0763888888888888</v>
      </c>
      <c r="AG122" s="3">
        <f t="shared" si="87"/>
        <v>1.1041666666666667</v>
      </c>
      <c r="AH122" s="3">
        <f t="shared" si="88"/>
        <v>1.1319444444444444</v>
      </c>
      <c r="AI122" s="3">
        <f t="shared" si="89"/>
        <v>1.1597222222222221</v>
      </c>
      <c r="AJ122" s="3">
        <f t="shared" si="90"/>
        <v>1.1875</v>
      </c>
      <c r="AK122" s="3">
        <f t="shared" si="91"/>
        <v>1.2152777777777779</v>
      </c>
      <c r="AL122" s="3">
        <f t="shared" si="92"/>
        <v>1.2430555555555556</v>
      </c>
      <c r="AM122" s="3">
        <f t="shared" si="93"/>
        <v>1.2708333333333333</v>
      </c>
      <c r="AN122" s="3">
        <f t="shared" si="94"/>
        <v>1.2986111111111112</v>
      </c>
      <c r="AO122" s="3">
        <f t="shared" si="95"/>
        <v>1.3263888888888888</v>
      </c>
      <c r="AP122" s="3">
        <f t="shared" si="96"/>
        <v>0.35416666666666669</v>
      </c>
      <c r="AQ122" s="3">
        <f t="shared" si="97"/>
        <v>0.38194444444444459</v>
      </c>
    </row>
    <row r="123" spans="4:43" x14ac:dyDescent="0.2">
      <c r="D123" s="3">
        <f t="shared" si="59"/>
        <v>0.43749999999999994</v>
      </c>
      <c r="E123" s="3">
        <f t="shared" si="68"/>
        <v>0.35416666666666669</v>
      </c>
      <c r="F123" s="3">
        <f t="shared" si="63"/>
        <v>0.38194444444444448</v>
      </c>
      <c r="G123" s="3">
        <f t="shared" si="63"/>
        <v>0.40972222222222221</v>
      </c>
      <c r="H123" s="3">
        <f t="shared" si="60"/>
        <v>0.4375</v>
      </c>
      <c r="I123" s="3">
        <f t="shared" si="61"/>
        <v>0.46527777777777779</v>
      </c>
      <c r="J123" s="3">
        <f t="shared" si="62"/>
        <v>0.49305555555555558</v>
      </c>
      <c r="K123" s="3">
        <f t="shared" si="64"/>
        <v>0.52083333333333337</v>
      </c>
      <c r="L123" s="3">
        <f t="shared" si="65"/>
        <v>0.54861111111111116</v>
      </c>
      <c r="M123" s="3">
        <f t="shared" si="66"/>
        <v>0.57638888888888884</v>
      </c>
      <c r="N123" s="3">
        <f t="shared" si="67"/>
        <v>0.60416666666666674</v>
      </c>
      <c r="O123" s="3">
        <f t="shared" si="69"/>
        <v>0.63194444444444442</v>
      </c>
      <c r="P123" s="3">
        <f t="shared" si="70"/>
        <v>0.65972222222222221</v>
      </c>
      <c r="Q123" s="3">
        <f t="shared" si="71"/>
        <v>0.6875</v>
      </c>
      <c r="R123" s="3">
        <f t="shared" si="72"/>
        <v>0.71527777777777779</v>
      </c>
      <c r="S123" s="3">
        <f t="shared" si="73"/>
        <v>0.74305555555555558</v>
      </c>
      <c r="T123" s="3">
        <f t="shared" si="74"/>
        <v>0.77083333333333337</v>
      </c>
      <c r="U123" s="3">
        <f t="shared" si="75"/>
        <v>0.79861111111111116</v>
      </c>
      <c r="V123" s="3">
        <f t="shared" si="76"/>
        <v>0.82638888888888895</v>
      </c>
      <c r="W123" s="3">
        <f t="shared" si="77"/>
        <v>0.85416666666666674</v>
      </c>
      <c r="X123" s="3">
        <f t="shared" si="78"/>
        <v>0.88194444444444442</v>
      </c>
      <c r="Y123" s="3">
        <f t="shared" si="79"/>
        <v>0.90972222222222232</v>
      </c>
      <c r="Z123" s="3">
        <f t="shared" si="80"/>
        <v>0.9375</v>
      </c>
      <c r="AA123" s="3">
        <f t="shared" si="81"/>
        <v>0.96527777777777768</v>
      </c>
      <c r="AB123" s="3">
        <f t="shared" si="82"/>
        <v>0.99305555555555558</v>
      </c>
      <c r="AC123" s="3">
        <f t="shared" si="83"/>
        <v>1.0208333333333333</v>
      </c>
      <c r="AD123" s="3">
        <f t="shared" si="84"/>
        <v>1.0486111111111112</v>
      </c>
      <c r="AE123" s="3">
        <f t="shared" si="85"/>
        <v>1.0763888888888888</v>
      </c>
      <c r="AF123" s="3">
        <f t="shared" si="86"/>
        <v>1.1041666666666667</v>
      </c>
      <c r="AG123" s="3">
        <f t="shared" si="87"/>
        <v>1.1319444444444444</v>
      </c>
      <c r="AH123" s="3">
        <f t="shared" si="88"/>
        <v>1.1597222222222221</v>
      </c>
      <c r="AI123" s="3">
        <f t="shared" si="89"/>
        <v>1.1875</v>
      </c>
      <c r="AJ123" s="3">
        <f t="shared" si="90"/>
        <v>1.2152777777777779</v>
      </c>
      <c r="AK123" s="3">
        <f t="shared" si="91"/>
        <v>1.2430555555555556</v>
      </c>
      <c r="AL123" s="3">
        <f t="shared" si="92"/>
        <v>1.2708333333333333</v>
      </c>
      <c r="AM123" s="3">
        <f t="shared" si="93"/>
        <v>1.2986111111111112</v>
      </c>
      <c r="AN123" s="3">
        <f t="shared" si="94"/>
        <v>1.3263888888888888</v>
      </c>
      <c r="AO123" s="3">
        <f t="shared" si="95"/>
        <v>0.35416666666666669</v>
      </c>
      <c r="AP123" s="3">
        <f t="shared" si="96"/>
        <v>0.38194444444444459</v>
      </c>
      <c r="AQ123" s="3">
        <f t="shared" si="97"/>
        <v>0.40972222222222227</v>
      </c>
    </row>
    <row r="124" spans="4:43" x14ac:dyDescent="0.2">
      <c r="D124" s="3">
        <f t="shared" si="59"/>
        <v>0.35416666666666669</v>
      </c>
      <c r="E124" s="3">
        <f t="shared" si="68"/>
        <v>0.38194444444444448</v>
      </c>
      <c r="F124" s="3">
        <f t="shared" si="63"/>
        <v>0.40972222222222221</v>
      </c>
      <c r="G124" s="3">
        <f t="shared" si="63"/>
        <v>0.4375</v>
      </c>
      <c r="H124" s="3">
        <f t="shared" si="60"/>
        <v>0.46527777777777779</v>
      </c>
      <c r="I124" s="3">
        <f t="shared" si="61"/>
        <v>0.49305555555555558</v>
      </c>
      <c r="J124" s="3">
        <f t="shared" si="62"/>
        <v>0.52083333333333337</v>
      </c>
      <c r="K124" s="3">
        <f t="shared" si="64"/>
        <v>0.54861111111111116</v>
      </c>
      <c r="L124" s="3">
        <f t="shared" si="65"/>
        <v>0.57638888888888884</v>
      </c>
      <c r="M124" s="3">
        <f t="shared" si="66"/>
        <v>0.60416666666666674</v>
      </c>
      <c r="N124" s="3">
        <f t="shared" si="67"/>
        <v>0.63194444444444442</v>
      </c>
      <c r="O124" s="3">
        <f t="shared" si="69"/>
        <v>0.65972222222222221</v>
      </c>
      <c r="P124" s="3">
        <f t="shared" si="70"/>
        <v>0.6875</v>
      </c>
      <c r="Q124" s="3">
        <f t="shared" si="71"/>
        <v>0.71527777777777779</v>
      </c>
      <c r="R124" s="3">
        <f t="shared" si="72"/>
        <v>0.74305555555555558</v>
      </c>
      <c r="S124" s="3">
        <f t="shared" si="73"/>
        <v>0.77083333333333337</v>
      </c>
      <c r="T124" s="3">
        <f t="shared" si="74"/>
        <v>0.79861111111111116</v>
      </c>
      <c r="U124" s="3">
        <f t="shared" si="75"/>
        <v>0.82638888888888895</v>
      </c>
      <c r="V124" s="3">
        <f t="shared" si="76"/>
        <v>0.85416666666666674</v>
      </c>
      <c r="W124" s="3">
        <f t="shared" si="77"/>
        <v>0.88194444444444442</v>
      </c>
      <c r="X124" s="3">
        <f t="shared" si="78"/>
        <v>0.90972222222222232</v>
      </c>
      <c r="Y124" s="3">
        <f t="shared" si="79"/>
        <v>0.9375</v>
      </c>
      <c r="Z124" s="3">
        <f t="shared" si="80"/>
        <v>0.96527777777777768</v>
      </c>
      <c r="AA124" s="3">
        <f t="shared" si="81"/>
        <v>0.99305555555555558</v>
      </c>
      <c r="AB124" s="3">
        <f t="shared" si="82"/>
        <v>1.0208333333333333</v>
      </c>
      <c r="AC124" s="3">
        <f t="shared" si="83"/>
        <v>1.0486111111111112</v>
      </c>
      <c r="AD124" s="3">
        <f t="shared" si="84"/>
        <v>1.0763888888888888</v>
      </c>
      <c r="AE124" s="3">
        <f t="shared" si="85"/>
        <v>1.1041666666666667</v>
      </c>
      <c r="AF124" s="3">
        <f t="shared" si="86"/>
        <v>1.1319444444444444</v>
      </c>
      <c r="AG124" s="3">
        <f t="shared" si="87"/>
        <v>1.1597222222222221</v>
      </c>
      <c r="AH124" s="3">
        <f t="shared" si="88"/>
        <v>1.1875</v>
      </c>
      <c r="AI124" s="3">
        <f t="shared" si="89"/>
        <v>1.2152777777777779</v>
      </c>
      <c r="AJ124" s="3">
        <f t="shared" si="90"/>
        <v>1.2430555555555556</v>
      </c>
      <c r="AK124" s="3">
        <f t="shared" si="91"/>
        <v>1.2708333333333333</v>
      </c>
      <c r="AL124" s="3">
        <f t="shared" si="92"/>
        <v>1.2986111111111112</v>
      </c>
      <c r="AM124" s="3">
        <f t="shared" si="93"/>
        <v>1.3263888888888888</v>
      </c>
      <c r="AN124" s="3">
        <f t="shared" si="94"/>
        <v>0.35416666666666669</v>
      </c>
      <c r="AO124" s="3">
        <f t="shared" si="95"/>
        <v>0.38194444444444459</v>
      </c>
      <c r="AP124" s="3">
        <f t="shared" si="96"/>
        <v>0.40972222222222227</v>
      </c>
      <c r="AQ124" s="3">
        <f t="shared" si="97"/>
        <v>0.43749999999999994</v>
      </c>
    </row>
    <row r="125" spans="4:43" x14ac:dyDescent="0.2">
      <c r="D125" s="3">
        <f t="shared" si="59"/>
        <v>0.38194444444444448</v>
      </c>
      <c r="E125" s="3">
        <f t="shared" si="68"/>
        <v>0.40972222222222221</v>
      </c>
      <c r="F125" s="3">
        <f t="shared" si="63"/>
        <v>0.4375</v>
      </c>
      <c r="G125" s="3">
        <f t="shared" si="63"/>
        <v>0.46527777777777779</v>
      </c>
      <c r="H125" s="3">
        <f t="shared" si="60"/>
        <v>0.49305555555555558</v>
      </c>
      <c r="I125" s="3">
        <f t="shared" si="61"/>
        <v>0.52083333333333337</v>
      </c>
      <c r="J125" s="3">
        <f t="shared" si="62"/>
        <v>0.54861111111111116</v>
      </c>
      <c r="K125" s="3">
        <f t="shared" si="64"/>
        <v>0.57638888888888884</v>
      </c>
      <c r="L125" s="3">
        <f t="shared" si="65"/>
        <v>0.60416666666666674</v>
      </c>
      <c r="M125" s="3">
        <f t="shared" si="66"/>
        <v>0.63194444444444442</v>
      </c>
      <c r="N125" s="3">
        <f t="shared" si="67"/>
        <v>0.65972222222222221</v>
      </c>
      <c r="O125" s="3">
        <f t="shared" si="69"/>
        <v>0.6875</v>
      </c>
      <c r="P125" s="3">
        <f t="shared" si="70"/>
        <v>0.71527777777777779</v>
      </c>
      <c r="Q125" s="3">
        <f t="shared" si="71"/>
        <v>0.74305555555555558</v>
      </c>
      <c r="R125" s="3">
        <f t="shared" si="72"/>
        <v>0.77083333333333337</v>
      </c>
      <c r="S125" s="3">
        <f t="shared" si="73"/>
        <v>0.79861111111111116</v>
      </c>
      <c r="T125" s="3">
        <f t="shared" si="74"/>
        <v>0.82638888888888895</v>
      </c>
      <c r="U125" s="3">
        <f t="shared" si="75"/>
        <v>0.85416666666666674</v>
      </c>
      <c r="V125" s="3">
        <f t="shared" si="76"/>
        <v>0.88194444444444442</v>
      </c>
      <c r="W125" s="3">
        <f t="shared" si="77"/>
        <v>0.90972222222222232</v>
      </c>
      <c r="X125" s="3">
        <f t="shared" si="78"/>
        <v>0.9375</v>
      </c>
      <c r="Y125" s="3">
        <f t="shared" si="79"/>
        <v>0.96527777777777768</v>
      </c>
      <c r="Z125" s="3">
        <f t="shared" si="80"/>
        <v>0.99305555555555558</v>
      </c>
      <c r="AA125" s="3">
        <f t="shared" si="81"/>
        <v>1.0208333333333333</v>
      </c>
      <c r="AB125" s="3">
        <f t="shared" si="82"/>
        <v>1.0486111111111112</v>
      </c>
      <c r="AC125" s="3">
        <f t="shared" si="83"/>
        <v>1.0763888888888888</v>
      </c>
      <c r="AD125" s="3">
        <f t="shared" si="84"/>
        <v>1.1041666666666667</v>
      </c>
      <c r="AE125" s="3">
        <f t="shared" si="85"/>
        <v>1.1319444444444444</v>
      </c>
      <c r="AF125" s="3">
        <f t="shared" si="86"/>
        <v>1.1597222222222221</v>
      </c>
      <c r="AG125" s="3">
        <f t="shared" si="87"/>
        <v>1.1875</v>
      </c>
      <c r="AH125" s="3">
        <f t="shared" si="88"/>
        <v>1.2152777777777779</v>
      </c>
      <c r="AI125" s="3">
        <f t="shared" si="89"/>
        <v>1.2430555555555556</v>
      </c>
      <c r="AJ125" s="3">
        <f t="shared" si="90"/>
        <v>1.2708333333333333</v>
      </c>
      <c r="AK125" s="3">
        <f t="shared" si="91"/>
        <v>1.2986111111111112</v>
      </c>
      <c r="AL125" s="3">
        <f t="shared" si="92"/>
        <v>1.3263888888888888</v>
      </c>
      <c r="AM125" s="3">
        <f t="shared" si="93"/>
        <v>0.35416666666666669</v>
      </c>
      <c r="AN125" s="3">
        <f t="shared" si="94"/>
        <v>0.38194444444444459</v>
      </c>
      <c r="AO125" s="3">
        <f t="shared" si="95"/>
        <v>0.40972222222222227</v>
      </c>
      <c r="AP125" s="3">
        <f t="shared" si="96"/>
        <v>0.43749999999999994</v>
      </c>
      <c r="AQ125" s="3">
        <f t="shared" si="97"/>
        <v>0</v>
      </c>
    </row>
    <row r="126" spans="4:43" x14ac:dyDescent="0.2">
      <c r="D126" s="3">
        <f t="shared" si="59"/>
        <v>0.40972222222222221</v>
      </c>
      <c r="E126" s="3">
        <f t="shared" si="68"/>
        <v>0.4375</v>
      </c>
      <c r="F126" s="3">
        <f t="shared" si="63"/>
        <v>0.46527777777777779</v>
      </c>
      <c r="G126" s="3">
        <f t="shared" si="63"/>
        <v>0.49305555555555558</v>
      </c>
      <c r="H126" s="3">
        <f t="shared" si="60"/>
        <v>0.52083333333333337</v>
      </c>
      <c r="I126" s="3">
        <f t="shared" si="61"/>
        <v>0.54861111111111116</v>
      </c>
      <c r="J126" s="3">
        <f t="shared" si="62"/>
        <v>0.57638888888888884</v>
      </c>
      <c r="K126" s="3">
        <f t="shared" si="64"/>
        <v>0.60416666666666674</v>
      </c>
      <c r="L126" s="3">
        <f t="shared" si="65"/>
        <v>0.63194444444444442</v>
      </c>
      <c r="M126" s="3">
        <f t="shared" si="66"/>
        <v>0.65972222222222221</v>
      </c>
      <c r="N126" s="3">
        <f t="shared" si="67"/>
        <v>0.6875</v>
      </c>
      <c r="O126" s="3">
        <f t="shared" si="69"/>
        <v>0.71527777777777779</v>
      </c>
      <c r="P126" s="3">
        <f t="shared" si="70"/>
        <v>0.74305555555555558</v>
      </c>
      <c r="Q126" s="3">
        <f t="shared" si="71"/>
        <v>0.77083333333333337</v>
      </c>
      <c r="R126" s="3">
        <f t="shared" si="72"/>
        <v>0.79861111111111116</v>
      </c>
      <c r="S126" s="3">
        <f t="shared" si="73"/>
        <v>0.82638888888888895</v>
      </c>
      <c r="T126" s="3">
        <f t="shared" si="74"/>
        <v>0.85416666666666674</v>
      </c>
      <c r="U126" s="3">
        <f t="shared" si="75"/>
        <v>0.88194444444444442</v>
      </c>
      <c r="V126" s="3">
        <f t="shared" si="76"/>
        <v>0.90972222222222232</v>
      </c>
      <c r="W126" s="3">
        <f t="shared" si="77"/>
        <v>0.9375</v>
      </c>
      <c r="X126" s="3">
        <f t="shared" si="78"/>
        <v>0.96527777777777768</v>
      </c>
      <c r="Y126" s="3">
        <f t="shared" si="79"/>
        <v>0.99305555555555558</v>
      </c>
      <c r="Z126" s="3">
        <f t="shared" si="80"/>
        <v>1.0208333333333333</v>
      </c>
      <c r="AA126" s="3">
        <f t="shared" si="81"/>
        <v>1.0486111111111112</v>
      </c>
      <c r="AB126" s="3">
        <f t="shared" si="82"/>
        <v>1.0763888888888888</v>
      </c>
      <c r="AC126" s="3">
        <f t="shared" si="83"/>
        <v>1.1041666666666667</v>
      </c>
      <c r="AD126" s="3">
        <f t="shared" si="84"/>
        <v>1.1319444444444444</v>
      </c>
      <c r="AE126" s="3">
        <f t="shared" si="85"/>
        <v>1.1597222222222221</v>
      </c>
      <c r="AF126" s="3">
        <f t="shared" si="86"/>
        <v>1.1875</v>
      </c>
      <c r="AG126" s="3">
        <f t="shared" si="87"/>
        <v>1.2152777777777779</v>
      </c>
      <c r="AH126" s="3">
        <f t="shared" si="88"/>
        <v>1.2430555555555556</v>
      </c>
      <c r="AI126" s="3">
        <f t="shared" si="89"/>
        <v>1.2708333333333333</v>
      </c>
      <c r="AJ126" s="3">
        <f t="shared" si="90"/>
        <v>1.2986111111111112</v>
      </c>
      <c r="AK126" s="3">
        <f t="shared" si="91"/>
        <v>1.3263888888888888</v>
      </c>
      <c r="AL126" s="3">
        <f t="shared" si="92"/>
        <v>0.35416666666666669</v>
      </c>
      <c r="AM126" s="3">
        <f t="shared" si="93"/>
        <v>0.38194444444444459</v>
      </c>
      <c r="AN126" s="3">
        <f t="shared" si="94"/>
        <v>0.40972222222222227</v>
      </c>
      <c r="AO126" s="3">
        <f t="shared" si="95"/>
        <v>0.43749999999999994</v>
      </c>
      <c r="AP126" s="3">
        <f t="shared" si="96"/>
        <v>0</v>
      </c>
      <c r="AQ126" s="3">
        <f t="shared" si="97"/>
        <v>0</v>
      </c>
    </row>
    <row r="127" spans="4:43" x14ac:dyDescent="0.2">
      <c r="D127" s="3">
        <f t="shared" si="59"/>
        <v>0.4375</v>
      </c>
      <c r="E127" s="3">
        <f t="shared" si="68"/>
        <v>0.46527777777777779</v>
      </c>
      <c r="F127" s="3">
        <f t="shared" si="63"/>
        <v>0.49305555555555558</v>
      </c>
      <c r="G127" s="3">
        <f t="shared" si="63"/>
        <v>0.52083333333333337</v>
      </c>
      <c r="H127" s="3">
        <f t="shared" si="60"/>
        <v>0.54861111111111116</v>
      </c>
      <c r="I127" s="3">
        <f t="shared" si="61"/>
        <v>0.57638888888888884</v>
      </c>
      <c r="J127" s="3">
        <f t="shared" si="62"/>
        <v>0.60416666666666674</v>
      </c>
      <c r="K127" s="3">
        <f t="shared" si="64"/>
        <v>0.63194444444444442</v>
      </c>
      <c r="L127" s="3">
        <f t="shared" si="65"/>
        <v>0.65972222222222221</v>
      </c>
      <c r="M127" s="3">
        <f t="shared" si="66"/>
        <v>0.6875</v>
      </c>
      <c r="N127" s="3">
        <f t="shared" si="67"/>
        <v>0.71527777777777779</v>
      </c>
      <c r="O127" s="3">
        <f t="shared" si="69"/>
        <v>0.74305555555555558</v>
      </c>
      <c r="P127" s="3">
        <f t="shared" si="70"/>
        <v>0.77083333333333337</v>
      </c>
      <c r="Q127" s="3">
        <f t="shared" si="71"/>
        <v>0.79861111111111116</v>
      </c>
      <c r="R127" s="3">
        <f t="shared" si="72"/>
        <v>0.82638888888888895</v>
      </c>
      <c r="S127" s="3">
        <f t="shared" si="73"/>
        <v>0.85416666666666674</v>
      </c>
      <c r="T127" s="3">
        <f t="shared" si="74"/>
        <v>0.88194444444444442</v>
      </c>
      <c r="U127" s="3">
        <f t="shared" si="75"/>
        <v>0.90972222222222232</v>
      </c>
      <c r="V127" s="3">
        <f t="shared" si="76"/>
        <v>0.9375</v>
      </c>
      <c r="W127" s="3">
        <f t="shared" si="77"/>
        <v>0.96527777777777768</v>
      </c>
      <c r="X127" s="3">
        <f t="shared" si="78"/>
        <v>0.99305555555555558</v>
      </c>
      <c r="Y127" s="3">
        <f t="shared" si="79"/>
        <v>1.0208333333333333</v>
      </c>
      <c r="Z127" s="3">
        <f t="shared" si="80"/>
        <v>1.0486111111111112</v>
      </c>
      <c r="AA127" s="3">
        <f t="shared" si="81"/>
        <v>1.0763888888888888</v>
      </c>
      <c r="AB127" s="3">
        <f t="shared" si="82"/>
        <v>1.1041666666666667</v>
      </c>
      <c r="AC127" s="3">
        <f t="shared" si="83"/>
        <v>1.1319444444444444</v>
      </c>
      <c r="AD127" s="3">
        <f t="shared" si="84"/>
        <v>1.1597222222222221</v>
      </c>
      <c r="AE127" s="3">
        <f t="shared" si="85"/>
        <v>1.1875</v>
      </c>
      <c r="AF127" s="3">
        <f t="shared" si="86"/>
        <v>1.2152777777777779</v>
      </c>
      <c r="AG127" s="3">
        <f t="shared" si="87"/>
        <v>1.2430555555555556</v>
      </c>
      <c r="AH127" s="3">
        <f t="shared" si="88"/>
        <v>1.2708333333333333</v>
      </c>
      <c r="AI127" s="3">
        <f t="shared" si="89"/>
        <v>1.2986111111111112</v>
      </c>
      <c r="AJ127" s="3">
        <f t="shared" si="90"/>
        <v>1.3263888888888888</v>
      </c>
      <c r="AK127" s="3">
        <f t="shared" si="91"/>
        <v>0.35416666666666669</v>
      </c>
      <c r="AL127" s="3">
        <f t="shared" si="92"/>
        <v>0.38194444444444459</v>
      </c>
      <c r="AM127" s="3">
        <f t="shared" si="93"/>
        <v>0.40972222222222227</v>
      </c>
      <c r="AN127" s="3">
        <f t="shared" si="94"/>
        <v>0.43749999999999994</v>
      </c>
      <c r="AO127" s="3">
        <f t="shared" si="95"/>
        <v>0</v>
      </c>
      <c r="AP127" s="3">
        <f t="shared" si="96"/>
        <v>0</v>
      </c>
      <c r="AQ127" s="3">
        <f t="shared" si="97"/>
        <v>0</v>
      </c>
    </row>
    <row r="128" spans="4:43" x14ac:dyDescent="0.2">
      <c r="D128" s="3">
        <f t="shared" si="59"/>
        <v>0.46527777777777779</v>
      </c>
      <c r="E128" s="3">
        <f t="shared" si="68"/>
        <v>0.49305555555555558</v>
      </c>
      <c r="F128" s="3">
        <f t="shared" si="63"/>
        <v>0.52083333333333337</v>
      </c>
      <c r="G128" s="3">
        <f t="shared" si="63"/>
        <v>0.54861111111111116</v>
      </c>
      <c r="H128" s="3">
        <f t="shared" si="60"/>
        <v>0.57638888888888884</v>
      </c>
      <c r="I128" s="3">
        <f t="shared" si="61"/>
        <v>0.60416666666666674</v>
      </c>
      <c r="J128" s="3">
        <f t="shared" si="62"/>
        <v>0.63194444444444442</v>
      </c>
      <c r="K128" s="3">
        <f t="shared" si="64"/>
        <v>0.65972222222222221</v>
      </c>
      <c r="L128" s="3">
        <f t="shared" si="65"/>
        <v>0.6875</v>
      </c>
      <c r="M128" s="3">
        <f t="shared" si="66"/>
        <v>0.71527777777777779</v>
      </c>
      <c r="N128" s="3">
        <f t="shared" si="67"/>
        <v>0.74305555555555558</v>
      </c>
      <c r="O128" s="3">
        <f t="shared" si="69"/>
        <v>0.77083333333333337</v>
      </c>
      <c r="P128" s="3">
        <f t="shared" si="70"/>
        <v>0.79861111111111116</v>
      </c>
      <c r="Q128" s="3">
        <f t="shared" si="71"/>
        <v>0.82638888888888895</v>
      </c>
      <c r="R128" s="3">
        <f t="shared" si="72"/>
        <v>0.85416666666666674</v>
      </c>
      <c r="S128" s="3">
        <f t="shared" si="73"/>
        <v>0.88194444444444442</v>
      </c>
      <c r="T128" s="3">
        <f t="shared" si="74"/>
        <v>0.90972222222222232</v>
      </c>
      <c r="U128" s="3">
        <f t="shared" si="75"/>
        <v>0.9375</v>
      </c>
      <c r="V128" s="3">
        <f t="shared" si="76"/>
        <v>0.96527777777777768</v>
      </c>
      <c r="W128" s="3">
        <f t="shared" si="77"/>
        <v>0.99305555555555558</v>
      </c>
      <c r="X128" s="3">
        <f t="shared" si="78"/>
        <v>1.0208333333333333</v>
      </c>
      <c r="Y128" s="3">
        <f t="shared" si="79"/>
        <v>1.0486111111111112</v>
      </c>
      <c r="Z128" s="3">
        <f t="shared" si="80"/>
        <v>1.0763888888888888</v>
      </c>
      <c r="AA128" s="3">
        <f t="shared" si="81"/>
        <v>1.1041666666666667</v>
      </c>
      <c r="AB128" s="3">
        <f t="shared" si="82"/>
        <v>1.1319444444444444</v>
      </c>
      <c r="AC128" s="3">
        <f t="shared" si="83"/>
        <v>1.1597222222222221</v>
      </c>
      <c r="AD128" s="3">
        <f t="shared" si="84"/>
        <v>1.1875</v>
      </c>
      <c r="AE128" s="3">
        <f t="shared" si="85"/>
        <v>1.2152777777777779</v>
      </c>
      <c r="AF128" s="3">
        <f t="shared" si="86"/>
        <v>1.2430555555555556</v>
      </c>
      <c r="AG128" s="3">
        <f t="shared" si="87"/>
        <v>1.2708333333333333</v>
      </c>
      <c r="AH128" s="3">
        <f t="shared" si="88"/>
        <v>1.2986111111111112</v>
      </c>
      <c r="AI128" s="3">
        <f t="shared" si="89"/>
        <v>1.3263888888888888</v>
      </c>
      <c r="AJ128" s="3">
        <f t="shared" si="90"/>
        <v>0.35416666666666669</v>
      </c>
      <c r="AK128" s="3">
        <f t="shared" si="91"/>
        <v>0.38194444444444459</v>
      </c>
      <c r="AL128" s="3">
        <f t="shared" si="92"/>
        <v>0.40972222222222227</v>
      </c>
      <c r="AM128" s="3">
        <f t="shared" si="93"/>
        <v>0.43749999999999994</v>
      </c>
      <c r="AN128" s="3">
        <f t="shared" si="94"/>
        <v>0</v>
      </c>
      <c r="AO128" s="3">
        <f t="shared" si="95"/>
        <v>0</v>
      </c>
      <c r="AP128" s="3">
        <f t="shared" si="96"/>
        <v>0</v>
      </c>
      <c r="AQ128" s="3">
        <f t="shared" si="97"/>
        <v>0</v>
      </c>
    </row>
    <row r="129" spans="4:43" x14ac:dyDescent="0.2">
      <c r="D129" s="3">
        <f t="shared" si="59"/>
        <v>0.49305555555555558</v>
      </c>
      <c r="E129" s="3">
        <f t="shared" si="68"/>
        <v>0.52083333333333337</v>
      </c>
      <c r="F129" s="3">
        <f t="shared" si="63"/>
        <v>0.54861111111111116</v>
      </c>
      <c r="G129" s="3">
        <f t="shared" si="63"/>
        <v>0.57638888888888884</v>
      </c>
      <c r="H129" s="3">
        <f t="shared" si="60"/>
        <v>0.60416666666666674</v>
      </c>
      <c r="I129" s="3">
        <f t="shared" si="61"/>
        <v>0.63194444444444442</v>
      </c>
      <c r="J129" s="3">
        <f t="shared" si="62"/>
        <v>0.65972222222222221</v>
      </c>
      <c r="K129" s="3">
        <f t="shared" si="64"/>
        <v>0.6875</v>
      </c>
      <c r="L129" s="3">
        <f t="shared" si="65"/>
        <v>0.71527777777777779</v>
      </c>
      <c r="M129" s="3">
        <f t="shared" si="66"/>
        <v>0.74305555555555558</v>
      </c>
      <c r="N129" s="3">
        <f t="shared" si="67"/>
        <v>0.77083333333333337</v>
      </c>
      <c r="O129" s="3">
        <f t="shared" si="69"/>
        <v>0.79861111111111116</v>
      </c>
      <c r="P129" s="3">
        <f t="shared" si="70"/>
        <v>0.82638888888888895</v>
      </c>
      <c r="Q129" s="3">
        <f t="shared" si="71"/>
        <v>0.85416666666666674</v>
      </c>
      <c r="R129" s="3">
        <f t="shared" si="72"/>
        <v>0.88194444444444442</v>
      </c>
      <c r="S129" s="3">
        <f t="shared" si="73"/>
        <v>0.90972222222222232</v>
      </c>
      <c r="T129" s="3">
        <f t="shared" si="74"/>
        <v>0.9375</v>
      </c>
      <c r="U129" s="3">
        <f t="shared" si="75"/>
        <v>0.96527777777777768</v>
      </c>
      <c r="V129" s="3">
        <f t="shared" si="76"/>
        <v>0.99305555555555558</v>
      </c>
      <c r="W129" s="3">
        <f t="shared" si="77"/>
        <v>1.0208333333333333</v>
      </c>
      <c r="X129" s="3">
        <f t="shared" si="78"/>
        <v>1.0486111111111112</v>
      </c>
      <c r="Y129" s="3">
        <f t="shared" si="79"/>
        <v>1.0763888888888888</v>
      </c>
      <c r="Z129" s="3">
        <f t="shared" si="80"/>
        <v>1.1041666666666667</v>
      </c>
      <c r="AA129" s="3">
        <f t="shared" si="81"/>
        <v>1.1319444444444444</v>
      </c>
      <c r="AB129" s="3">
        <f t="shared" si="82"/>
        <v>1.1597222222222221</v>
      </c>
      <c r="AC129" s="3">
        <f t="shared" si="83"/>
        <v>1.1875</v>
      </c>
      <c r="AD129" s="3">
        <f t="shared" si="84"/>
        <v>1.2152777777777779</v>
      </c>
      <c r="AE129" s="3">
        <f t="shared" si="85"/>
        <v>1.2430555555555556</v>
      </c>
      <c r="AF129" s="3">
        <f t="shared" si="86"/>
        <v>1.2708333333333333</v>
      </c>
      <c r="AG129" s="3">
        <f t="shared" si="87"/>
        <v>1.2986111111111112</v>
      </c>
      <c r="AH129" s="3">
        <f t="shared" si="88"/>
        <v>1.3263888888888888</v>
      </c>
      <c r="AI129" s="3">
        <f t="shared" si="89"/>
        <v>0.35416666666666669</v>
      </c>
      <c r="AJ129" s="3">
        <f t="shared" si="90"/>
        <v>0.38194444444444459</v>
      </c>
      <c r="AK129" s="3">
        <f t="shared" si="91"/>
        <v>0.40972222222222227</v>
      </c>
      <c r="AL129" s="3">
        <f t="shared" si="92"/>
        <v>0.43749999999999994</v>
      </c>
      <c r="AM129" s="3">
        <f t="shared" si="93"/>
        <v>0</v>
      </c>
      <c r="AN129" s="3">
        <f t="shared" si="94"/>
        <v>0</v>
      </c>
      <c r="AO129" s="3">
        <f t="shared" si="95"/>
        <v>0</v>
      </c>
      <c r="AP129" s="3">
        <f t="shared" si="96"/>
        <v>0</v>
      </c>
      <c r="AQ129" s="3">
        <f t="shared" si="97"/>
        <v>0</v>
      </c>
    </row>
    <row r="130" spans="4:43" x14ac:dyDescent="0.2">
      <c r="D130" s="3">
        <f t="shared" si="59"/>
        <v>0.52083333333333337</v>
      </c>
      <c r="E130" s="3">
        <f t="shared" si="68"/>
        <v>0.54861111111111116</v>
      </c>
      <c r="F130" s="3">
        <f t="shared" si="63"/>
        <v>0.57638888888888884</v>
      </c>
      <c r="G130" s="3">
        <f t="shared" si="63"/>
        <v>0.60416666666666674</v>
      </c>
      <c r="H130" s="3">
        <f t="shared" si="60"/>
        <v>0.63194444444444442</v>
      </c>
      <c r="I130" s="3">
        <f t="shared" si="61"/>
        <v>0.65972222222222221</v>
      </c>
      <c r="J130" s="3">
        <f t="shared" si="62"/>
        <v>0.6875</v>
      </c>
      <c r="K130" s="3">
        <f t="shared" si="64"/>
        <v>0.71527777777777779</v>
      </c>
      <c r="L130" s="3">
        <f t="shared" si="65"/>
        <v>0.74305555555555558</v>
      </c>
      <c r="M130" s="3">
        <f t="shared" si="66"/>
        <v>0.77083333333333337</v>
      </c>
      <c r="N130" s="3">
        <f t="shared" si="67"/>
        <v>0.79861111111111116</v>
      </c>
      <c r="O130" s="3">
        <f t="shared" si="69"/>
        <v>0.82638888888888895</v>
      </c>
      <c r="P130" s="3">
        <f t="shared" si="70"/>
        <v>0.85416666666666674</v>
      </c>
      <c r="Q130" s="3">
        <f t="shared" si="71"/>
        <v>0.88194444444444442</v>
      </c>
      <c r="R130" s="3">
        <f t="shared" si="72"/>
        <v>0.90972222222222232</v>
      </c>
      <c r="S130" s="3">
        <f t="shared" si="73"/>
        <v>0.9375</v>
      </c>
      <c r="T130" s="3">
        <f t="shared" si="74"/>
        <v>0.96527777777777768</v>
      </c>
      <c r="U130" s="3">
        <f t="shared" si="75"/>
        <v>0.99305555555555558</v>
      </c>
      <c r="V130" s="3">
        <f t="shared" si="76"/>
        <v>1.0208333333333333</v>
      </c>
      <c r="W130" s="3">
        <f t="shared" si="77"/>
        <v>1.0486111111111112</v>
      </c>
      <c r="X130" s="3">
        <f t="shared" si="78"/>
        <v>1.0763888888888888</v>
      </c>
      <c r="Y130" s="3">
        <f t="shared" si="79"/>
        <v>1.1041666666666667</v>
      </c>
      <c r="Z130" s="3">
        <f t="shared" si="80"/>
        <v>1.1319444444444444</v>
      </c>
      <c r="AA130" s="3">
        <f t="shared" si="81"/>
        <v>1.1597222222222221</v>
      </c>
      <c r="AB130" s="3">
        <f t="shared" si="82"/>
        <v>1.1875</v>
      </c>
      <c r="AC130" s="3">
        <f t="shared" si="83"/>
        <v>1.2152777777777779</v>
      </c>
      <c r="AD130" s="3">
        <f t="shared" si="84"/>
        <v>1.2430555555555556</v>
      </c>
      <c r="AE130" s="3">
        <f t="shared" si="85"/>
        <v>1.2708333333333333</v>
      </c>
      <c r="AF130" s="3">
        <f t="shared" si="86"/>
        <v>1.2986111111111112</v>
      </c>
      <c r="AG130" s="3">
        <f t="shared" si="87"/>
        <v>1.3263888888888888</v>
      </c>
      <c r="AH130" s="3">
        <f t="shared" si="88"/>
        <v>0.35416666666666669</v>
      </c>
      <c r="AI130" s="3">
        <f t="shared" si="89"/>
        <v>0.38194444444444459</v>
      </c>
      <c r="AJ130" s="3">
        <f t="shared" si="90"/>
        <v>0.40972222222222227</v>
      </c>
      <c r="AK130" s="3">
        <f t="shared" si="91"/>
        <v>0.43749999999999994</v>
      </c>
      <c r="AL130" s="3">
        <f t="shared" si="92"/>
        <v>0</v>
      </c>
      <c r="AM130" s="3">
        <f t="shared" si="93"/>
        <v>0</v>
      </c>
      <c r="AN130" s="3">
        <f t="shared" si="94"/>
        <v>0</v>
      </c>
      <c r="AO130" s="3">
        <f t="shared" si="95"/>
        <v>0</v>
      </c>
      <c r="AP130" s="3">
        <f t="shared" si="96"/>
        <v>0</v>
      </c>
      <c r="AQ130" s="3">
        <f t="shared" si="97"/>
        <v>0</v>
      </c>
    </row>
    <row r="131" spans="4:43" x14ac:dyDescent="0.2">
      <c r="D131" s="3">
        <f t="shared" si="59"/>
        <v>0.54861111111111116</v>
      </c>
      <c r="E131" s="3">
        <f t="shared" si="68"/>
        <v>0.57638888888888884</v>
      </c>
      <c r="F131" s="3">
        <f t="shared" si="63"/>
        <v>0.60416666666666674</v>
      </c>
      <c r="G131" s="3">
        <f t="shared" si="63"/>
        <v>0.63194444444444442</v>
      </c>
      <c r="H131" s="3">
        <f t="shared" si="60"/>
        <v>0.65972222222222221</v>
      </c>
      <c r="I131" s="3">
        <f t="shared" si="61"/>
        <v>0.6875</v>
      </c>
      <c r="J131" s="3">
        <f t="shared" si="62"/>
        <v>0.71527777777777779</v>
      </c>
      <c r="K131" s="3">
        <f t="shared" si="64"/>
        <v>0.74305555555555558</v>
      </c>
      <c r="L131" s="3">
        <f t="shared" si="65"/>
        <v>0.77083333333333337</v>
      </c>
      <c r="M131" s="3">
        <f t="shared" si="66"/>
        <v>0.79861111111111116</v>
      </c>
      <c r="N131" s="3">
        <f t="shared" si="67"/>
        <v>0.82638888888888895</v>
      </c>
      <c r="O131" s="3">
        <f t="shared" si="69"/>
        <v>0.85416666666666674</v>
      </c>
      <c r="P131" s="3">
        <f t="shared" si="70"/>
        <v>0.88194444444444442</v>
      </c>
      <c r="Q131" s="3">
        <f t="shared" si="71"/>
        <v>0.90972222222222232</v>
      </c>
      <c r="R131" s="3">
        <f t="shared" si="72"/>
        <v>0.9375</v>
      </c>
      <c r="S131" s="3">
        <f t="shared" si="73"/>
        <v>0.96527777777777768</v>
      </c>
      <c r="T131" s="3">
        <f t="shared" si="74"/>
        <v>0.99305555555555558</v>
      </c>
      <c r="U131" s="3">
        <f t="shared" si="75"/>
        <v>1.0208333333333333</v>
      </c>
      <c r="V131" s="3">
        <f t="shared" si="76"/>
        <v>1.0486111111111112</v>
      </c>
      <c r="W131" s="3">
        <f t="shared" si="77"/>
        <v>1.0763888888888888</v>
      </c>
      <c r="X131" s="3">
        <f t="shared" si="78"/>
        <v>1.1041666666666667</v>
      </c>
      <c r="Y131" s="3">
        <f t="shared" si="79"/>
        <v>1.1319444444444444</v>
      </c>
      <c r="Z131" s="3">
        <f t="shared" si="80"/>
        <v>1.1597222222222221</v>
      </c>
      <c r="AA131" s="3">
        <f t="shared" si="81"/>
        <v>1.1875</v>
      </c>
      <c r="AB131" s="3">
        <f t="shared" si="82"/>
        <v>1.2152777777777779</v>
      </c>
      <c r="AC131" s="3">
        <f t="shared" si="83"/>
        <v>1.2430555555555556</v>
      </c>
      <c r="AD131" s="3">
        <f t="shared" si="84"/>
        <v>1.2708333333333333</v>
      </c>
      <c r="AE131" s="3">
        <f t="shared" si="85"/>
        <v>1.2986111111111112</v>
      </c>
      <c r="AF131" s="3">
        <f t="shared" si="86"/>
        <v>1.3263888888888888</v>
      </c>
      <c r="AG131" s="3">
        <f t="shared" si="87"/>
        <v>0.35416666666666669</v>
      </c>
      <c r="AH131" s="3">
        <f t="shared" si="88"/>
        <v>0.38194444444444459</v>
      </c>
      <c r="AI131" s="3">
        <f t="shared" si="89"/>
        <v>0.40972222222222227</v>
      </c>
      <c r="AJ131" s="3">
        <f t="shared" si="90"/>
        <v>0.43749999999999994</v>
      </c>
      <c r="AK131" s="3">
        <f t="shared" si="91"/>
        <v>0</v>
      </c>
      <c r="AL131" s="3">
        <f t="shared" si="92"/>
        <v>0</v>
      </c>
      <c r="AM131" s="3">
        <f t="shared" si="93"/>
        <v>0</v>
      </c>
      <c r="AN131" s="3">
        <f t="shared" si="94"/>
        <v>0</v>
      </c>
      <c r="AO131" s="3">
        <f t="shared" si="95"/>
        <v>0</v>
      </c>
      <c r="AP131" s="3">
        <f t="shared" si="96"/>
        <v>0</v>
      </c>
      <c r="AQ131" s="3">
        <f t="shared" si="97"/>
        <v>0</v>
      </c>
    </row>
    <row r="132" spans="4:43" x14ac:dyDescent="0.2">
      <c r="D132" s="3">
        <f t="shared" si="59"/>
        <v>0.57638888888888884</v>
      </c>
      <c r="E132" s="3">
        <f t="shared" si="68"/>
        <v>0.60416666666666674</v>
      </c>
      <c r="F132" s="3">
        <f t="shared" si="63"/>
        <v>0.63194444444444442</v>
      </c>
      <c r="G132" s="3">
        <f t="shared" si="63"/>
        <v>0.65972222222222221</v>
      </c>
      <c r="H132" s="3">
        <f t="shared" si="60"/>
        <v>0.6875</v>
      </c>
      <c r="I132" s="3">
        <f t="shared" si="61"/>
        <v>0.71527777777777779</v>
      </c>
      <c r="J132" s="3">
        <f t="shared" si="62"/>
        <v>0.74305555555555558</v>
      </c>
      <c r="K132" s="3">
        <f t="shared" si="64"/>
        <v>0.77083333333333337</v>
      </c>
      <c r="L132" s="3">
        <f t="shared" si="65"/>
        <v>0.79861111111111116</v>
      </c>
      <c r="M132" s="3">
        <f t="shared" si="66"/>
        <v>0.82638888888888895</v>
      </c>
      <c r="N132" s="3">
        <f t="shared" si="67"/>
        <v>0.85416666666666674</v>
      </c>
      <c r="O132" s="3">
        <f t="shared" si="69"/>
        <v>0.88194444444444442</v>
      </c>
      <c r="P132" s="3">
        <f t="shared" si="70"/>
        <v>0.90972222222222232</v>
      </c>
      <c r="Q132" s="3">
        <f t="shared" si="71"/>
        <v>0.9375</v>
      </c>
      <c r="R132" s="3">
        <f t="shared" si="72"/>
        <v>0.96527777777777768</v>
      </c>
      <c r="S132" s="3">
        <f t="shared" si="73"/>
        <v>0.99305555555555558</v>
      </c>
      <c r="T132" s="3">
        <f t="shared" si="74"/>
        <v>1.0208333333333333</v>
      </c>
      <c r="U132" s="3">
        <f t="shared" si="75"/>
        <v>1.0486111111111112</v>
      </c>
      <c r="V132" s="3">
        <f t="shared" si="76"/>
        <v>1.0763888888888888</v>
      </c>
      <c r="W132" s="3">
        <f t="shared" si="77"/>
        <v>1.1041666666666667</v>
      </c>
      <c r="X132" s="3">
        <f t="shared" si="78"/>
        <v>1.1319444444444444</v>
      </c>
      <c r="Y132" s="3">
        <f t="shared" si="79"/>
        <v>1.1597222222222221</v>
      </c>
      <c r="Z132" s="3">
        <f t="shared" si="80"/>
        <v>1.1875</v>
      </c>
      <c r="AA132" s="3">
        <f t="shared" si="81"/>
        <v>1.2152777777777779</v>
      </c>
      <c r="AB132" s="3">
        <f t="shared" si="82"/>
        <v>1.2430555555555556</v>
      </c>
      <c r="AC132" s="3">
        <f t="shared" si="83"/>
        <v>1.2708333333333333</v>
      </c>
      <c r="AD132" s="3">
        <f t="shared" si="84"/>
        <v>1.2986111111111112</v>
      </c>
      <c r="AE132" s="3">
        <f t="shared" si="85"/>
        <v>1.3263888888888888</v>
      </c>
      <c r="AF132" s="3">
        <f t="shared" si="86"/>
        <v>0.35416666666666669</v>
      </c>
      <c r="AG132" s="3">
        <f t="shared" si="87"/>
        <v>0.38194444444444459</v>
      </c>
      <c r="AH132" s="3">
        <f t="shared" si="88"/>
        <v>0.40972222222222227</v>
      </c>
      <c r="AI132" s="3">
        <f t="shared" si="89"/>
        <v>0.43749999999999994</v>
      </c>
      <c r="AJ132" s="3">
        <f t="shared" si="90"/>
        <v>0</v>
      </c>
      <c r="AK132" s="3">
        <f t="shared" si="91"/>
        <v>0</v>
      </c>
      <c r="AL132" s="3">
        <f t="shared" si="92"/>
        <v>0</v>
      </c>
      <c r="AM132" s="3">
        <f t="shared" si="93"/>
        <v>0</v>
      </c>
      <c r="AN132" s="3">
        <f t="shared" si="94"/>
        <v>0</v>
      </c>
      <c r="AO132" s="3">
        <f t="shared" si="95"/>
        <v>0</v>
      </c>
      <c r="AP132" s="3">
        <f t="shared" si="96"/>
        <v>0</v>
      </c>
      <c r="AQ132" s="3">
        <f t="shared" si="97"/>
        <v>0</v>
      </c>
    </row>
    <row r="133" spans="4:43" x14ac:dyDescent="0.2">
      <c r="D133" s="3">
        <f t="shared" si="59"/>
        <v>0.60416666666666674</v>
      </c>
      <c r="E133" s="3">
        <f t="shared" si="68"/>
        <v>0.63194444444444442</v>
      </c>
      <c r="F133" s="3">
        <f t="shared" si="63"/>
        <v>0.65972222222222221</v>
      </c>
      <c r="G133" s="3">
        <f t="shared" si="63"/>
        <v>0.6875</v>
      </c>
      <c r="H133" s="3">
        <f t="shared" si="60"/>
        <v>0.71527777777777779</v>
      </c>
      <c r="I133" s="3">
        <f t="shared" si="61"/>
        <v>0.74305555555555558</v>
      </c>
      <c r="J133" s="3">
        <f t="shared" si="62"/>
        <v>0.77083333333333337</v>
      </c>
      <c r="K133" s="3">
        <f t="shared" si="64"/>
        <v>0.79861111111111116</v>
      </c>
      <c r="L133" s="3">
        <f t="shared" si="65"/>
        <v>0.82638888888888895</v>
      </c>
      <c r="M133" s="3">
        <f t="shared" si="66"/>
        <v>0.85416666666666674</v>
      </c>
      <c r="N133" s="3">
        <f t="shared" si="67"/>
        <v>0.88194444444444442</v>
      </c>
      <c r="O133" s="3">
        <f t="shared" si="69"/>
        <v>0.90972222222222232</v>
      </c>
      <c r="P133" s="3">
        <f t="shared" si="70"/>
        <v>0.9375</v>
      </c>
      <c r="Q133" s="3">
        <f t="shared" si="71"/>
        <v>0.96527777777777768</v>
      </c>
      <c r="R133" s="3">
        <f t="shared" si="72"/>
        <v>0.99305555555555558</v>
      </c>
      <c r="S133" s="3">
        <f t="shared" si="73"/>
        <v>1.0208333333333333</v>
      </c>
      <c r="T133" s="3">
        <f t="shared" si="74"/>
        <v>1.0486111111111112</v>
      </c>
      <c r="U133" s="3">
        <f t="shared" si="75"/>
        <v>1.0763888888888888</v>
      </c>
      <c r="V133" s="3">
        <f t="shared" si="76"/>
        <v>1.1041666666666667</v>
      </c>
      <c r="W133" s="3">
        <f t="shared" si="77"/>
        <v>1.1319444444444444</v>
      </c>
      <c r="X133" s="3">
        <f t="shared" si="78"/>
        <v>1.1597222222222221</v>
      </c>
      <c r="Y133" s="3">
        <f t="shared" si="79"/>
        <v>1.1875</v>
      </c>
      <c r="Z133" s="3">
        <f t="shared" si="80"/>
        <v>1.2152777777777779</v>
      </c>
      <c r="AA133" s="3">
        <f t="shared" si="81"/>
        <v>1.2430555555555556</v>
      </c>
      <c r="AB133" s="3">
        <f t="shared" si="82"/>
        <v>1.2708333333333333</v>
      </c>
      <c r="AC133" s="3">
        <f t="shared" si="83"/>
        <v>1.2986111111111112</v>
      </c>
      <c r="AD133" s="3">
        <f t="shared" si="84"/>
        <v>1.3263888888888888</v>
      </c>
      <c r="AE133" s="3">
        <f t="shared" si="85"/>
        <v>0.35416666666666669</v>
      </c>
      <c r="AF133" s="3">
        <f t="shared" si="86"/>
        <v>0.38194444444444459</v>
      </c>
      <c r="AG133" s="3">
        <f t="shared" si="87"/>
        <v>0.40972222222222227</v>
      </c>
      <c r="AH133" s="3">
        <f t="shared" si="88"/>
        <v>0.43749999999999994</v>
      </c>
      <c r="AI133" s="3">
        <f t="shared" si="89"/>
        <v>0</v>
      </c>
      <c r="AJ133" s="3">
        <f t="shared" si="90"/>
        <v>0</v>
      </c>
      <c r="AK133" s="3">
        <f t="shared" si="91"/>
        <v>0</v>
      </c>
      <c r="AL133" s="3">
        <f t="shared" si="92"/>
        <v>0</v>
      </c>
      <c r="AM133" s="3">
        <f t="shared" si="93"/>
        <v>0</v>
      </c>
      <c r="AN133" s="3">
        <f t="shared" si="94"/>
        <v>0</v>
      </c>
      <c r="AO133" s="3">
        <f t="shared" si="95"/>
        <v>0</v>
      </c>
      <c r="AP133" s="3">
        <f t="shared" si="96"/>
        <v>0</v>
      </c>
      <c r="AQ133" s="3">
        <f t="shared" si="97"/>
        <v>0</v>
      </c>
    </row>
    <row r="134" spans="4:43" x14ac:dyDescent="0.2">
      <c r="D134" s="3">
        <f t="shared" si="59"/>
        <v>0.63194444444444442</v>
      </c>
      <c r="E134" s="3">
        <f t="shared" si="68"/>
        <v>0.65972222222222221</v>
      </c>
      <c r="F134" s="3">
        <f t="shared" si="63"/>
        <v>0.6875</v>
      </c>
      <c r="G134" s="3">
        <f t="shared" si="63"/>
        <v>0.71527777777777779</v>
      </c>
      <c r="H134" s="3">
        <f t="shared" si="60"/>
        <v>0.74305555555555558</v>
      </c>
      <c r="I134" s="3">
        <f t="shared" si="61"/>
        <v>0.77083333333333337</v>
      </c>
      <c r="J134" s="3">
        <f t="shared" si="62"/>
        <v>0.79861111111111116</v>
      </c>
      <c r="K134" s="3">
        <f t="shared" si="64"/>
        <v>0.82638888888888895</v>
      </c>
      <c r="L134" s="3">
        <f t="shared" si="65"/>
        <v>0.85416666666666674</v>
      </c>
      <c r="M134" s="3">
        <f t="shared" si="66"/>
        <v>0.88194444444444442</v>
      </c>
      <c r="N134" s="3">
        <f t="shared" si="67"/>
        <v>0.90972222222222232</v>
      </c>
      <c r="O134" s="3">
        <f t="shared" si="69"/>
        <v>0.9375</v>
      </c>
      <c r="P134" s="3">
        <f t="shared" si="70"/>
        <v>0.96527777777777768</v>
      </c>
      <c r="Q134" s="3">
        <f t="shared" si="71"/>
        <v>0.99305555555555558</v>
      </c>
      <c r="R134" s="3">
        <f t="shared" si="72"/>
        <v>1.0208333333333333</v>
      </c>
      <c r="S134" s="3">
        <f t="shared" si="73"/>
        <v>1.0486111111111112</v>
      </c>
      <c r="T134" s="3">
        <f t="shared" si="74"/>
        <v>1.0763888888888888</v>
      </c>
      <c r="U134" s="3">
        <f t="shared" si="75"/>
        <v>1.1041666666666667</v>
      </c>
      <c r="V134" s="3">
        <f t="shared" si="76"/>
        <v>1.1319444444444444</v>
      </c>
      <c r="W134" s="3">
        <f t="shared" si="77"/>
        <v>1.1597222222222221</v>
      </c>
      <c r="X134" s="3">
        <f t="shared" si="78"/>
        <v>1.1875</v>
      </c>
      <c r="Y134" s="3">
        <f t="shared" si="79"/>
        <v>1.2152777777777779</v>
      </c>
      <c r="Z134" s="3">
        <f t="shared" si="80"/>
        <v>1.2430555555555556</v>
      </c>
      <c r="AA134" s="3">
        <f t="shared" si="81"/>
        <v>1.2708333333333333</v>
      </c>
      <c r="AB134" s="3">
        <f t="shared" si="82"/>
        <v>1.2986111111111112</v>
      </c>
      <c r="AC134" s="3">
        <f t="shared" si="83"/>
        <v>1.3263888888888888</v>
      </c>
      <c r="AD134" s="3">
        <f t="shared" si="84"/>
        <v>0.35416666666666669</v>
      </c>
      <c r="AE134" s="3">
        <f t="shared" si="85"/>
        <v>0.38194444444444459</v>
      </c>
      <c r="AF134" s="3">
        <f t="shared" si="86"/>
        <v>0.40972222222222227</v>
      </c>
      <c r="AG134" s="3">
        <f t="shared" si="87"/>
        <v>0.43749999999999994</v>
      </c>
      <c r="AH134" s="3">
        <f t="shared" si="88"/>
        <v>0</v>
      </c>
      <c r="AI134" s="3">
        <f t="shared" si="89"/>
        <v>0</v>
      </c>
      <c r="AJ134" s="3">
        <f t="shared" si="90"/>
        <v>0</v>
      </c>
      <c r="AK134" s="3">
        <f t="shared" si="91"/>
        <v>0</v>
      </c>
      <c r="AL134" s="3">
        <f t="shared" si="92"/>
        <v>0</v>
      </c>
      <c r="AM134" s="3">
        <f t="shared" si="93"/>
        <v>0</v>
      </c>
      <c r="AN134" s="3">
        <f t="shared" si="94"/>
        <v>0</v>
      </c>
      <c r="AO134" s="3">
        <f t="shared" si="95"/>
        <v>0</v>
      </c>
      <c r="AP134" s="3">
        <f t="shared" si="96"/>
        <v>0</v>
      </c>
      <c r="AQ134" s="3">
        <f t="shared" si="97"/>
        <v>0</v>
      </c>
    </row>
    <row r="135" spans="4:43" x14ac:dyDescent="0.2">
      <c r="D135" s="3">
        <f t="shared" si="59"/>
        <v>0.65972222222222221</v>
      </c>
      <c r="E135" s="3">
        <f t="shared" si="68"/>
        <v>0.6875</v>
      </c>
      <c r="F135" s="3">
        <f t="shared" si="63"/>
        <v>0.71527777777777779</v>
      </c>
      <c r="G135" s="3">
        <f t="shared" si="63"/>
        <v>0.74305555555555558</v>
      </c>
      <c r="H135" s="3">
        <f t="shared" si="60"/>
        <v>0.77083333333333337</v>
      </c>
      <c r="I135" s="3">
        <f t="shared" si="61"/>
        <v>0.79861111111111116</v>
      </c>
      <c r="J135" s="3">
        <f t="shared" si="62"/>
        <v>0.82638888888888895</v>
      </c>
      <c r="K135" s="3">
        <f t="shared" si="64"/>
        <v>0.85416666666666674</v>
      </c>
      <c r="L135" s="3">
        <f t="shared" si="65"/>
        <v>0.88194444444444442</v>
      </c>
      <c r="M135" s="3">
        <f t="shared" si="66"/>
        <v>0.90972222222222232</v>
      </c>
      <c r="N135" s="3">
        <f t="shared" si="67"/>
        <v>0.9375</v>
      </c>
      <c r="O135" s="3">
        <f t="shared" si="69"/>
        <v>0.96527777777777768</v>
      </c>
      <c r="P135" s="3">
        <f t="shared" si="70"/>
        <v>0.99305555555555558</v>
      </c>
      <c r="Q135" s="3">
        <f t="shared" si="71"/>
        <v>1.0208333333333333</v>
      </c>
      <c r="R135" s="3">
        <f t="shared" si="72"/>
        <v>1.0486111111111112</v>
      </c>
      <c r="S135" s="3">
        <f t="shared" si="73"/>
        <v>1.0763888888888888</v>
      </c>
      <c r="T135" s="3">
        <f t="shared" si="74"/>
        <v>1.1041666666666667</v>
      </c>
      <c r="U135" s="3">
        <f t="shared" si="75"/>
        <v>1.1319444444444444</v>
      </c>
      <c r="V135" s="3">
        <f t="shared" si="76"/>
        <v>1.1597222222222221</v>
      </c>
      <c r="W135" s="3">
        <f t="shared" si="77"/>
        <v>1.1875</v>
      </c>
      <c r="X135" s="3">
        <f t="shared" si="78"/>
        <v>1.2152777777777779</v>
      </c>
      <c r="Y135" s="3">
        <f t="shared" si="79"/>
        <v>1.2430555555555556</v>
      </c>
      <c r="Z135" s="3">
        <f t="shared" si="80"/>
        <v>1.2708333333333333</v>
      </c>
      <c r="AA135" s="3">
        <f t="shared" si="81"/>
        <v>1.2986111111111112</v>
      </c>
      <c r="AB135" s="3">
        <f t="shared" si="82"/>
        <v>1.3263888888888888</v>
      </c>
      <c r="AC135" s="3">
        <f t="shared" si="83"/>
        <v>0.35416666666666669</v>
      </c>
      <c r="AD135" s="3">
        <f t="shared" si="84"/>
        <v>0.38194444444444459</v>
      </c>
      <c r="AE135" s="3">
        <f t="shared" si="85"/>
        <v>0.40972222222222227</v>
      </c>
      <c r="AF135" s="3">
        <f t="shared" si="86"/>
        <v>0.43749999999999994</v>
      </c>
      <c r="AG135" s="3">
        <f t="shared" si="87"/>
        <v>0</v>
      </c>
      <c r="AH135" s="3">
        <f t="shared" si="88"/>
        <v>0</v>
      </c>
      <c r="AI135" s="3">
        <f t="shared" si="89"/>
        <v>0</v>
      </c>
      <c r="AJ135" s="3">
        <f t="shared" si="90"/>
        <v>0</v>
      </c>
      <c r="AK135" s="3">
        <f t="shared" si="91"/>
        <v>0</v>
      </c>
      <c r="AL135" s="3">
        <f t="shared" si="92"/>
        <v>0</v>
      </c>
      <c r="AM135" s="3">
        <f t="shared" si="93"/>
        <v>0</v>
      </c>
      <c r="AN135" s="3">
        <f t="shared" si="94"/>
        <v>0</v>
      </c>
      <c r="AO135" s="3">
        <f t="shared" si="95"/>
        <v>0</v>
      </c>
      <c r="AP135" s="3">
        <f t="shared" si="96"/>
        <v>0</v>
      </c>
      <c r="AQ135" s="3">
        <f t="shared" si="97"/>
        <v>0</v>
      </c>
    </row>
    <row r="136" spans="4:43" x14ac:dyDescent="0.2">
      <c r="D136" s="3">
        <f t="shared" si="59"/>
        <v>0.6875</v>
      </c>
      <c r="E136" s="3">
        <f t="shared" si="68"/>
        <v>0.71527777777777779</v>
      </c>
      <c r="F136" s="3">
        <f t="shared" si="63"/>
        <v>0.74305555555555558</v>
      </c>
      <c r="G136" s="3">
        <f t="shared" si="63"/>
        <v>0.77083333333333337</v>
      </c>
      <c r="H136" s="3">
        <f t="shared" si="60"/>
        <v>0.79861111111111116</v>
      </c>
      <c r="I136" s="3">
        <f t="shared" si="61"/>
        <v>0.82638888888888895</v>
      </c>
      <c r="J136" s="3">
        <f t="shared" si="62"/>
        <v>0.85416666666666674</v>
      </c>
      <c r="K136" s="3">
        <f t="shared" si="64"/>
        <v>0.88194444444444442</v>
      </c>
      <c r="L136" s="3">
        <f t="shared" si="65"/>
        <v>0.90972222222222232</v>
      </c>
      <c r="M136" s="3">
        <f t="shared" si="66"/>
        <v>0.9375</v>
      </c>
      <c r="N136" s="3">
        <f t="shared" si="67"/>
        <v>0.96527777777777768</v>
      </c>
      <c r="O136" s="3">
        <f t="shared" si="69"/>
        <v>0.99305555555555558</v>
      </c>
      <c r="P136" s="3">
        <f t="shared" si="70"/>
        <v>1.0208333333333333</v>
      </c>
      <c r="Q136" s="3">
        <f t="shared" si="71"/>
        <v>1.0486111111111112</v>
      </c>
      <c r="R136" s="3">
        <f t="shared" si="72"/>
        <v>1.0763888888888888</v>
      </c>
      <c r="S136" s="3">
        <f t="shared" si="73"/>
        <v>1.1041666666666667</v>
      </c>
      <c r="T136" s="3">
        <f t="shared" si="74"/>
        <v>1.1319444444444444</v>
      </c>
      <c r="U136" s="3">
        <f t="shared" si="75"/>
        <v>1.1597222222222221</v>
      </c>
      <c r="V136" s="3">
        <f t="shared" si="76"/>
        <v>1.1875</v>
      </c>
      <c r="W136" s="3">
        <f t="shared" si="77"/>
        <v>1.2152777777777779</v>
      </c>
      <c r="X136" s="3">
        <f t="shared" si="78"/>
        <v>1.2430555555555556</v>
      </c>
      <c r="Y136" s="3">
        <f t="shared" si="79"/>
        <v>1.2708333333333333</v>
      </c>
      <c r="Z136" s="3">
        <f t="shared" si="80"/>
        <v>1.2986111111111112</v>
      </c>
      <c r="AA136" s="3">
        <f t="shared" si="81"/>
        <v>1.3263888888888888</v>
      </c>
      <c r="AB136" s="3">
        <f t="shared" si="82"/>
        <v>0.35416666666666669</v>
      </c>
      <c r="AC136" s="3">
        <f t="shared" si="83"/>
        <v>0.38194444444444459</v>
      </c>
      <c r="AD136" s="3">
        <f t="shared" si="84"/>
        <v>0.40972222222222227</v>
      </c>
      <c r="AE136" s="3">
        <f t="shared" si="85"/>
        <v>0.43749999999999994</v>
      </c>
      <c r="AF136" s="3">
        <f t="shared" si="86"/>
        <v>0</v>
      </c>
      <c r="AG136" s="3">
        <f t="shared" si="87"/>
        <v>0</v>
      </c>
      <c r="AH136" s="3">
        <f t="shared" si="88"/>
        <v>0</v>
      </c>
      <c r="AI136" s="3">
        <f t="shared" si="89"/>
        <v>0</v>
      </c>
      <c r="AJ136" s="3">
        <f t="shared" si="90"/>
        <v>0</v>
      </c>
      <c r="AK136" s="3">
        <f t="shared" si="91"/>
        <v>0</v>
      </c>
      <c r="AL136" s="3">
        <f t="shared" si="92"/>
        <v>0</v>
      </c>
      <c r="AM136" s="3">
        <f t="shared" si="93"/>
        <v>0</v>
      </c>
      <c r="AN136" s="3">
        <f t="shared" si="94"/>
        <v>0</v>
      </c>
      <c r="AO136" s="3">
        <f t="shared" si="95"/>
        <v>0</v>
      </c>
      <c r="AP136" s="3">
        <f t="shared" si="96"/>
        <v>0</v>
      </c>
      <c r="AQ136" s="3">
        <f t="shared" si="97"/>
        <v>0</v>
      </c>
    </row>
    <row r="137" spans="4:43" x14ac:dyDescent="0.2">
      <c r="D137" s="3">
        <f t="shared" si="59"/>
        <v>0.71527777777777779</v>
      </c>
      <c r="E137" s="3">
        <f t="shared" si="68"/>
        <v>0.74305555555555558</v>
      </c>
      <c r="F137" s="3">
        <f t="shared" si="63"/>
        <v>0.77083333333333337</v>
      </c>
      <c r="G137" s="3">
        <f t="shared" si="63"/>
        <v>0.79861111111111116</v>
      </c>
      <c r="H137" s="3">
        <f t="shared" si="60"/>
        <v>0.82638888888888895</v>
      </c>
      <c r="I137" s="3">
        <f t="shared" si="61"/>
        <v>0.85416666666666674</v>
      </c>
      <c r="J137" s="3">
        <f t="shared" si="62"/>
        <v>0.88194444444444442</v>
      </c>
      <c r="K137" s="3">
        <f t="shared" si="64"/>
        <v>0.90972222222222232</v>
      </c>
      <c r="L137" s="3">
        <f t="shared" si="65"/>
        <v>0.9375</v>
      </c>
      <c r="M137" s="3">
        <f t="shared" si="66"/>
        <v>0.96527777777777768</v>
      </c>
      <c r="N137" s="3">
        <f t="shared" si="67"/>
        <v>0.99305555555555558</v>
      </c>
      <c r="O137" s="3">
        <f t="shared" si="69"/>
        <v>1.0208333333333333</v>
      </c>
      <c r="P137" s="3">
        <f t="shared" si="70"/>
        <v>1.0486111111111112</v>
      </c>
      <c r="Q137" s="3">
        <f t="shared" si="71"/>
        <v>1.0763888888888888</v>
      </c>
      <c r="R137" s="3">
        <f t="shared" si="72"/>
        <v>1.1041666666666667</v>
      </c>
      <c r="S137" s="3">
        <f t="shared" si="73"/>
        <v>1.1319444444444444</v>
      </c>
      <c r="T137" s="3">
        <f t="shared" si="74"/>
        <v>1.1597222222222221</v>
      </c>
      <c r="U137" s="3">
        <f t="shared" si="75"/>
        <v>1.1875</v>
      </c>
      <c r="V137" s="3">
        <f t="shared" si="76"/>
        <v>1.2152777777777779</v>
      </c>
      <c r="W137" s="3">
        <f t="shared" si="77"/>
        <v>1.2430555555555556</v>
      </c>
      <c r="X137" s="3">
        <f t="shared" si="78"/>
        <v>1.2708333333333333</v>
      </c>
      <c r="Y137" s="3">
        <f t="shared" si="79"/>
        <v>1.2986111111111112</v>
      </c>
      <c r="Z137" s="3">
        <f t="shared" si="80"/>
        <v>1.3263888888888888</v>
      </c>
      <c r="AA137" s="3">
        <f t="shared" si="81"/>
        <v>0.35416666666666669</v>
      </c>
      <c r="AB137" s="3">
        <f t="shared" si="82"/>
        <v>0.38194444444444459</v>
      </c>
      <c r="AC137" s="3">
        <f t="shared" si="83"/>
        <v>0.40972222222222227</v>
      </c>
      <c r="AD137" s="3">
        <f t="shared" si="84"/>
        <v>0.43749999999999994</v>
      </c>
      <c r="AE137" s="3">
        <f t="shared" si="85"/>
        <v>0</v>
      </c>
      <c r="AF137" s="3">
        <f t="shared" si="86"/>
        <v>0</v>
      </c>
      <c r="AG137" s="3">
        <f t="shared" si="87"/>
        <v>0</v>
      </c>
      <c r="AH137" s="3">
        <f t="shared" si="88"/>
        <v>0</v>
      </c>
      <c r="AI137" s="3">
        <f t="shared" si="89"/>
        <v>0</v>
      </c>
      <c r="AJ137" s="3">
        <f t="shared" si="90"/>
        <v>0</v>
      </c>
      <c r="AK137" s="3">
        <f t="shared" si="91"/>
        <v>0</v>
      </c>
      <c r="AL137" s="3">
        <f t="shared" si="92"/>
        <v>0</v>
      </c>
      <c r="AM137" s="3">
        <f t="shared" si="93"/>
        <v>0</v>
      </c>
      <c r="AN137" s="3">
        <f t="shared" si="94"/>
        <v>0</v>
      </c>
      <c r="AO137" s="3">
        <f t="shared" si="95"/>
        <v>0</v>
      </c>
      <c r="AP137" s="3">
        <f t="shared" si="96"/>
        <v>0</v>
      </c>
      <c r="AQ137" s="3">
        <f t="shared" si="97"/>
        <v>0</v>
      </c>
    </row>
    <row r="138" spans="4:43" x14ac:dyDescent="0.2">
      <c r="D138" s="3">
        <f t="shared" si="59"/>
        <v>0.74305555555555558</v>
      </c>
      <c r="E138" s="3">
        <f t="shared" si="68"/>
        <v>0.77083333333333337</v>
      </c>
      <c r="F138" s="3">
        <f t="shared" si="63"/>
        <v>0.79861111111111116</v>
      </c>
      <c r="G138" s="3">
        <f t="shared" si="63"/>
        <v>0.82638888888888895</v>
      </c>
      <c r="H138" s="3">
        <f t="shared" si="60"/>
        <v>0.85416666666666674</v>
      </c>
      <c r="I138" s="3">
        <f t="shared" si="61"/>
        <v>0.88194444444444442</v>
      </c>
      <c r="J138" s="3">
        <f t="shared" si="62"/>
        <v>0.90972222222222232</v>
      </c>
      <c r="K138" s="3">
        <f t="shared" si="64"/>
        <v>0.9375</v>
      </c>
      <c r="L138" s="3">
        <f t="shared" si="65"/>
        <v>0.96527777777777768</v>
      </c>
      <c r="M138" s="3">
        <f t="shared" si="66"/>
        <v>0.99305555555555558</v>
      </c>
      <c r="N138" s="3">
        <f t="shared" si="67"/>
        <v>1.0208333333333333</v>
      </c>
      <c r="O138" s="3">
        <f t="shared" si="69"/>
        <v>1.0486111111111112</v>
      </c>
      <c r="P138" s="3">
        <f t="shared" si="70"/>
        <v>1.0763888888888888</v>
      </c>
      <c r="Q138" s="3">
        <f t="shared" si="71"/>
        <v>1.1041666666666667</v>
      </c>
      <c r="R138" s="3">
        <f t="shared" si="72"/>
        <v>1.1319444444444444</v>
      </c>
      <c r="S138" s="3">
        <f t="shared" si="73"/>
        <v>1.1597222222222221</v>
      </c>
      <c r="T138" s="3">
        <f t="shared" si="74"/>
        <v>1.1875</v>
      </c>
      <c r="U138" s="3">
        <f t="shared" si="75"/>
        <v>1.2152777777777779</v>
      </c>
      <c r="V138" s="3">
        <f t="shared" si="76"/>
        <v>1.2430555555555556</v>
      </c>
      <c r="W138" s="3">
        <f t="shared" si="77"/>
        <v>1.2708333333333333</v>
      </c>
      <c r="X138" s="3">
        <f t="shared" si="78"/>
        <v>1.2986111111111112</v>
      </c>
      <c r="Y138" s="3">
        <f t="shared" si="79"/>
        <v>1.3263888888888888</v>
      </c>
      <c r="Z138" s="3">
        <f t="shared" si="80"/>
        <v>0.35416666666666669</v>
      </c>
      <c r="AA138" s="3">
        <f t="shared" si="81"/>
        <v>0.38194444444444459</v>
      </c>
      <c r="AB138" s="3">
        <f t="shared" si="82"/>
        <v>0.40972222222222227</v>
      </c>
      <c r="AC138" s="3">
        <f t="shared" si="83"/>
        <v>0.43749999999999994</v>
      </c>
      <c r="AD138" s="3">
        <f t="shared" si="84"/>
        <v>0</v>
      </c>
      <c r="AE138" s="3">
        <f t="shared" si="85"/>
        <v>0</v>
      </c>
      <c r="AF138" s="3">
        <f t="shared" si="86"/>
        <v>0</v>
      </c>
      <c r="AG138" s="3">
        <f t="shared" si="87"/>
        <v>0</v>
      </c>
      <c r="AH138" s="3">
        <f t="shared" si="88"/>
        <v>0</v>
      </c>
      <c r="AI138" s="3">
        <f t="shared" si="89"/>
        <v>0</v>
      </c>
      <c r="AJ138" s="3">
        <f t="shared" si="90"/>
        <v>0</v>
      </c>
      <c r="AK138" s="3">
        <f t="shared" si="91"/>
        <v>0</v>
      </c>
      <c r="AL138" s="3">
        <f t="shared" si="92"/>
        <v>0</v>
      </c>
      <c r="AM138" s="3">
        <f t="shared" si="93"/>
        <v>0</v>
      </c>
      <c r="AN138" s="3">
        <f t="shared" si="94"/>
        <v>0</v>
      </c>
      <c r="AO138" s="3">
        <f t="shared" si="95"/>
        <v>0</v>
      </c>
      <c r="AP138" s="3">
        <f t="shared" si="96"/>
        <v>0</v>
      </c>
      <c r="AQ138" s="3">
        <f t="shared" si="97"/>
        <v>0</v>
      </c>
    </row>
    <row r="139" spans="4:43" x14ac:dyDescent="0.2">
      <c r="D139" s="3">
        <f t="shared" si="59"/>
        <v>0.77083333333333337</v>
      </c>
      <c r="E139" s="3">
        <f t="shared" si="68"/>
        <v>0.79861111111111116</v>
      </c>
      <c r="F139" s="3">
        <f t="shared" si="63"/>
        <v>0.82638888888888895</v>
      </c>
      <c r="G139" s="3">
        <f t="shared" si="63"/>
        <v>0.85416666666666674</v>
      </c>
      <c r="H139" s="3">
        <f t="shared" si="60"/>
        <v>0.88194444444444442</v>
      </c>
      <c r="I139" s="3">
        <f t="shared" si="61"/>
        <v>0.90972222222222232</v>
      </c>
      <c r="J139" s="3">
        <f t="shared" si="62"/>
        <v>0.9375</v>
      </c>
      <c r="K139" s="3">
        <f t="shared" si="64"/>
        <v>0.96527777777777768</v>
      </c>
      <c r="L139" s="3">
        <f t="shared" si="65"/>
        <v>0.99305555555555558</v>
      </c>
      <c r="M139" s="3">
        <f t="shared" si="66"/>
        <v>1.0208333333333333</v>
      </c>
      <c r="N139" s="3">
        <f t="shared" si="67"/>
        <v>1.0486111111111112</v>
      </c>
      <c r="O139" s="3">
        <f t="shared" si="69"/>
        <v>1.0763888888888888</v>
      </c>
      <c r="P139" s="3">
        <f t="shared" si="70"/>
        <v>1.1041666666666667</v>
      </c>
      <c r="Q139" s="3">
        <f t="shared" si="71"/>
        <v>1.1319444444444444</v>
      </c>
      <c r="R139" s="3">
        <f t="shared" si="72"/>
        <v>1.1597222222222221</v>
      </c>
      <c r="S139" s="3">
        <f t="shared" si="73"/>
        <v>1.1875</v>
      </c>
      <c r="T139" s="3">
        <f t="shared" si="74"/>
        <v>1.2152777777777779</v>
      </c>
      <c r="U139" s="3">
        <f t="shared" si="75"/>
        <v>1.2430555555555556</v>
      </c>
      <c r="V139" s="3">
        <f t="shared" si="76"/>
        <v>1.2708333333333333</v>
      </c>
      <c r="W139" s="3">
        <f t="shared" si="77"/>
        <v>1.2986111111111112</v>
      </c>
      <c r="X139" s="3">
        <f t="shared" si="78"/>
        <v>1.3263888888888888</v>
      </c>
      <c r="Y139" s="3">
        <f t="shared" si="79"/>
        <v>0.35416666666666669</v>
      </c>
      <c r="Z139" s="3">
        <f t="shared" si="80"/>
        <v>0.38194444444444459</v>
      </c>
      <c r="AA139" s="3">
        <f t="shared" si="81"/>
        <v>0.40972222222222227</v>
      </c>
      <c r="AB139" s="3">
        <f t="shared" si="82"/>
        <v>0.43749999999999994</v>
      </c>
      <c r="AC139" s="3">
        <f t="shared" si="83"/>
        <v>0</v>
      </c>
      <c r="AD139" s="3">
        <f t="shared" si="84"/>
        <v>0</v>
      </c>
      <c r="AE139" s="3">
        <f t="shared" si="85"/>
        <v>0</v>
      </c>
      <c r="AF139" s="3">
        <f t="shared" si="86"/>
        <v>0</v>
      </c>
      <c r="AG139" s="3">
        <f t="shared" si="87"/>
        <v>0</v>
      </c>
      <c r="AH139" s="3">
        <f t="shared" si="88"/>
        <v>0</v>
      </c>
      <c r="AI139" s="3">
        <f t="shared" si="89"/>
        <v>0</v>
      </c>
      <c r="AJ139" s="3">
        <f t="shared" si="90"/>
        <v>0</v>
      </c>
      <c r="AK139" s="3">
        <f t="shared" si="91"/>
        <v>0</v>
      </c>
      <c r="AL139" s="3">
        <f t="shared" si="92"/>
        <v>0</v>
      </c>
      <c r="AM139" s="3">
        <f t="shared" si="93"/>
        <v>0</v>
      </c>
      <c r="AN139" s="3">
        <f t="shared" si="94"/>
        <v>0</v>
      </c>
      <c r="AO139" s="3">
        <f t="shared" si="95"/>
        <v>0</v>
      </c>
      <c r="AP139" s="3">
        <f t="shared" si="96"/>
        <v>0</v>
      </c>
      <c r="AQ139" s="3">
        <f t="shared" si="97"/>
        <v>0</v>
      </c>
    </row>
    <row r="140" spans="4:43" x14ac:dyDescent="0.2">
      <c r="D140" s="3">
        <f t="shared" si="59"/>
        <v>0.79861111111111116</v>
      </c>
      <c r="E140" s="3">
        <f t="shared" si="68"/>
        <v>0.82638888888888895</v>
      </c>
      <c r="F140" s="3">
        <f t="shared" si="63"/>
        <v>0.85416666666666674</v>
      </c>
      <c r="G140" s="3">
        <f t="shared" si="63"/>
        <v>0.88194444444444442</v>
      </c>
      <c r="H140" s="3">
        <f t="shared" si="60"/>
        <v>0.90972222222222232</v>
      </c>
      <c r="I140" s="3">
        <f t="shared" si="61"/>
        <v>0.9375</v>
      </c>
      <c r="J140" s="3">
        <f t="shared" si="62"/>
        <v>0.96527777777777768</v>
      </c>
      <c r="K140" s="3">
        <f t="shared" si="64"/>
        <v>0.99305555555555558</v>
      </c>
      <c r="L140" s="3">
        <f t="shared" si="65"/>
        <v>1.0208333333333333</v>
      </c>
      <c r="M140" s="3">
        <f t="shared" si="66"/>
        <v>1.0486111111111112</v>
      </c>
      <c r="N140" s="3">
        <f t="shared" si="67"/>
        <v>1.0763888888888888</v>
      </c>
      <c r="O140" s="3">
        <f t="shared" si="69"/>
        <v>1.1041666666666667</v>
      </c>
      <c r="P140" s="3">
        <f t="shared" si="70"/>
        <v>1.1319444444444444</v>
      </c>
      <c r="Q140" s="3">
        <f t="shared" si="71"/>
        <v>1.1597222222222221</v>
      </c>
      <c r="R140" s="3">
        <f t="shared" si="72"/>
        <v>1.1875</v>
      </c>
      <c r="S140" s="3">
        <f t="shared" si="73"/>
        <v>1.2152777777777779</v>
      </c>
      <c r="T140" s="3">
        <f t="shared" si="74"/>
        <v>1.2430555555555556</v>
      </c>
      <c r="U140" s="3">
        <f t="shared" si="75"/>
        <v>1.2708333333333333</v>
      </c>
      <c r="V140" s="3">
        <f t="shared" si="76"/>
        <v>1.2986111111111112</v>
      </c>
      <c r="W140" s="3">
        <f t="shared" si="77"/>
        <v>1.3263888888888888</v>
      </c>
      <c r="X140" s="3">
        <f t="shared" si="78"/>
        <v>0.35416666666666669</v>
      </c>
      <c r="Y140" s="3">
        <f t="shared" si="79"/>
        <v>0.38194444444444459</v>
      </c>
      <c r="Z140" s="3">
        <f t="shared" si="80"/>
        <v>0.40972222222222227</v>
      </c>
      <c r="AA140" s="3">
        <f t="shared" si="81"/>
        <v>0.43749999999999994</v>
      </c>
      <c r="AB140" s="3">
        <f t="shared" si="82"/>
        <v>0</v>
      </c>
      <c r="AC140" s="3">
        <f t="shared" si="83"/>
        <v>0</v>
      </c>
      <c r="AD140" s="3">
        <f t="shared" si="84"/>
        <v>0</v>
      </c>
      <c r="AE140" s="3">
        <f t="shared" si="85"/>
        <v>0</v>
      </c>
      <c r="AF140" s="3">
        <f t="shared" si="86"/>
        <v>0</v>
      </c>
      <c r="AG140" s="3">
        <f t="shared" si="87"/>
        <v>0</v>
      </c>
      <c r="AH140" s="3">
        <f t="shared" si="88"/>
        <v>0</v>
      </c>
      <c r="AI140" s="3">
        <f t="shared" si="89"/>
        <v>0</v>
      </c>
      <c r="AJ140" s="3">
        <f t="shared" si="90"/>
        <v>0</v>
      </c>
      <c r="AK140" s="3">
        <f t="shared" si="91"/>
        <v>0</v>
      </c>
      <c r="AL140" s="3">
        <f t="shared" si="92"/>
        <v>0</v>
      </c>
      <c r="AM140" s="3">
        <f t="shared" si="93"/>
        <v>0</v>
      </c>
      <c r="AN140" s="3">
        <f t="shared" si="94"/>
        <v>0</v>
      </c>
      <c r="AO140" s="3">
        <f t="shared" si="95"/>
        <v>0</v>
      </c>
      <c r="AP140" s="3">
        <f t="shared" si="96"/>
        <v>0</v>
      </c>
      <c r="AQ140" s="3">
        <f t="shared" si="97"/>
        <v>0</v>
      </c>
    </row>
    <row r="141" spans="4:43" x14ac:dyDescent="0.2">
      <c r="D141" s="3">
        <f t="shared" si="59"/>
        <v>0.82638888888888895</v>
      </c>
      <c r="E141" s="3">
        <f t="shared" si="68"/>
        <v>0.85416666666666674</v>
      </c>
      <c r="F141" s="3">
        <f t="shared" si="63"/>
        <v>0.88194444444444442</v>
      </c>
      <c r="G141" s="3">
        <f t="shared" si="63"/>
        <v>0.90972222222222232</v>
      </c>
      <c r="H141" s="3">
        <f t="shared" si="60"/>
        <v>0.9375</v>
      </c>
      <c r="I141" s="3">
        <f t="shared" si="61"/>
        <v>0.96527777777777768</v>
      </c>
      <c r="J141" s="3">
        <f t="shared" si="62"/>
        <v>0.99305555555555558</v>
      </c>
      <c r="K141" s="3">
        <f t="shared" si="64"/>
        <v>1.0208333333333333</v>
      </c>
      <c r="L141" s="3">
        <f t="shared" si="65"/>
        <v>1.0486111111111112</v>
      </c>
      <c r="M141" s="3">
        <f t="shared" si="66"/>
        <v>1.0763888888888888</v>
      </c>
      <c r="N141" s="3">
        <f t="shared" si="67"/>
        <v>1.1041666666666667</v>
      </c>
      <c r="O141" s="3">
        <f t="shared" si="69"/>
        <v>1.1319444444444444</v>
      </c>
      <c r="P141" s="3">
        <f t="shared" si="70"/>
        <v>1.1597222222222221</v>
      </c>
      <c r="Q141" s="3">
        <f t="shared" si="71"/>
        <v>1.1875</v>
      </c>
      <c r="R141" s="3">
        <f t="shared" si="72"/>
        <v>1.2152777777777779</v>
      </c>
      <c r="S141" s="3">
        <f t="shared" si="73"/>
        <v>1.2430555555555556</v>
      </c>
      <c r="T141" s="3">
        <f t="shared" si="74"/>
        <v>1.2708333333333333</v>
      </c>
      <c r="U141" s="3">
        <f t="shared" si="75"/>
        <v>1.2986111111111112</v>
      </c>
      <c r="V141" s="3">
        <f t="shared" si="76"/>
        <v>1.3263888888888888</v>
      </c>
      <c r="W141" s="3">
        <f t="shared" si="77"/>
        <v>0.35416666666666669</v>
      </c>
      <c r="X141" s="3">
        <f t="shared" si="78"/>
        <v>0.38194444444444459</v>
      </c>
      <c r="Y141" s="3">
        <f t="shared" si="79"/>
        <v>0.40972222222222227</v>
      </c>
      <c r="Z141" s="3">
        <f t="shared" si="80"/>
        <v>0.43749999999999994</v>
      </c>
      <c r="AA141" s="3">
        <f t="shared" si="81"/>
        <v>0</v>
      </c>
      <c r="AB141" s="3">
        <f t="shared" si="82"/>
        <v>0</v>
      </c>
      <c r="AC141" s="3">
        <f t="shared" si="83"/>
        <v>0</v>
      </c>
      <c r="AD141" s="3">
        <f t="shared" si="84"/>
        <v>0</v>
      </c>
      <c r="AE141" s="3">
        <f t="shared" si="85"/>
        <v>0</v>
      </c>
      <c r="AF141" s="3">
        <f t="shared" si="86"/>
        <v>0</v>
      </c>
      <c r="AG141" s="3">
        <f t="shared" si="87"/>
        <v>0</v>
      </c>
      <c r="AH141" s="3">
        <f t="shared" si="88"/>
        <v>0</v>
      </c>
      <c r="AI141" s="3">
        <f t="shared" si="89"/>
        <v>0</v>
      </c>
      <c r="AJ141" s="3">
        <f t="shared" si="90"/>
        <v>0</v>
      </c>
      <c r="AK141" s="3">
        <f t="shared" si="91"/>
        <v>0</v>
      </c>
      <c r="AL141" s="3">
        <f t="shared" si="92"/>
        <v>0</v>
      </c>
      <c r="AM141" s="3">
        <f t="shared" si="93"/>
        <v>0</v>
      </c>
      <c r="AN141" s="3">
        <f t="shared" si="94"/>
        <v>0</v>
      </c>
      <c r="AO141" s="3">
        <f t="shared" si="95"/>
        <v>0</v>
      </c>
      <c r="AP141" s="3">
        <f t="shared" si="96"/>
        <v>0</v>
      </c>
      <c r="AQ141" s="3">
        <f t="shared" si="97"/>
        <v>0</v>
      </c>
    </row>
    <row r="142" spans="4:43" x14ac:dyDescent="0.2">
      <c r="D142" s="3">
        <f t="shared" si="59"/>
        <v>0.85416666666666674</v>
      </c>
      <c r="E142" s="3">
        <f t="shared" si="68"/>
        <v>0.88194444444444442</v>
      </c>
      <c r="F142" s="3">
        <f t="shared" si="63"/>
        <v>0.90972222222222232</v>
      </c>
      <c r="G142" s="3">
        <f t="shared" si="63"/>
        <v>0.9375</v>
      </c>
      <c r="H142" s="3">
        <f t="shared" si="60"/>
        <v>0.96527777777777768</v>
      </c>
      <c r="I142" s="3">
        <f t="shared" si="61"/>
        <v>0.99305555555555558</v>
      </c>
      <c r="J142" s="3">
        <f t="shared" si="62"/>
        <v>1.0208333333333333</v>
      </c>
      <c r="K142" s="3">
        <f t="shared" si="64"/>
        <v>1.0486111111111112</v>
      </c>
      <c r="L142" s="3">
        <f t="shared" si="65"/>
        <v>1.0763888888888888</v>
      </c>
      <c r="M142" s="3">
        <f t="shared" si="66"/>
        <v>1.1041666666666667</v>
      </c>
      <c r="N142" s="3">
        <f t="shared" si="67"/>
        <v>1.1319444444444444</v>
      </c>
      <c r="O142" s="3">
        <f t="shared" si="69"/>
        <v>1.1597222222222221</v>
      </c>
      <c r="P142" s="3">
        <f t="shared" si="70"/>
        <v>1.1875</v>
      </c>
      <c r="Q142" s="3">
        <f t="shared" si="71"/>
        <v>1.2152777777777779</v>
      </c>
      <c r="R142" s="3">
        <f t="shared" si="72"/>
        <v>1.2430555555555556</v>
      </c>
      <c r="S142" s="3">
        <f t="shared" si="73"/>
        <v>1.2708333333333333</v>
      </c>
      <c r="T142" s="3">
        <f t="shared" si="74"/>
        <v>1.2986111111111112</v>
      </c>
      <c r="U142" s="3">
        <f t="shared" si="75"/>
        <v>1.3263888888888888</v>
      </c>
      <c r="V142" s="3">
        <f t="shared" si="76"/>
        <v>0.35416666666666669</v>
      </c>
      <c r="W142" s="3">
        <f t="shared" si="77"/>
        <v>0.38194444444444459</v>
      </c>
      <c r="X142" s="3">
        <f t="shared" si="78"/>
        <v>0.40972222222222227</v>
      </c>
      <c r="Y142" s="3">
        <f t="shared" si="79"/>
        <v>0.43749999999999994</v>
      </c>
      <c r="Z142" s="3">
        <f t="shared" si="80"/>
        <v>0</v>
      </c>
      <c r="AA142" s="3">
        <f t="shared" si="81"/>
        <v>0</v>
      </c>
      <c r="AB142" s="3">
        <f t="shared" si="82"/>
        <v>0</v>
      </c>
      <c r="AC142" s="3">
        <f t="shared" si="83"/>
        <v>0</v>
      </c>
      <c r="AD142" s="3">
        <f t="shared" si="84"/>
        <v>0</v>
      </c>
      <c r="AE142" s="3">
        <f t="shared" si="85"/>
        <v>0</v>
      </c>
      <c r="AF142" s="3">
        <f t="shared" si="86"/>
        <v>0</v>
      </c>
      <c r="AG142" s="3">
        <f t="shared" si="87"/>
        <v>0</v>
      </c>
      <c r="AH142" s="3">
        <f t="shared" si="88"/>
        <v>0</v>
      </c>
      <c r="AI142" s="3">
        <f t="shared" si="89"/>
        <v>0</v>
      </c>
      <c r="AJ142" s="3">
        <f t="shared" si="90"/>
        <v>0</v>
      </c>
      <c r="AK142" s="3">
        <f t="shared" si="91"/>
        <v>0</v>
      </c>
      <c r="AL142" s="3">
        <f t="shared" si="92"/>
        <v>0</v>
      </c>
      <c r="AM142" s="3">
        <f t="shared" si="93"/>
        <v>0</v>
      </c>
      <c r="AN142" s="3">
        <f t="shared" si="94"/>
        <v>0</v>
      </c>
      <c r="AO142" s="3">
        <f t="shared" si="95"/>
        <v>0</v>
      </c>
      <c r="AP142" s="3">
        <f t="shared" si="96"/>
        <v>0</v>
      </c>
      <c r="AQ142" s="3">
        <f t="shared" si="97"/>
        <v>0</v>
      </c>
    </row>
    <row r="143" spans="4:43" x14ac:dyDescent="0.2">
      <c r="D143" s="3">
        <f t="shared" si="59"/>
        <v>0.88194444444444442</v>
      </c>
      <c r="E143" s="3">
        <f t="shared" si="68"/>
        <v>0.90972222222222232</v>
      </c>
      <c r="F143" s="3">
        <f t="shared" si="63"/>
        <v>0.9375</v>
      </c>
      <c r="G143" s="3">
        <f t="shared" si="63"/>
        <v>0.96527777777777768</v>
      </c>
      <c r="H143" s="3">
        <f t="shared" si="60"/>
        <v>0.99305555555555558</v>
      </c>
      <c r="I143" s="3">
        <f t="shared" si="61"/>
        <v>1.0208333333333333</v>
      </c>
      <c r="J143" s="3">
        <f t="shared" si="62"/>
        <v>1.0486111111111112</v>
      </c>
      <c r="K143" s="3">
        <f t="shared" si="64"/>
        <v>1.0763888888888888</v>
      </c>
      <c r="L143" s="3">
        <f t="shared" si="65"/>
        <v>1.1041666666666667</v>
      </c>
      <c r="M143" s="3">
        <f t="shared" si="66"/>
        <v>1.1319444444444444</v>
      </c>
      <c r="N143" s="3">
        <f t="shared" si="67"/>
        <v>1.1597222222222221</v>
      </c>
      <c r="O143" s="3">
        <f t="shared" si="69"/>
        <v>1.1875</v>
      </c>
      <c r="P143" s="3">
        <f t="shared" si="70"/>
        <v>1.2152777777777779</v>
      </c>
      <c r="Q143" s="3">
        <f t="shared" si="71"/>
        <v>1.2430555555555556</v>
      </c>
      <c r="R143" s="3">
        <f t="shared" si="72"/>
        <v>1.2708333333333333</v>
      </c>
      <c r="S143" s="3">
        <f t="shared" si="73"/>
        <v>1.2986111111111112</v>
      </c>
      <c r="T143" s="3">
        <f t="shared" si="74"/>
        <v>1.3263888888888888</v>
      </c>
      <c r="U143" s="3">
        <f t="shared" si="75"/>
        <v>0.35416666666666669</v>
      </c>
      <c r="V143" s="3">
        <f t="shared" si="76"/>
        <v>0.38194444444444459</v>
      </c>
      <c r="W143" s="3">
        <f t="shared" si="77"/>
        <v>0.40972222222222227</v>
      </c>
      <c r="X143" s="3">
        <f t="shared" si="78"/>
        <v>0.43749999999999994</v>
      </c>
      <c r="Y143" s="3">
        <f t="shared" si="79"/>
        <v>0</v>
      </c>
      <c r="Z143" s="3">
        <f t="shared" si="80"/>
        <v>0</v>
      </c>
      <c r="AA143" s="3">
        <f t="shared" si="81"/>
        <v>0</v>
      </c>
      <c r="AB143" s="3">
        <f t="shared" si="82"/>
        <v>0</v>
      </c>
      <c r="AC143" s="3">
        <f t="shared" si="83"/>
        <v>0</v>
      </c>
      <c r="AD143" s="3">
        <f t="shared" si="84"/>
        <v>0</v>
      </c>
      <c r="AE143" s="3">
        <f t="shared" si="85"/>
        <v>0</v>
      </c>
      <c r="AF143" s="3">
        <f t="shared" si="86"/>
        <v>0</v>
      </c>
      <c r="AG143" s="3">
        <f t="shared" si="87"/>
        <v>0</v>
      </c>
      <c r="AH143" s="3">
        <f t="shared" si="88"/>
        <v>0</v>
      </c>
      <c r="AI143" s="3">
        <f t="shared" si="89"/>
        <v>0</v>
      </c>
      <c r="AJ143" s="3">
        <f t="shared" si="90"/>
        <v>0</v>
      </c>
      <c r="AK143" s="3">
        <f t="shared" si="91"/>
        <v>0</v>
      </c>
      <c r="AL143" s="3">
        <f t="shared" si="92"/>
        <v>0</v>
      </c>
      <c r="AM143" s="3">
        <f t="shared" si="93"/>
        <v>0</v>
      </c>
      <c r="AN143" s="3">
        <f t="shared" si="94"/>
        <v>0</v>
      </c>
      <c r="AO143" s="3">
        <f t="shared" si="95"/>
        <v>0</v>
      </c>
      <c r="AP143" s="3">
        <f t="shared" si="96"/>
        <v>0</v>
      </c>
      <c r="AQ143" s="3">
        <f t="shared" si="97"/>
        <v>0</v>
      </c>
    </row>
    <row r="144" spans="4:43" x14ac:dyDescent="0.2">
      <c r="D144" s="3">
        <f t="shared" si="59"/>
        <v>0.90972222222222232</v>
      </c>
      <c r="E144" s="3">
        <f t="shared" si="68"/>
        <v>0.9375</v>
      </c>
      <c r="F144" s="3">
        <f t="shared" si="63"/>
        <v>0.96527777777777768</v>
      </c>
      <c r="G144" s="3">
        <f t="shared" si="63"/>
        <v>0.99305555555555558</v>
      </c>
      <c r="H144" s="3">
        <f t="shared" si="60"/>
        <v>1.0208333333333333</v>
      </c>
      <c r="I144" s="3">
        <f t="shared" si="61"/>
        <v>1.0486111111111112</v>
      </c>
      <c r="J144" s="3">
        <f t="shared" si="62"/>
        <v>1.0763888888888888</v>
      </c>
      <c r="K144" s="3">
        <f t="shared" si="64"/>
        <v>1.1041666666666667</v>
      </c>
      <c r="L144" s="3">
        <f t="shared" si="65"/>
        <v>1.1319444444444444</v>
      </c>
      <c r="M144" s="3">
        <f t="shared" si="66"/>
        <v>1.1597222222222221</v>
      </c>
      <c r="N144" s="3">
        <f t="shared" si="67"/>
        <v>1.1875</v>
      </c>
      <c r="O144" s="3">
        <f t="shared" si="69"/>
        <v>1.2152777777777779</v>
      </c>
      <c r="P144" s="3">
        <f t="shared" si="70"/>
        <v>1.2430555555555556</v>
      </c>
      <c r="Q144" s="3">
        <f t="shared" si="71"/>
        <v>1.2708333333333333</v>
      </c>
      <c r="R144" s="3">
        <f t="shared" si="72"/>
        <v>1.2986111111111112</v>
      </c>
      <c r="S144" s="3">
        <f t="shared" si="73"/>
        <v>1.3263888888888888</v>
      </c>
      <c r="T144" s="3">
        <f t="shared" si="74"/>
        <v>0.35416666666666669</v>
      </c>
      <c r="U144" s="3">
        <f t="shared" si="75"/>
        <v>0.38194444444444459</v>
      </c>
      <c r="V144" s="3">
        <f t="shared" si="76"/>
        <v>0.40972222222222227</v>
      </c>
      <c r="W144" s="3">
        <f t="shared" si="77"/>
        <v>0.43749999999999994</v>
      </c>
      <c r="X144" s="3">
        <f t="shared" si="78"/>
        <v>0</v>
      </c>
      <c r="Y144" s="3">
        <f t="shared" si="79"/>
        <v>0</v>
      </c>
      <c r="Z144" s="3">
        <f t="shared" si="80"/>
        <v>0</v>
      </c>
      <c r="AA144" s="3">
        <f t="shared" si="81"/>
        <v>0</v>
      </c>
      <c r="AB144" s="3">
        <f t="shared" si="82"/>
        <v>0</v>
      </c>
      <c r="AC144" s="3">
        <f t="shared" si="83"/>
        <v>0</v>
      </c>
      <c r="AD144" s="3">
        <f t="shared" si="84"/>
        <v>0</v>
      </c>
      <c r="AE144" s="3">
        <f t="shared" si="85"/>
        <v>0</v>
      </c>
      <c r="AF144" s="3">
        <f t="shared" si="86"/>
        <v>0</v>
      </c>
      <c r="AG144" s="3">
        <f t="shared" si="87"/>
        <v>0</v>
      </c>
      <c r="AH144" s="3">
        <f t="shared" si="88"/>
        <v>0</v>
      </c>
      <c r="AI144" s="3">
        <f t="shared" si="89"/>
        <v>0</v>
      </c>
      <c r="AJ144" s="3">
        <f t="shared" si="90"/>
        <v>0</v>
      </c>
      <c r="AK144" s="3">
        <f t="shared" si="91"/>
        <v>0</v>
      </c>
      <c r="AL144" s="3">
        <f t="shared" si="92"/>
        <v>0</v>
      </c>
      <c r="AM144" s="3">
        <f t="shared" si="93"/>
        <v>0</v>
      </c>
      <c r="AN144" s="3">
        <f t="shared" si="94"/>
        <v>0</v>
      </c>
      <c r="AO144" s="3">
        <f t="shared" si="95"/>
        <v>0</v>
      </c>
      <c r="AP144" s="3">
        <f t="shared" si="96"/>
        <v>0</v>
      </c>
      <c r="AQ144" s="3">
        <f t="shared" si="97"/>
        <v>0</v>
      </c>
    </row>
    <row r="145" spans="4:43" x14ac:dyDescent="0.2">
      <c r="D145" s="3">
        <f t="shared" si="59"/>
        <v>0.9375</v>
      </c>
      <c r="E145" s="3">
        <f t="shared" si="68"/>
        <v>0.96527777777777768</v>
      </c>
      <c r="F145" s="3">
        <f t="shared" si="63"/>
        <v>0.99305555555555558</v>
      </c>
      <c r="G145" s="3">
        <f t="shared" si="63"/>
        <v>1.0208333333333333</v>
      </c>
      <c r="H145" s="3">
        <f t="shared" si="60"/>
        <v>1.0486111111111112</v>
      </c>
      <c r="I145" s="3">
        <f t="shared" si="61"/>
        <v>1.0763888888888888</v>
      </c>
      <c r="J145" s="3">
        <f t="shared" si="62"/>
        <v>1.1041666666666667</v>
      </c>
      <c r="K145" s="3">
        <f t="shared" si="64"/>
        <v>1.1319444444444444</v>
      </c>
      <c r="L145" s="3">
        <f t="shared" si="65"/>
        <v>1.1597222222222221</v>
      </c>
      <c r="M145" s="3">
        <f t="shared" si="66"/>
        <v>1.1875</v>
      </c>
      <c r="N145" s="3">
        <f t="shared" si="67"/>
        <v>1.2152777777777779</v>
      </c>
      <c r="O145" s="3">
        <f t="shared" si="69"/>
        <v>1.2430555555555556</v>
      </c>
      <c r="P145" s="3">
        <f t="shared" si="70"/>
        <v>1.2708333333333333</v>
      </c>
      <c r="Q145" s="3">
        <f t="shared" si="71"/>
        <v>1.2986111111111112</v>
      </c>
      <c r="R145" s="3">
        <f t="shared" si="72"/>
        <v>1.3263888888888888</v>
      </c>
      <c r="S145" s="3">
        <f t="shared" si="73"/>
        <v>0.35416666666666669</v>
      </c>
      <c r="T145" s="3">
        <f t="shared" si="74"/>
        <v>0.38194444444444459</v>
      </c>
      <c r="U145" s="3">
        <f t="shared" si="75"/>
        <v>0.40972222222222227</v>
      </c>
      <c r="V145" s="3">
        <f t="shared" si="76"/>
        <v>0.43749999999999994</v>
      </c>
      <c r="W145" s="3">
        <f t="shared" si="77"/>
        <v>0</v>
      </c>
      <c r="X145" s="3">
        <f t="shared" si="78"/>
        <v>0</v>
      </c>
      <c r="Y145" s="3">
        <f t="shared" si="79"/>
        <v>0</v>
      </c>
      <c r="Z145" s="3">
        <f t="shared" si="80"/>
        <v>0</v>
      </c>
      <c r="AA145" s="3">
        <f t="shared" si="81"/>
        <v>0</v>
      </c>
      <c r="AB145" s="3">
        <f t="shared" si="82"/>
        <v>0</v>
      </c>
      <c r="AC145" s="3">
        <f t="shared" si="83"/>
        <v>0</v>
      </c>
      <c r="AD145" s="3">
        <f t="shared" si="84"/>
        <v>0</v>
      </c>
      <c r="AE145" s="3">
        <f t="shared" si="85"/>
        <v>0</v>
      </c>
      <c r="AF145" s="3">
        <f t="shared" si="86"/>
        <v>0</v>
      </c>
      <c r="AG145" s="3">
        <f t="shared" si="87"/>
        <v>0</v>
      </c>
      <c r="AH145" s="3">
        <f t="shared" si="88"/>
        <v>0</v>
      </c>
      <c r="AI145" s="3">
        <f t="shared" si="89"/>
        <v>0</v>
      </c>
      <c r="AJ145" s="3">
        <f t="shared" si="90"/>
        <v>0</v>
      </c>
      <c r="AK145" s="3">
        <f t="shared" si="91"/>
        <v>0</v>
      </c>
      <c r="AL145" s="3">
        <f t="shared" si="92"/>
        <v>0</v>
      </c>
      <c r="AM145" s="3">
        <f t="shared" si="93"/>
        <v>0</v>
      </c>
      <c r="AN145" s="3">
        <f t="shared" si="94"/>
        <v>0</v>
      </c>
      <c r="AO145" s="3">
        <f t="shared" si="95"/>
        <v>0</v>
      </c>
      <c r="AP145" s="3">
        <f t="shared" si="96"/>
        <v>0</v>
      </c>
      <c r="AQ145" s="3">
        <f t="shared" si="97"/>
        <v>0</v>
      </c>
    </row>
    <row r="146" spans="4:43" x14ac:dyDescent="0.2">
      <c r="D146" s="3">
        <f t="shared" si="59"/>
        <v>0.96527777777777768</v>
      </c>
      <c r="E146" s="3">
        <f t="shared" si="68"/>
        <v>0.99305555555555558</v>
      </c>
      <c r="F146" s="3">
        <f t="shared" si="63"/>
        <v>1.0208333333333333</v>
      </c>
      <c r="G146" s="3">
        <f t="shared" si="63"/>
        <v>1.0486111111111112</v>
      </c>
      <c r="H146" s="3">
        <f t="shared" si="60"/>
        <v>1.0763888888888888</v>
      </c>
      <c r="I146" s="3">
        <f t="shared" si="61"/>
        <v>1.1041666666666667</v>
      </c>
      <c r="J146" s="3">
        <f t="shared" si="62"/>
        <v>1.1319444444444444</v>
      </c>
      <c r="K146" s="3">
        <f t="shared" si="64"/>
        <v>1.1597222222222221</v>
      </c>
      <c r="L146" s="3">
        <f t="shared" si="65"/>
        <v>1.1875</v>
      </c>
      <c r="M146" s="3">
        <f t="shared" si="66"/>
        <v>1.2152777777777779</v>
      </c>
      <c r="N146" s="3">
        <f t="shared" si="67"/>
        <v>1.2430555555555556</v>
      </c>
      <c r="O146" s="3">
        <f t="shared" si="69"/>
        <v>1.2708333333333333</v>
      </c>
      <c r="P146" s="3">
        <f t="shared" si="70"/>
        <v>1.2986111111111112</v>
      </c>
      <c r="Q146" s="3">
        <f t="shared" si="71"/>
        <v>1.3263888888888888</v>
      </c>
      <c r="R146" s="3">
        <f t="shared" si="72"/>
        <v>0.35416666666666669</v>
      </c>
      <c r="S146" s="3">
        <f t="shared" si="73"/>
        <v>0.38194444444444459</v>
      </c>
      <c r="T146" s="3">
        <f t="shared" si="74"/>
        <v>0.40972222222222227</v>
      </c>
      <c r="U146" s="3">
        <f t="shared" si="75"/>
        <v>0.43749999999999994</v>
      </c>
      <c r="V146" s="3">
        <f t="shared" si="76"/>
        <v>0</v>
      </c>
      <c r="W146" s="3">
        <f t="shared" si="77"/>
        <v>0</v>
      </c>
      <c r="X146" s="3">
        <f t="shared" si="78"/>
        <v>0</v>
      </c>
      <c r="Y146" s="3">
        <f t="shared" si="79"/>
        <v>0</v>
      </c>
      <c r="Z146" s="3">
        <f t="shared" si="80"/>
        <v>0</v>
      </c>
      <c r="AA146" s="3">
        <f t="shared" si="81"/>
        <v>0</v>
      </c>
      <c r="AB146" s="3">
        <f t="shared" si="82"/>
        <v>0</v>
      </c>
      <c r="AC146" s="3">
        <f t="shared" si="83"/>
        <v>0</v>
      </c>
      <c r="AD146" s="3">
        <f t="shared" si="84"/>
        <v>0</v>
      </c>
      <c r="AE146" s="3">
        <f t="shared" si="85"/>
        <v>0</v>
      </c>
      <c r="AF146" s="3">
        <f t="shared" si="86"/>
        <v>0</v>
      </c>
      <c r="AG146" s="3">
        <f t="shared" si="87"/>
        <v>0</v>
      </c>
      <c r="AH146" s="3">
        <f t="shared" si="88"/>
        <v>0</v>
      </c>
      <c r="AI146" s="3">
        <f t="shared" si="89"/>
        <v>0</v>
      </c>
      <c r="AJ146" s="3">
        <f t="shared" si="90"/>
        <v>0</v>
      </c>
      <c r="AK146" s="3">
        <f t="shared" si="91"/>
        <v>0</v>
      </c>
      <c r="AL146" s="3">
        <f t="shared" si="92"/>
        <v>0</v>
      </c>
      <c r="AM146" s="3">
        <f t="shared" si="93"/>
        <v>0</v>
      </c>
      <c r="AN146" s="3">
        <f t="shared" si="94"/>
        <v>0</v>
      </c>
      <c r="AO146" s="3">
        <f t="shared" si="95"/>
        <v>0</v>
      </c>
      <c r="AP146" s="3">
        <f t="shared" si="96"/>
        <v>0</v>
      </c>
      <c r="AQ146" s="3">
        <f t="shared" si="97"/>
        <v>0</v>
      </c>
    </row>
    <row r="147" spans="4:43" x14ac:dyDescent="0.2">
      <c r="D147" s="3">
        <f t="shared" si="59"/>
        <v>0.99305555555555558</v>
      </c>
      <c r="E147" s="3">
        <f t="shared" si="68"/>
        <v>1.0208333333333333</v>
      </c>
      <c r="F147" s="3">
        <f t="shared" si="63"/>
        <v>1.0486111111111112</v>
      </c>
      <c r="G147" s="3">
        <f t="shared" si="63"/>
        <v>1.0763888888888888</v>
      </c>
      <c r="H147" s="3">
        <f t="shared" si="60"/>
        <v>1.1041666666666667</v>
      </c>
      <c r="I147" s="3">
        <f t="shared" si="61"/>
        <v>1.1319444444444444</v>
      </c>
      <c r="J147" s="3">
        <f t="shared" si="62"/>
        <v>1.1597222222222221</v>
      </c>
      <c r="K147" s="3">
        <f t="shared" si="64"/>
        <v>1.1875</v>
      </c>
      <c r="L147" s="3">
        <f t="shared" si="65"/>
        <v>1.2152777777777779</v>
      </c>
      <c r="M147" s="3">
        <f t="shared" si="66"/>
        <v>1.2430555555555556</v>
      </c>
      <c r="N147" s="3">
        <f t="shared" si="67"/>
        <v>1.2708333333333333</v>
      </c>
      <c r="O147" s="3">
        <f t="shared" si="69"/>
        <v>1.2986111111111112</v>
      </c>
      <c r="P147" s="3">
        <f t="shared" si="70"/>
        <v>1.3263888888888888</v>
      </c>
      <c r="Q147" s="3">
        <f t="shared" si="71"/>
        <v>0.35416666666666669</v>
      </c>
      <c r="R147" s="3">
        <f t="shared" si="72"/>
        <v>0.38194444444444459</v>
      </c>
      <c r="S147" s="3">
        <f t="shared" si="73"/>
        <v>0.40972222222222227</v>
      </c>
      <c r="T147" s="3">
        <f t="shared" si="74"/>
        <v>0.43749999999999994</v>
      </c>
      <c r="U147" s="3">
        <f t="shared" si="75"/>
        <v>0</v>
      </c>
      <c r="V147" s="3">
        <f t="shared" si="76"/>
        <v>0</v>
      </c>
      <c r="W147" s="3">
        <f t="shared" si="77"/>
        <v>0</v>
      </c>
      <c r="X147" s="3">
        <f t="shared" si="78"/>
        <v>0</v>
      </c>
      <c r="Y147" s="3">
        <f t="shared" si="79"/>
        <v>0</v>
      </c>
      <c r="Z147" s="3">
        <f t="shared" si="80"/>
        <v>0</v>
      </c>
      <c r="AA147" s="3">
        <f t="shared" si="81"/>
        <v>0</v>
      </c>
      <c r="AB147" s="3">
        <f t="shared" si="82"/>
        <v>0</v>
      </c>
      <c r="AC147" s="3">
        <f t="shared" si="83"/>
        <v>0</v>
      </c>
      <c r="AD147" s="3">
        <f t="shared" si="84"/>
        <v>0</v>
      </c>
      <c r="AE147" s="3">
        <f t="shared" si="85"/>
        <v>0</v>
      </c>
      <c r="AF147" s="3">
        <f t="shared" si="86"/>
        <v>0</v>
      </c>
      <c r="AG147" s="3">
        <f t="shared" si="87"/>
        <v>0</v>
      </c>
      <c r="AH147" s="3">
        <f t="shared" si="88"/>
        <v>0</v>
      </c>
      <c r="AI147" s="3">
        <f t="shared" si="89"/>
        <v>0</v>
      </c>
      <c r="AJ147" s="3">
        <f t="shared" si="90"/>
        <v>0</v>
      </c>
      <c r="AK147" s="3">
        <f t="shared" si="91"/>
        <v>0</v>
      </c>
      <c r="AL147" s="3">
        <f t="shared" si="92"/>
        <v>0</v>
      </c>
      <c r="AM147" s="3">
        <f t="shared" si="93"/>
        <v>0</v>
      </c>
      <c r="AN147" s="3">
        <f t="shared" si="94"/>
        <v>0</v>
      </c>
      <c r="AO147" s="3">
        <f t="shared" si="95"/>
        <v>0</v>
      </c>
      <c r="AP147" s="3">
        <f t="shared" si="96"/>
        <v>0</v>
      </c>
      <c r="AQ147" s="3">
        <f t="shared" si="97"/>
        <v>0</v>
      </c>
    </row>
    <row r="148" spans="4:43" x14ac:dyDescent="0.2">
      <c r="D148" s="3">
        <f t="shared" si="59"/>
        <v>1.0208333333333333</v>
      </c>
      <c r="E148" s="3">
        <f t="shared" si="68"/>
        <v>1.0486111111111112</v>
      </c>
      <c r="F148" s="3">
        <f t="shared" si="63"/>
        <v>1.0763888888888888</v>
      </c>
      <c r="G148" s="3">
        <f t="shared" si="63"/>
        <v>1.1041666666666667</v>
      </c>
      <c r="H148" s="3">
        <f t="shared" si="60"/>
        <v>1.1319444444444444</v>
      </c>
      <c r="I148" s="3">
        <f t="shared" si="61"/>
        <v>1.1597222222222221</v>
      </c>
      <c r="J148" s="3">
        <f t="shared" si="62"/>
        <v>1.1875</v>
      </c>
      <c r="K148" s="3">
        <f t="shared" si="64"/>
        <v>1.2152777777777779</v>
      </c>
      <c r="L148" s="3">
        <f t="shared" si="65"/>
        <v>1.2430555555555556</v>
      </c>
      <c r="M148" s="3">
        <f t="shared" si="66"/>
        <v>1.2708333333333333</v>
      </c>
      <c r="N148" s="3">
        <f t="shared" si="67"/>
        <v>1.2986111111111112</v>
      </c>
      <c r="O148" s="3">
        <f t="shared" si="69"/>
        <v>1.3263888888888888</v>
      </c>
      <c r="P148" s="3">
        <f t="shared" si="70"/>
        <v>0.35416666666666669</v>
      </c>
      <c r="Q148" s="3">
        <f t="shared" si="71"/>
        <v>0.38194444444444459</v>
      </c>
      <c r="R148" s="3">
        <f t="shared" si="72"/>
        <v>0.40972222222222227</v>
      </c>
      <c r="S148" s="3">
        <f t="shared" si="73"/>
        <v>0.43749999999999994</v>
      </c>
      <c r="T148" s="3">
        <f t="shared" si="74"/>
        <v>0</v>
      </c>
      <c r="U148" s="3">
        <f t="shared" si="75"/>
        <v>0</v>
      </c>
      <c r="V148" s="3">
        <f t="shared" si="76"/>
        <v>0</v>
      </c>
      <c r="W148" s="3">
        <f t="shared" si="77"/>
        <v>0</v>
      </c>
      <c r="X148" s="3">
        <f t="shared" si="78"/>
        <v>0</v>
      </c>
      <c r="Y148" s="3">
        <f t="shared" si="79"/>
        <v>0</v>
      </c>
      <c r="Z148" s="3">
        <f t="shared" si="80"/>
        <v>0</v>
      </c>
      <c r="AA148" s="3">
        <f t="shared" si="81"/>
        <v>0</v>
      </c>
      <c r="AB148" s="3">
        <f t="shared" si="82"/>
        <v>0</v>
      </c>
      <c r="AC148" s="3">
        <f t="shared" si="83"/>
        <v>0</v>
      </c>
      <c r="AD148" s="3">
        <f t="shared" si="84"/>
        <v>0</v>
      </c>
      <c r="AE148" s="3">
        <f t="shared" si="85"/>
        <v>0</v>
      </c>
      <c r="AF148" s="3">
        <f t="shared" si="86"/>
        <v>0</v>
      </c>
      <c r="AG148" s="3">
        <f t="shared" si="87"/>
        <v>0</v>
      </c>
      <c r="AH148" s="3">
        <f t="shared" si="88"/>
        <v>0</v>
      </c>
      <c r="AI148" s="3">
        <f t="shared" si="89"/>
        <v>0</v>
      </c>
      <c r="AJ148" s="3">
        <f t="shared" si="90"/>
        <v>0</v>
      </c>
      <c r="AK148" s="3">
        <f t="shared" si="91"/>
        <v>0</v>
      </c>
      <c r="AL148" s="3">
        <f t="shared" si="92"/>
        <v>0</v>
      </c>
      <c r="AM148" s="3">
        <f t="shared" si="93"/>
        <v>0</v>
      </c>
      <c r="AN148" s="3">
        <f t="shared" si="94"/>
        <v>0</v>
      </c>
      <c r="AO148" s="3">
        <f t="shared" si="95"/>
        <v>0</v>
      </c>
      <c r="AP148" s="3">
        <f t="shared" si="96"/>
        <v>0</v>
      </c>
      <c r="AQ148" s="3">
        <f t="shared" si="97"/>
        <v>0</v>
      </c>
    </row>
    <row r="149" spans="4:43" x14ac:dyDescent="0.2">
      <c r="D149" s="3">
        <f t="shared" ref="D149:D163" si="98">D109</f>
        <v>1.0486111111111112</v>
      </c>
      <c r="E149" s="3">
        <f t="shared" si="68"/>
        <v>1.0763888888888888</v>
      </c>
      <c r="F149" s="3">
        <f t="shared" si="63"/>
        <v>1.1041666666666667</v>
      </c>
      <c r="G149" s="3">
        <f t="shared" si="63"/>
        <v>1.1319444444444444</v>
      </c>
      <c r="H149" s="3">
        <f t="shared" si="60"/>
        <v>1.1597222222222221</v>
      </c>
      <c r="I149" s="3">
        <f t="shared" si="61"/>
        <v>1.1875</v>
      </c>
      <c r="J149" s="3">
        <f t="shared" si="62"/>
        <v>1.2152777777777779</v>
      </c>
      <c r="K149" s="3">
        <f t="shared" si="64"/>
        <v>1.2430555555555556</v>
      </c>
      <c r="L149" s="3">
        <f t="shared" si="65"/>
        <v>1.2708333333333333</v>
      </c>
      <c r="M149" s="3">
        <f t="shared" si="66"/>
        <v>1.2986111111111112</v>
      </c>
      <c r="N149" s="3">
        <f t="shared" si="67"/>
        <v>1.3263888888888888</v>
      </c>
      <c r="O149" s="3">
        <f t="shared" si="69"/>
        <v>0.35416666666666669</v>
      </c>
      <c r="P149" s="3">
        <f t="shared" si="70"/>
        <v>0.38194444444444459</v>
      </c>
      <c r="Q149" s="3">
        <f t="shared" si="71"/>
        <v>0.40972222222222227</v>
      </c>
      <c r="R149" s="3">
        <f t="shared" si="72"/>
        <v>0.43749999999999994</v>
      </c>
      <c r="S149" s="3">
        <f t="shared" si="73"/>
        <v>0</v>
      </c>
      <c r="T149" s="3">
        <f t="shared" si="74"/>
        <v>0</v>
      </c>
      <c r="U149" s="3">
        <f t="shared" si="75"/>
        <v>0</v>
      </c>
      <c r="V149" s="3">
        <f t="shared" si="76"/>
        <v>0</v>
      </c>
      <c r="W149" s="3">
        <f t="shared" si="77"/>
        <v>0</v>
      </c>
      <c r="X149" s="3">
        <f t="shared" si="78"/>
        <v>0</v>
      </c>
      <c r="Y149" s="3">
        <f t="shared" si="79"/>
        <v>0</v>
      </c>
      <c r="Z149" s="3">
        <f t="shared" si="80"/>
        <v>0</v>
      </c>
      <c r="AA149" s="3">
        <f t="shared" si="81"/>
        <v>0</v>
      </c>
      <c r="AB149" s="3">
        <f t="shared" si="82"/>
        <v>0</v>
      </c>
      <c r="AC149" s="3">
        <f t="shared" si="83"/>
        <v>0</v>
      </c>
      <c r="AD149" s="3">
        <f t="shared" si="84"/>
        <v>0</v>
      </c>
      <c r="AE149" s="3">
        <f t="shared" si="85"/>
        <v>0</v>
      </c>
      <c r="AF149" s="3">
        <f t="shared" si="86"/>
        <v>0</v>
      </c>
      <c r="AG149" s="3">
        <f t="shared" si="87"/>
        <v>0</v>
      </c>
      <c r="AH149" s="3">
        <f t="shared" si="88"/>
        <v>0</v>
      </c>
      <c r="AI149" s="3">
        <f t="shared" si="89"/>
        <v>0</v>
      </c>
      <c r="AJ149" s="3">
        <f t="shared" si="90"/>
        <v>0</v>
      </c>
      <c r="AK149" s="3">
        <f t="shared" si="91"/>
        <v>0</v>
      </c>
      <c r="AL149" s="3">
        <f t="shared" si="92"/>
        <v>0</v>
      </c>
      <c r="AM149" s="3">
        <f t="shared" si="93"/>
        <v>0</v>
      </c>
      <c r="AN149" s="3">
        <f t="shared" si="94"/>
        <v>0</v>
      </c>
      <c r="AO149" s="3">
        <f t="shared" si="95"/>
        <v>0</v>
      </c>
      <c r="AP149" s="3">
        <f t="shared" si="96"/>
        <v>0</v>
      </c>
      <c r="AQ149" s="3">
        <f t="shared" si="97"/>
        <v>0</v>
      </c>
    </row>
    <row r="150" spans="4:43" x14ac:dyDescent="0.2">
      <c r="D150" s="3">
        <f t="shared" si="98"/>
        <v>1.0763888888888888</v>
      </c>
      <c r="E150" s="3">
        <f t="shared" si="68"/>
        <v>1.1041666666666667</v>
      </c>
      <c r="F150" s="3">
        <f t="shared" si="63"/>
        <v>1.1319444444444444</v>
      </c>
      <c r="G150" s="3">
        <f t="shared" si="63"/>
        <v>1.1597222222222221</v>
      </c>
      <c r="H150" s="3">
        <f t="shared" si="60"/>
        <v>1.1875</v>
      </c>
      <c r="I150" s="3">
        <f t="shared" si="61"/>
        <v>1.2152777777777779</v>
      </c>
      <c r="J150" s="3">
        <f t="shared" si="62"/>
        <v>1.2430555555555556</v>
      </c>
      <c r="K150" s="3">
        <f t="shared" si="64"/>
        <v>1.2708333333333333</v>
      </c>
      <c r="L150" s="3">
        <f t="shared" si="65"/>
        <v>1.2986111111111112</v>
      </c>
      <c r="M150" s="3">
        <f t="shared" si="66"/>
        <v>1.3263888888888888</v>
      </c>
      <c r="N150" s="3">
        <f t="shared" si="67"/>
        <v>0.35416666666666669</v>
      </c>
      <c r="O150" s="3">
        <f t="shared" si="69"/>
        <v>0.38194444444444459</v>
      </c>
      <c r="P150" s="3">
        <f t="shared" si="70"/>
        <v>0.40972222222222227</v>
      </c>
      <c r="Q150" s="3">
        <f t="shared" si="71"/>
        <v>0.43749999999999994</v>
      </c>
      <c r="R150" s="3">
        <f t="shared" si="72"/>
        <v>0</v>
      </c>
      <c r="S150" s="3">
        <f t="shared" si="73"/>
        <v>0</v>
      </c>
      <c r="T150" s="3">
        <f t="shared" si="74"/>
        <v>0</v>
      </c>
      <c r="U150" s="3">
        <f t="shared" si="75"/>
        <v>0</v>
      </c>
      <c r="V150" s="3">
        <f t="shared" si="76"/>
        <v>0</v>
      </c>
      <c r="W150" s="3">
        <f t="shared" si="77"/>
        <v>0</v>
      </c>
      <c r="X150" s="3">
        <f t="shared" si="78"/>
        <v>0</v>
      </c>
      <c r="Y150" s="3">
        <f t="shared" si="79"/>
        <v>0</v>
      </c>
      <c r="Z150" s="3">
        <f t="shared" si="80"/>
        <v>0</v>
      </c>
      <c r="AA150" s="3">
        <f t="shared" si="81"/>
        <v>0</v>
      </c>
      <c r="AB150" s="3">
        <f t="shared" si="82"/>
        <v>0</v>
      </c>
      <c r="AC150" s="3">
        <f t="shared" si="83"/>
        <v>0</v>
      </c>
      <c r="AD150" s="3">
        <f t="shared" si="84"/>
        <v>0</v>
      </c>
      <c r="AE150" s="3">
        <f t="shared" si="85"/>
        <v>0</v>
      </c>
      <c r="AF150" s="3">
        <f t="shared" si="86"/>
        <v>0</v>
      </c>
      <c r="AG150" s="3">
        <f t="shared" si="87"/>
        <v>0</v>
      </c>
      <c r="AH150" s="3">
        <f t="shared" si="88"/>
        <v>0</v>
      </c>
      <c r="AI150" s="3">
        <f t="shared" si="89"/>
        <v>0</v>
      </c>
      <c r="AJ150" s="3">
        <f t="shared" si="90"/>
        <v>0</v>
      </c>
      <c r="AK150" s="3">
        <f t="shared" si="91"/>
        <v>0</v>
      </c>
      <c r="AL150" s="3">
        <f t="shared" si="92"/>
        <v>0</v>
      </c>
      <c r="AM150" s="3">
        <f t="shared" si="93"/>
        <v>0</v>
      </c>
      <c r="AN150" s="3">
        <f t="shared" si="94"/>
        <v>0</v>
      </c>
      <c r="AO150" s="3">
        <f t="shared" si="95"/>
        <v>0</v>
      </c>
      <c r="AP150" s="3">
        <f t="shared" si="96"/>
        <v>0</v>
      </c>
      <c r="AQ150" s="3">
        <f t="shared" si="97"/>
        <v>0</v>
      </c>
    </row>
    <row r="151" spans="4:43" x14ac:dyDescent="0.2">
      <c r="D151" s="3">
        <f t="shared" si="98"/>
        <v>1.1041666666666667</v>
      </c>
      <c r="E151" s="3">
        <f t="shared" si="68"/>
        <v>1.1319444444444444</v>
      </c>
      <c r="F151" s="3">
        <f t="shared" si="63"/>
        <v>1.1597222222222221</v>
      </c>
      <c r="G151" s="3">
        <f t="shared" si="63"/>
        <v>1.1875</v>
      </c>
      <c r="H151" s="3">
        <f t="shared" ref="H151:H163" si="99">F153</f>
        <v>1.2152777777777779</v>
      </c>
      <c r="I151" s="3">
        <f t="shared" ref="I151:I163" si="100">G153</f>
        <v>1.2430555555555556</v>
      </c>
      <c r="J151" s="3">
        <f t="shared" ref="J151:J163" si="101">H153</f>
        <v>1.2708333333333333</v>
      </c>
      <c r="K151" s="3">
        <f t="shared" si="64"/>
        <v>1.2986111111111112</v>
      </c>
      <c r="L151" s="3">
        <f t="shared" si="65"/>
        <v>1.3263888888888888</v>
      </c>
      <c r="M151" s="3">
        <f t="shared" si="66"/>
        <v>0.35416666666666669</v>
      </c>
      <c r="N151" s="3">
        <f t="shared" si="67"/>
        <v>0.38194444444444459</v>
      </c>
      <c r="O151" s="3">
        <f t="shared" si="69"/>
        <v>0.40972222222222227</v>
      </c>
      <c r="P151" s="3">
        <f t="shared" si="70"/>
        <v>0.43749999999999994</v>
      </c>
      <c r="Q151" s="3">
        <f t="shared" si="71"/>
        <v>0</v>
      </c>
      <c r="R151" s="3">
        <f t="shared" si="72"/>
        <v>0</v>
      </c>
      <c r="S151" s="3">
        <f t="shared" si="73"/>
        <v>0</v>
      </c>
      <c r="T151" s="3">
        <f t="shared" si="74"/>
        <v>0</v>
      </c>
      <c r="U151" s="3">
        <f t="shared" si="75"/>
        <v>0</v>
      </c>
      <c r="V151" s="3">
        <f t="shared" si="76"/>
        <v>0</v>
      </c>
      <c r="W151" s="3">
        <f t="shared" si="77"/>
        <v>0</v>
      </c>
      <c r="X151" s="3">
        <f t="shared" si="78"/>
        <v>0</v>
      </c>
      <c r="Y151" s="3">
        <f t="shared" si="79"/>
        <v>0</v>
      </c>
      <c r="Z151" s="3">
        <f t="shared" si="80"/>
        <v>0</v>
      </c>
      <c r="AA151" s="3">
        <f t="shared" si="81"/>
        <v>0</v>
      </c>
      <c r="AB151" s="3">
        <f t="shared" si="82"/>
        <v>0</v>
      </c>
      <c r="AC151" s="3">
        <f t="shared" si="83"/>
        <v>0</v>
      </c>
      <c r="AD151" s="3">
        <f t="shared" si="84"/>
        <v>0</v>
      </c>
      <c r="AE151" s="3">
        <f t="shared" si="85"/>
        <v>0</v>
      </c>
      <c r="AF151" s="3">
        <f t="shared" si="86"/>
        <v>0</v>
      </c>
      <c r="AG151" s="3">
        <f t="shared" si="87"/>
        <v>0</v>
      </c>
      <c r="AH151" s="3">
        <f t="shared" si="88"/>
        <v>0</v>
      </c>
      <c r="AI151" s="3">
        <f t="shared" si="89"/>
        <v>0</v>
      </c>
      <c r="AJ151" s="3">
        <f t="shared" si="90"/>
        <v>0</v>
      </c>
      <c r="AK151" s="3">
        <f t="shared" si="91"/>
        <v>0</v>
      </c>
      <c r="AL151" s="3">
        <f t="shared" si="92"/>
        <v>0</v>
      </c>
      <c r="AM151" s="3">
        <f t="shared" si="93"/>
        <v>0</v>
      </c>
      <c r="AN151" s="3">
        <f t="shared" si="94"/>
        <v>0</v>
      </c>
      <c r="AO151" s="3">
        <f t="shared" si="95"/>
        <v>0</v>
      </c>
      <c r="AP151" s="3">
        <f t="shared" si="96"/>
        <v>0</v>
      </c>
      <c r="AQ151" s="3">
        <f t="shared" si="97"/>
        <v>0</v>
      </c>
    </row>
    <row r="152" spans="4:43" x14ac:dyDescent="0.2">
      <c r="D152" s="3">
        <f t="shared" si="98"/>
        <v>1.1319444444444444</v>
      </c>
      <c r="E152" s="3">
        <f t="shared" si="68"/>
        <v>1.1597222222222221</v>
      </c>
      <c r="F152" s="3">
        <f t="shared" si="63"/>
        <v>1.1875</v>
      </c>
      <c r="G152" s="3">
        <f t="shared" si="63"/>
        <v>1.2152777777777779</v>
      </c>
      <c r="H152" s="3">
        <f t="shared" si="99"/>
        <v>1.2430555555555556</v>
      </c>
      <c r="I152" s="3">
        <f t="shared" si="100"/>
        <v>1.2708333333333333</v>
      </c>
      <c r="J152" s="3">
        <f t="shared" si="101"/>
        <v>1.2986111111111112</v>
      </c>
      <c r="K152" s="3">
        <f t="shared" si="64"/>
        <v>1.3263888888888888</v>
      </c>
      <c r="L152" s="3">
        <f t="shared" si="65"/>
        <v>0.35416666666666669</v>
      </c>
      <c r="M152" s="3">
        <f t="shared" si="66"/>
        <v>0.38194444444444459</v>
      </c>
      <c r="N152" s="3">
        <f t="shared" si="67"/>
        <v>0.40972222222222227</v>
      </c>
      <c r="O152" s="3">
        <f t="shared" si="69"/>
        <v>0.43749999999999994</v>
      </c>
      <c r="P152" s="3">
        <f t="shared" si="70"/>
        <v>0</v>
      </c>
      <c r="Q152" s="3">
        <f t="shared" si="71"/>
        <v>0</v>
      </c>
      <c r="R152" s="3">
        <f t="shared" si="72"/>
        <v>0</v>
      </c>
      <c r="S152" s="3">
        <f t="shared" si="73"/>
        <v>0</v>
      </c>
      <c r="T152" s="3">
        <f t="shared" si="74"/>
        <v>0</v>
      </c>
      <c r="U152" s="3">
        <f t="shared" si="75"/>
        <v>0</v>
      </c>
      <c r="V152" s="3">
        <f t="shared" si="76"/>
        <v>0</v>
      </c>
      <c r="W152" s="3">
        <f t="shared" si="77"/>
        <v>0</v>
      </c>
      <c r="X152" s="3">
        <f t="shared" si="78"/>
        <v>0</v>
      </c>
      <c r="Y152" s="3">
        <f t="shared" si="79"/>
        <v>0</v>
      </c>
      <c r="Z152" s="3">
        <f t="shared" si="80"/>
        <v>0</v>
      </c>
      <c r="AA152" s="3">
        <f t="shared" si="81"/>
        <v>0</v>
      </c>
      <c r="AB152" s="3">
        <f t="shared" si="82"/>
        <v>0</v>
      </c>
      <c r="AC152" s="3">
        <f t="shared" si="83"/>
        <v>0</v>
      </c>
      <c r="AD152" s="3">
        <f t="shared" si="84"/>
        <v>0</v>
      </c>
      <c r="AE152" s="3">
        <f t="shared" si="85"/>
        <v>0</v>
      </c>
      <c r="AF152" s="3">
        <f t="shared" si="86"/>
        <v>0</v>
      </c>
      <c r="AG152" s="3">
        <f t="shared" si="87"/>
        <v>0</v>
      </c>
      <c r="AH152" s="3">
        <f t="shared" si="88"/>
        <v>0</v>
      </c>
      <c r="AI152" s="3">
        <f t="shared" si="89"/>
        <v>0</v>
      </c>
      <c r="AJ152" s="3">
        <f t="shared" si="90"/>
        <v>0</v>
      </c>
      <c r="AK152" s="3">
        <f t="shared" si="91"/>
        <v>0</v>
      </c>
      <c r="AL152" s="3">
        <f t="shared" si="92"/>
        <v>0</v>
      </c>
      <c r="AM152" s="3">
        <f t="shared" si="93"/>
        <v>0</v>
      </c>
      <c r="AN152" s="3">
        <f t="shared" si="94"/>
        <v>0</v>
      </c>
      <c r="AO152" s="3">
        <f t="shared" si="95"/>
        <v>0</v>
      </c>
      <c r="AP152" s="3">
        <f t="shared" si="96"/>
        <v>0</v>
      </c>
      <c r="AQ152" s="3">
        <f t="shared" si="97"/>
        <v>0</v>
      </c>
    </row>
    <row r="153" spans="4:43" x14ac:dyDescent="0.2">
      <c r="D153" s="3">
        <f t="shared" si="98"/>
        <v>1.1597222222222221</v>
      </c>
      <c r="E153" s="3">
        <f t="shared" si="68"/>
        <v>1.1875</v>
      </c>
      <c r="F153" s="3">
        <f t="shared" si="63"/>
        <v>1.2152777777777779</v>
      </c>
      <c r="G153" s="3">
        <f t="shared" si="63"/>
        <v>1.2430555555555556</v>
      </c>
      <c r="H153" s="3">
        <f t="shared" si="99"/>
        <v>1.2708333333333333</v>
      </c>
      <c r="I153" s="3">
        <f t="shared" si="100"/>
        <v>1.2986111111111112</v>
      </c>
      <c r="J153" s="3">
        <f t="shared" si="101"/>
        <v>1.3263888888888888</v>
      </c>
      <c r="K153" s="3">
        <f t="shared" si="64"/>
        <v>0.35416666666666669</v>
      </c>
      <c r="L153" s="3">
        <f t="shared" si="65"/>
        <v>0.38194444444444459</v>
      </c>
      <c r="M153" s="3">
        <f t="shared" si="66"/>
        <v>0.40972222222222227</v>
      </c>
      <c r="N153" s="3">
        <f t="shared" si="67"/>
        <v>0.43749999999999994</v>
      </c>
      <c r="O153" s="3">
        <f t="shared" si="69"/>
        <v>0</v>
      </c>
      <c r="P153" s="3">
        <f t="shared" si="70"/>
        <v>0</v>
      </c>
      <c r="Q153" s="3">
        <f t="shared" si="71"/>
        <v>0</v>
      </c>
      <c r="R153" s="3">
        <f t="shared" si="72"/>
        <v>0</v>
      </c>
      <c r="S153" s="3">
        <f t="shared" si="73"/>
        <v>0</v>
      </c>
      <c r="T153" s="3">
        <f t="shared" si="74"/>
        <v>0</v>
      </c>
      <c r="U153" s="3">
        <f t="shared" si="75"/>
        <v>0</v>
      </c>
      <c r="V153" s="3">
        <f t="shared" si="76"/>
        <v>0</v>
      </c>
      <c r="W153" s="3">
        <f t="shared" si="77"/>
        <v>0</v>
      </c>
      <c r="X153" s="3">
        <f t="shared" si="78"/>
        <v>0</v>
      </c>
      <c r="Y153" s="3">
        <f t="shared" si="79"/>
        <v>0</v>
      </c>
      <c r="Z153" s="3">
        <f t="shared" si="80"/>
        <v>0</v>
      </c>
      <c r="AA153" s="3">
        <f t="shared" si="81"/>
        <v>0</v>
      </c>
      <c r="AB153" s="3">
        <f t="shared" si="82"/>
        <v>0</v>
      </c>
      <c r="AC153" s="3">
        <f t="shared" si="83"/>
        <v>0</v>
      </c>
      <c r="AD153" s="3">
        <f t="shared" si="84"/>
        <v>0</v>
      </c>
      <c r="AE153" s="3">
        <f t="shared" si="85"/>
        <v>0</v>
      </c>
      <c r="AF153" s="3">
        <f t="shared" si="86"/>
        <v>0</v>
      </c>
      <c r="AG153" s="3">
        <f t="shared" si="87"/>
        <v>0</v>
      </c>
      <c r="AH153" s="3">
        <f t="shared" si="88"/>
        <v>0</v>
      </c>
      <c r="AI153" s="3">
        <f t="shared" si="89"/>
        <v>0</v>
      </c>
      <c r="AJ153" s="3">
        <f t="shared" si="90"/>
        <v>0</v>
      </c>
      <c r="AK153" s="3">
        <f t="shared" si="91"/>
        <v>0</v>
      </c>
      <c r="AL153" s="3">
        <f t="shared" si="92"/>
        <v>0</v>
      </c>
      <c r="AM153" s="3">
        <f t="shared" si="93"/>
        <v>0</v>
      </c>
      <c r="AN153" s="3">
        <f t="shared" si="94"/>
        <v>0</v>
      </c>
      <c r="AO153" s="3">
        <f t="shared" si="95"/>
        <v>0</v>
      </c>
      <c r="AP153" s="3">
        <f t="shared" si="96"/>
        <v>0</v>
      </c>
      <c r="AQ153" s="3">
        <f t="shared" si="97"/>
        <v>0</v>
      </c>
    </row>
    <row r="154" spans="4:43" x14ac:dyDescent="0.2">
      <c r="D154" s="3">
        <f t="shared" si="98"/>
        <v>1.1875</v>
      </c>
      <c r="E154" s="3">
        <f t="shared" si="68"/>
        <v>1.2152777777777779</v>
      </c>
      <c r="F154" s="3">
        <f t="shared" ref="F154:G163" si="102">D156</f>
        <v>1.2430555555555556</v>
      </c>
      <c r="G154" s="3">
        <f t="shared" si="102"/>
        <v>1.2708333333333333</v>
      </c>
      <c r="H154" s="3">
        <f t="shared" si="99"/>
        <v>1.2986111111111112</v>
      </c>
      <c r="I154" s="3">
        <f t="shared" si="100"/>
        <v>1.3263888888888888</v>
      </c>
      <c r="J154" s="3">
        <f t="shared" si="101"/>
        <v>0.35416666666666669</v>
      </c>
      <c r="K154" s="3">
        <f t="shared" si="64"/>
        <v>0.38194444444444459</v>
      </c>
      <c r="L154" s="3">
        <f t="shared" si="65"/>
        <v>0.40972222222222227</v>
      </c>
      <c r="M154" s="3">
        <f t="shared" si="66"/>
        <v>0.43749999999999994</v>
      </c>
      <c r="N154" s="3">
        <f t="shared" si="67"/>
        <v>0</v>
      </c>
      <c r="O154" s="3">
        <f t="shared" si="69"/>
        <v>0</v>
      </c>
      <c r="P154" s="3">
        <f t="shared" si="70"/>
        <v>0</v>
      </c>
      <c r="Q154" s="3">
        <f t="shared" si="71"/>
        <v>0</v>
      </c>
      <c r="R154" s="3">
        <f t="shared" si="72"/>
        <v>0</v>
      </c>
      <c r="S154" s="3">
        <f t="shared" si="73"/>
        <v>0</v>
      </c>
      <c r="T154" s="3">
        <f t="shared" si="74"/>
        <v>0</v>
      </c>
      <c r="U154" s="3">
        <f t="shared" si="75"/>
        <v>0</v>
      </c>
      <c r="V154" s="3">
        <f t="shared" si="76"/>
        <v>0</v>
      </c>
      <c r="W154" s="3">
        <f t="shared" si="77"/>
        <v>0</v>
      </c>
      <c r="X154" s="3">
        <f t="shared" si="78"/>
        <v>0</v>
      </c>
      <c r="Y154" s="3">
        <f t="shared" si="79"/>
        <v>0</v>
      </c>
      <c r="Z154" s="3">
        <f t="shared" si="80"/>
        <v>0</v>
      </c>
      <c r="AA154" s="3">
        <f t="shared" si="81"/>
        <v>0</v>
      </c>
      <c r="AB154" s="3">
        <f t="shared" si="82"/>
        <v>0</v>
      </c>
      <c r="AC154" s="3">
        <f t="shared" si="83"/>
        <v>0</v>
      </c>
      <c r="AD154" s="3">
        <f t="shared" si="84"/>
        <v>0</v>
      </c>
      <c r="AE154" s="3">
        <f t="shared" si="85"/>
        <v>0</v>
      </c>
      <c r="AF154" s="3">
        <f t="shared" si="86"/>
        <v>0</v>
      </c>
      <c r="AG154" s="3">
        <f t="shared" si="87"/>
        <v>0</v>
      </c>
      <c r="AH154" s="3">
        <f t="shared" si="88"/>
        <v>0</v>
      </c>
      <c r="AI154" s="3">
        <f t="shared" si="89"/>
        <v>0</v>
      </c>
      <c r="AJ154" s="3">
        <f t="shared" si="90"/>
        <v>0</v>
      </c>
      <c r="AK154" s="3">
        <f t="shared" si="91"/>
        <v>0</v>
      </c>
      <c r="AL154" s="3">
        <f t="shared" si="92"/>
        <v>0</v>
      </c>
      <c r="AM154" s="3">
        <f t="shared" si="93"/>
        <v>0</v>
      </c>
      <c r="AN154" s="3">
        <f t="shared" si="94"/>
        <v>0</v>
      </c>
      <c r="AO154" s="3">
        <f t="shared" si="95"/>
        <v>0</v>
      </c>
      <c r="AP154" s="3">
        <f t="shared" si="96"/>
        <v>0</v>
      </c>
      <c r="AQ154" s="3">
        <f t="shared" si="97"/>
        <v>0</v>
      </c>
    </row>
    <row r="155" spans="4:43" x14ac:dyDescent="0.2">
      <c r="D155" s="3">
        <f t="shared" si="98"/>
        <v>1.2152777777777779</v>
      </c>
      <c r="E155" s="3">
        <f t="shared" si="68"/>
        <v>1.2430555555555556</v>
      </c>
      <c r="F155" s="3">
        <f t="shared" si="102"/>
        <v>1.2708333333333333</v>
      </c>
      <c r="G155" s="3">
        <f t="shared" si="102"/>
        <v>1.2986111111111112</v>
      </c>
      <c r="H155" s="3">
        <f t="shared" si="99"/>
        <v>1.3263888888888888</v>
      </c>
      <c r="I155" s="3">
        <f t="shared" si="100"/>
        <v>0.35416666666666669</v>
      </c>
      <c r="J155" s="3">
        <f t="shared" si="101"/>
        <v>0.38194444444444459</v>
      </c>
      <c r="K155" s="3">
        <f t="shared" si="64"/>
        <v>0.40972222222222227</v>
      </c>
      <c r="L155" s="3">
        <f t="shared" si="65"/>
        <v>0.43749999999999994</v>
      </c>
      <c r="M155" s="3">
        <f t="shared" si="66"/>
        <v>0</v>
      </c>
      <c r="N155" s="3">
        <f t="shared" si="67"/>
        <v>0</v>
      </c>
      <c r="O155" s="3">
        <f t="shared" si="69"/>
        <v>0</v>
      </c>
      <c r="P155" s="3">
        <f t="shared" si="70"/>
        <v>0</v>
      </c>
      <c r="Q155" s="3">
        <f t="shared" si="71"/>
        <v>0</v>
      </c>
      <c r="R155" s="3">
        <f t="shared" si="72"/>
        <v>0</v>
      </c>
      <c r="S155" s="3">
        <f t="shared" si="73"/>
        <v>0</v>
      </c>
      <c r="T155" s="3">
        <f t="shared" si="74"/>
        <v>0</v>
      </c>
      <c r="U155" s="3">
        <f t="shared" si="75"/>
        <v>0</v>
      </c>
      <c r="V155" s="3">
        <f t="shared" si="76"/>
        <v>0</v>
      </c>
      <c r="W155" s="3">
        <f t="shared" si="77"/>
        <v>0</v>
      </c>
      <c r="X155" s="3">
        <f t="shared" si="78"/>
        <v>0</v>
      </c>
      <c r="Y155" s="3">
        <f t="shared" si="79"/>
        <v>0</v>
      </c>
      <c r="Z155" s="3">
        <f t="shared" si="80"/>
        <v>0</v>
      </c>
      <c r="AA155" s="3">
        <f t="shared" si="81"/>
        <v>0</v>
      </c>
      <c r="AB155" s="3">
        <f t="shared" si="82"/>
        <v>0</v>
      </c>
      <c r="AC155" s="3">
        <f t="shared" si="83"/>
        <v>0</v>
      </c>
      <c r="AD155" s="3">
        <f t="shared" si="84"/>
        <v>0</v>
      </c>
      <c r="AE155" s="3">
        <f t="shared" si="85"/>
        <v>0</v>
      </c>
      <c r="AF155" s="3">
        <f t="shared" si="86"/>
        <v>0</v>
      </c>
      <c r="AG155" s="3">
        <f t="shared" si="87"/>
        <v>0</v>
      </c>
      <c r="AH155" s="3">
        <f t="shared" si="88"/>
        <v>0</v>
      </c>
      <c r="AI155" s="3">
        <f t="shared" si="89"/>
        <v>0</v>
      </c>
      <c r="AJ155" s="3">
        <f t="shared" si="90"/>
        <v>0</v>
      </c>
      <c r="AK155" s="3">
        <f t="shared" si="91"/>
        <v>0</v>
      </c>
      <c r="AL155" s="3">
        <f t="shared" si="92"/>
        <v>0</v>
      </c>
      <c r="AM155" s="3">
        <f t="shared" si="93"/>
        <v>0</v>
      </c>
      <c r="AN155" s="3">
        <f t="shared" si="94"/>
        <v>0</v>
      </c>
      <c r="AO155" s="3">
        <f t="shared" si="95"/>
        <v>0</v>
      </c>
      <c r="AP155" s="3">
        <f t="shared" si="96"/>
        <v>0</v>
      </c>
      <c r="AQ155" s="3">
        <f t="shared" si="97"/>
        <v>0</v>
      </c>
    </row>
    <row r="156" spans="4:43" x14ac:dyDescent="0.2">
      <c r="D156" s="3">
        <f t="shared" si="98"/>
        <v>1.2430555555555556</v>
      </c>
      <c r="E156" s="3">
        <f t="shared" si="68"/>
        <v>1.2708333333333333</v>
      </c>
      <c r="F156" s="3">
        <f t="shared" si="102"/>
        <v>1.2986111111111112</v>
      </c>
      <c r="G156" s="3">
        <f t="shared" si="102"/>
        <v>1.3263888888888888</v>
      </c>
      <c r="H156" s="3">
        <f t="shared" si="99"/>
        <v>0.35416666666666669</v>
      </c>
      <c r="I156" s="3">
        <f t="shared" si="100"/>
        <v>0.38194444444444459</v>
      </c>
      <c r="J156" s="3">
        <f t="shared" si="101"/>
        <v>0.40972222222222227</v>
      </c>
      <c r="K156" s="3">
        <f t="shared" si="64"/>
        <v>0.43749999999999994</v>
      </c>
      <c r="L156" s="3">
        <f t="shared" si="65"/>
        <v>0</v>
      </c>
      <c r="M156" s="3">
        <f t="shared" si="66"/>
        <v>0</v>
      </c>
      <c r="N156" s="3">
        <f t="shared" si="67"/>
        <v>0</v>
      </c>
      <c r="O156" s="3">
        <f t="shared" si="69"/>
        <v>0</v>
      </c>
      <c r="P156" s="3">
        <f t="shared" si="70"/>
        <v>0</v>
      </c>
      <c r="Q156" s="3">
        <f t="shared" si="71"/>
        <v>0</v>
      </c>
      <c r="R156" s="3">
        <f t="shared" si="72"/>
        <v>0</v>
      </c>
      <c r="S156" s="3">
        <f t="shared" si="73"/>
        <v>0</v>
      </c>
      <c r="T156" s="3">
        <f t="shared" si="74"/>
        <v>0</v>
      </c>
      <c r="U156" s="3">
        <f t="shared" si="75"/>
        <v>0</v>
      </c>
      <c r="V156" s="3">
        <f t="shared" si="76"/>
        <v>0</v>
      </c>
      <c r="W156" s="3">
        <f t="shared" si="77"/>
        <v>0</v>
      </c>
      <c r="X156" s="3">
        <f t="shared" si="78"/>
        <v>0</v>
      </c>
      <c r="Y156" s="3">
        <f t="shared" si="79"/>
        <v>0</v>
      </c>
      <c r="Z156" s="3">
        <f t="shared" si="80"/>
        <v>0</v>
      </c>
      <c r="AA156" s="3">
        <f t="shared" si="81"/>
        <v>0</v>
      </c>
      <c r="AB156" s="3">
        <f t="shared" si="82"/>
        <v>0</v>
      </c>
      <c r="AC156" s="3">
        <f t="shared" si="83"/>
        <v>0</v>
      </c>
      <c r="AD156" s="3">
        <f t="shared" si="84"/>
        <v>0</v>
      </c>
      <c r="AE156" s="3">
        <f t="shared" si="85"/>
        <v>0</v>
      </c>
      <c r="AF156" s="3">
        <f t="shared" si="86"/>
        <v>0</v>
      </c>
      <c r="AG156" s="3">
        <f t="shared" si="87"/>
        <v>0</v>
      </c>
      <c r="AH156" s="3">
        <f t="shared" si="88"/>
        <v>0</v>
      </c>
      <c r="AI156" s="3">
        <f t="shared" si="89"/>
        <v>0</v>
      </c>
      <c r="AJ156" s="3">
        <f t="shared" si="90"/>
        <v>0</v>
      </c>
      <c r="AK156" s="3">
        <f t="shared" si="91"/>
        <v>0</v>
      </c>
      <c r="AL156" s="3">
        <f t="shared" si="92"/>
        <v>0</v>
      </c>
      <c r="AM156" s="3">
        <f t="shared" si="93"/>
        <v>0</v>
      </c>
      <c r="AN156" s="3">
        <f t="shared" si="94"/>
        <v>0</v>
      </c>
      <c r="AO156" s="3">
        <f t="shared" si="95"/>
        <v>0</v>
      </c>
      <c r="AP156" s="3">
        <f t="shared" si="96"/>
        <v>0</v>
      </c>
      <c r="AQ156" s="3">
        <f t="shared" si="97"/>
        <v>0</v>
      </c>
    </row>
    <row r="157" spans="4:43" x14ac:dyDescent="0.2">
      <c r="D157" s="3">
        <f t="shared" si="98"/>
        <v>1.2708333333333333</v>
      </c>
      <c r="E157" s="3">
        <f t="shared" si="68"/>
        <v>1.2986111111111112</v>
      </c>
      <c r="F157" s="3">
        <f t="shared" si="102"/>
        <v>1.3263888888888888</v>
      </c>
      <c r="G157" s="3">
        <f t="shared" si="102"/>
        <v>0.35416666666666669</v>
      </c>
      <c r="H157" s="3">
        <f t="shared" si="99"/>
        <v>0.38194444444444459</v>
      </c>
      <c r="I157" s="3">
        <f t="shared" si="100"/>
        <v>0.40972222222222227</v>
      </c>
      <c r="J157" s="3">
        <f t="shared" si="101"/>
        <v>0.43749999999999994</v>
      </c>
      <c r="K157" s="3">
        <f t="shared" si="64"/>
        <v>0</v>
      </c>
      <c r="L157" s="3">
        <f t="shared" si="65"/>
        <v>0</v>
      </c>
      <c r="M157" s="3">
        <f t="shared" si="66"/>
        <v>0</v>
      </c>
      <c r="N157" s="3">
        <f t="shared" si="67"/>
        <v>0</v>
      </c>
      <c r="O157" s="3">
        <f t="shared" si="69"/>
        <v>0</v>
      </c>
      <c r="P157" s="3">
        <f t="shared" si="70"/>
        <v>0</v>
      </c>
      <c r="Q157" s="3">
        <f t="shared" si="71"/>
        <v>0</v>
      </c>
      <c r="R157" s="3">
        <f t="shared" si="72"/>
        <v>0</v>
      </c>
      <c r="S157" s="3">
        <f t="shared" si="73"/>
        <v>0</v>
      </c>
      <c r="T157" s="3">
        <f t="shared" si="74"/>
        <v>0</v>
      </c>
      <c r="U157" s="3">
        <f t="shared" si="75"/>
        <v>0</v>
      </c>
      <c r="V157" s="3">
        <f t="shared" si="76"/>
        <v>0</v>
      </c>
      <c r="W157" s="3">
        <f t="shared" si="77"/>
        <v>0</v>
      </c>
      <c r="X157" s="3">
        <f t="shared" si="78"/>
        <v>0</v>
      </c>
      <c r="Y157" s="3">
        <f t="shared" si="79"/>
        <v>0</v>
      </c>
      <c r="Z157" s="3">
        <f t="shared" si="80"/>
        <v>0</v>
      </c>
      <c r="AA157" s="3">
        <f t="shared" si="81"/>
        <v>0</v>
      </c>
      <c r="AB157" s="3">
        <f t="shared" si="82"/>
        <v>0</v>
      </c>
      <c r="AC157" s="3">
        <f t="shared" si="83"/>
        <v>0</v>
      </c>
      <c r="AD157" s="3">
        <f t="shared" si="84"/>
        <v>0</v>
      </c>
      <c r="AE157" s="3">
        <f t="shared" si="85"/>
        <v>0</v>
      </c>
      <c r="AF157" s="3">
        <f t="shared" si="86"/>
        <v>0</v>
      </c>
      <c r="AG157" s="3">
        <f t="shared" si="87"/>
        <v>0</v>
      </c>
      <c r="AH157" s="3">
        <f t="shared" si="88"/>
        <v>0</v>
      </c>
      <c r="AI157" s="3">
        <f t="shared" si="89"/>
        <v>0</v>
      </c>
      <c r="AJ157" s="3">
        <f t="shared" si="90"/>
        <v>0</v>
      </c>
      <c r="AK157" s="3">
        <f t="shared" si="91"/>
        <v>0</v>
      </c>
      <c r="AL157" s="3">
        <f t="shared" si="92"/>
        <v>0</v>
      </c>
      <c r="AM157" s="3">
        <f t="shared" si="93"/>
        <v>0</v>
      </c>
      <c r="AN157" s="3">
        <f t="shared" si="94"/>
        <v>0</v>
      </c>
      <c r="AO157" s="3">
        <f t="shared" si="95"/>
        <v>0</v>
      </c>
      <c r="AP157" s="3">
        <f t="shared" si="96"/>
        <v>0</v>
      </c>
      <c r="AQ157" s="3">
        <f t="shared" si="97"/>
        <v>0</v>
      </c>
    </row>
    <row r="158" spans="4:43" x14ac:dyDescent="0.2">
      <c r="D158" s="3">
        <f t="shared" si="98"/>
        <v>1.2986111111111112</v>
      </c>
      <c r="E158" s="3">
        <f t="shared" si="68"/>
        <v>1.3263888888888888</v>
      </c>
      <c r="F158" s="3">
        <f t="shared" si="102"/>
        <v>0.35416666666666669</v>
      </c>
      <c r="G158" s="3">
        <f t="shared" si="102"/>
        <v>0.38194444444444459</v>
      </c>
      <c r="H158" s="3">
        <f t="shared" si="99"/>
        <v>0.40972222222222227</v>
      </c>
      <c r="I158" s="3">
        <f t="shared" si="100"/>
        <v>0.43749999999999994</v>
      </c>
      <c r="J158" s="3">
        <f t="shared" si="101"/>
        <v>0</v>
      </c>
      <c r="K158" s="3">
        <f t="shared" si="64"/>
        <v>0</v>
      </c>
      <c r="L158" s="3">
        <f t="shared" si="65"/>
        <v>0</v>
      </c>
      <c r="M158" s="3">
        <f t="shared" si="66"/>
        <v>0</v>
      </c>
      <c r="N158" s="3">
        <f t="shared" si="67"/>
        <v>0</v>
      </c>
      <c r="O158" s="3">
        <f t="shared" si="69"/>
        <v>0</v>
      </c>
      <c r="P158" s="3">
        <f t="shared" si="70"/>
        <v>0</v>
      </c>
      <c r="Q158" s="3">
        <f t="shared" si="71"/>
        <v>0</v>
      </c>
      <c r="R158" s="3">
        <f t="shared" si="72"/>
        <v>0</v>
      </c>
      <c r="S158" s="3">
        <f t="shared" si="73"/>
        <v>0</v>
      </c>
      <c r="T158" s="3">
        <f t="shared" si="74"/>
        <v>0</v>
      </c>
      <c r="U158" s="3">
        <f t="shared" si="75"/>
        <v>0</v>
      </c>
      <c r="V158" s="3">
        <f t="shared" si="76"/>
        <v>0</v>
      </c>
      <c r="W158" s="3">
        <f t="shared" si="77"/>
        <v>0</v>
      </c>
      <c r="X158" s="3">
        <f t="shared" si="78"/>
        <v>0</v>
      </c>
      <c r="Y158" s="3">
        <f t="shared" si="79"/>
        <v>0</v>
      </c>
      <c r="Z158" s="3">
        <f t="shared" si="80"/>
        <v>0</v>
      </c>
      <c r="AA158" s="3">
        <f t="shared" si="81"/>
        <v>0</v>
      </c>
      <c r="AB158" s="3">
        <f t="shared" si="82"/>
        <v>0</v>
      </c>
      <c r="AC158" s="3">
        <f t="shared" si="83"/>
        <v>0</v>
      </c>
      <c r="AD158" s="3">
        <f t="shared" si="84"/>
        <v>0</v>
      </c>
      <c r="AE158" s="3">
        <f t="shared" si="85"/>
        <v>0</v>
      </c>
      <c r="AF158" s="3">
        <f t="shared" si="86"/>
        <v>0</v>
      </c>
      <c r="AG158" s="3">
        <f t="shared" si="87"/>
        <v>0</v>
      </c>
      <c r="AH158" s="3">
        <f t="shared" si="88"/>
        <v>0</v>
      </c>
      <c r="AI158" s="3">
        <f t="shared" si="89"/>
        <v>0</v>
      </c>
      <c r="AJ158" s="3">
        <f t="shared" si="90"/>
        <v>0</v>
      </c>
      <c r="AK158" s="3">
        <f t="shared" si="91"/>
        <v>0</v>
      </c>
      <c r="AL158" s="3">
        <f t="shared" si="92"/>
        <v>0</v>
      </c>
      <c r="AM158" s="3">
        <f t="shared" si="93"/>
        <v>0</v>
      </c>
      <c r="AN158" s="3">
        <f t="shared" si="94"/>
        <v>0</v>
      </c>
      <c r="AO158" s="3">
        <f t="shared" si="95"/>
        <v>0</v>
      </c>
      <c r="AP158" s="3">
        <f t="shared" si="96"/>
        <v>0</v>
      </c>
      <c r="AQ158" s="3">
        <f t="shared" si="97"/>
        <v>0</v>
      </c>
    </row>
    <row r="159" spans="4:43" x14ac:dyDescent="0.2">
      <c r="D159" s="3">
        <f t="shared" si="98"/>
        <v>1.3263888888888888</v>
      </c>
      <c r="E159" s="3">
        <f t="shared" si="68"/>
        <v>0.35416666666666669</v>
      </c>
      <c r="F159" s="3">
        <f t="shared" si="102"/>
        <v>0.38194444444444459</v>
      </c>
      <c r="G159" s="3">
        <f t="shared" si="102"/>
        <v>0.40972222222222227</v>
      </c>
      <c r="H159" s="3">
        <f t="shared" si="99"/>
        <v>0.43749999999999994</v>
      </c>
      <c r="I159" s="3">
        <f t="shared" si="100"/>
        <v>0</v>
      </c>
      <c r="J159" s="3">
        <f t="shared" si="101"/>
        <v>0</v>
      </c>
      <c r="K159" s="3">
        <f t="shared" si="64"/>
        <v>0</v>
      </c>
      <c r="L159" s="3">
        <f t="shared" si="65"/>
        <v>0</v>
      </c>
      <c r="M159" s="3">
        <f t="shared" si="66"/>
        <v>0</v>
      </c>
      <c r="N159" s="3">
        <f t="shared" si="67"/>
        <v>0</v>
      </c>
      <c r="O159" s="3">
        <f t="shared" si="69"/>
        <v>0</v>
      </c>
      <c r="P159" s="3">
        <f t="shared" si="70"/>
        <v>0</v>
      </c>
      <c r="Q159" s="3">
        <f t="shared" si="71"/>
        <v>0</v>
      </c>
      <c r="R159" s="3">
        <f t="shared" si="72"/>
        <v>0</v>
      </c>
      <c r="S159" s="3">
        <f t="shared" si="73"/>
        <v>0</v>
      </c>
      <c r="T159" s="3">
        <f t="shared" si="74"/>
        <v>0</v>
      </c>
      <c r="U159" s="3">
        <f t="shared" si="75"/>
        <v>0</v>
      </c>
      <c r="V159" s="3">
        <f t="shared" si="76"/>
        <v>0</v>
      </c>
      <c r="W159" s="3">
        <f t="shared" si="77"/>
        <v>0</v>
      </c>
      <c r="X159" s="3">
        <f t="shared" si="78"/>
        <v>0</v>
      </c>
      <c r="Y159" s="3">
        <f t="shared" si="79"/>
        <v>0</v>
      </c>
      <c r="Z159" s="3">
        <f t="shared" si="80"/>
        <v>0</v>
      </c>
      <c r="AA159" s="3">
        <f t="shared" si="81"/>
        <v>0</v>
      </c>
      <c r="AB159" s="3">
        <f t="shared" si="82"/>
        <v>0</v>
      </c>
      <c r="AC159" s="3">
        <f t="shared" si="83"/>
        <v>0</v>
      </c>
      <c r="AD159" s="3">
        <f t="shared" si="84"/>
        <v>0</v>
      </c>
      <c r="AE159" s="3">
        <f t="shared" si="85"/>
        <v>0</v>
      </c>
      <c r="AF159" s="3">
        <f t="shared" si="86"/>
        <v>0</v>
      </c>
      <c r="AG159" s="3">
        <f t="shared" si="87"/>
        <v>0</v>
      </c>
      <c r="AH159" s="3">
        <f t="shared" si="88"/>
        <v>0</v>
      </c>
      <c r="AI159" s="3">
        <f t="shared" si="89"/>
        <v>0</v>
      </c>
      <c r="AJ159" s="3">
        <f t="shared" si="90"/>
        <v>0</v>
      </c>
      <c r="AK159" s="3">
        <f t="shared" si="91"/>
        <v>0</v>
      </c>
      <c r="AL159" s="3">
        <f t="shared" si="92"/>
        <v>0</v>
      </c>
      <c r="AM159" s="3">
        <f t="shared" si="93"/>
        <v>0</v>
      </c>
      <c r="AN159" s="3">
        <f t="shared" si="94"/>
        <v>0</v>
      </c>
      <c r="AO159" s="3">
        <f t="shared" si="95"/>
        <v>0</v>
      </c>
      <c r="AP159" s="3">
        <f t="shared" si="96"/>
        <v>0</v>
      </c>
      <c r="AQ159" s="3">
        <f t="shared" si="97"/>
        <v>0</v>
      </c>
    </row>
    <row r="160" spans="4:43" x14ac:dyDescent="0.2">
      <c r="D160" s="3">
        <f t="shared" si="98"/>
        <v>0.35416666666666669</v>
      </c>
      <c r="E160" s="3">
        <f t="shared" si="68"/>
        <v>0.38194444444444459</v>
      </c>
      <c r="F160" s="3">
        <f t="shared" si="102"/>
        <v>0.40972222222222227</v>
      </c>
      <c r="G160" s="3">
        <f t="shared" si="102"/>
        <v>0.43749999999999994</v>
      </c>
      <c r="H160" s="3">
        <f t="shared" si="99"/>
        <v>0</v>
      </c>
      <c r="I160" s="3">
        <f t="shared" si="100"/>
        <v>0</v>
      </c>
      <c r="J160" s="3">
        <f t="shared" si="101"/>
        <v>0</v>
      </c>
      <c r="K160" s="3">
        <f t="shared" si="64"/>
        <v>0</v>
      </c>
      <c r="L160" s="3">
        <f t="shared" si="65"/>
        <v>0</v>
      </c>
      <c r="M160" s="3">
        <f t="shared" si="66"/>
        <v>0</v>
      </c>
      <c r="N160" s="3">
        <f t="shared" si="67"/>
        <v>0</v>
      </c>
      <c r="O160" s="3">
        <f t="shared" si="69"/>
        <v>0</v>
      </c>
      <c r="P160" s="3">
        <f t="shared" si="70"/>
        <v>0</v>
      </c>
      <c r="Q160" s="3">
        <f t="shared" si="71"/>
        <v>0</v>
      </c>
      <c r="R160" s="3">
        <f t="shared" si="72"/>
        <v>0</v>
      </c>
      <c r="S160" s="3">
        <f t="shared" si="73"/>
        <v>0</v>
      </c>
      <c r="T160" s="3">
        <f t="shared" si="74"/>
        <v>0</v>
      </c>
      <c r="U160" s="3">
        <f t="shared" si="75"/>
        <v>0</v>
      </c>
      <c r="V160" s="3">
        <f t="shared" si="76"/>
        <v>0</v>
      </c>
      <c r="W160" s="3">
        <f t="shared" si="77"/>
        <v>0</v>
      </c>
      <c r="X160" s="3">
        <f t="shared" si="78"/>
        <v>0</v>
      </c>
      <c r="Y160" s="3">
        <f t="shared" si="79"/>
        <v>0</v>
      </c>
      <c r="Z160" s="3">
        <f t="shared" si="80"/>
        <v>0</v>
      </c>
      <c r="AA160" s="3">
        <f t="shared" si="81"/>
        <v>0</v>
      </c>
      <c r="AB160" s="3">
        <f t="shared" si="82"/>
        <v>0</v>
      </c>
      <c r="AC160" s="3">
        <f t="shared" si="83"/>
        <v>0</v>
      </c>
      <c r="AD160" s="3">
        <f t="shared" si="84"/>
        <v>0</v>
      </c>
      <c r="AE160" s="3">
        <f t="shared" si="85"/>
        <v>0</v>
      </c>
      <c r="AF160" s="3">
        <f t="shared" si="86"/>
        <v>0</v>
      </c>
      <c r="AG160" s="3">
        <f t="shared" si="87"/>
        <v>0</v>
      </c>
      <c r="AH160" s="3">
        <f t="shared" si="88"/>
        <v>0</v>
      </c>
      <c r="AI160" s="3">
        <f t="shared" si="89"/>
        <v>0</v>
      </c>
      <c r="AJ160" s="3">
        <f t="shared" si="90"/>
        <v>0</v>
      </c>
      <c r="AK160" s="3">
        <f t="shared" si="91"/>
        <v>0</v>
      </c>
      <c r="AL160" s="3">
        <f t="shared" si="92"/>
        <v>0</v>
      </c>
      <c r="AM160" s="3">
        <f t="shared" si="93"/>
        <v>0</v>
      </c>
      <c r="AN160" s="3">
        <f t="shared" si="94"/>
        <v>0</v>
      </c>
      <c r="AO160" s="3">
        <f t="shared" si="95"/>
        <v>0</v>
      </c>
      <c r="AP160" s="3">
        <f t="shared" si="96"/>
        <v>0</v>
      </c>
      <c r="AQ160" s="3">
        <f t="shared" si="97"/>
        <v>0</v>
      </c>
    </row>
    <row r="161" spans="4:43" x14ac:dyDescent="0.2">
      <c r="D161" s="3">
        <f t="shared" si="98"/>
        <v>0.38194444444444459</v>
      </c>
      <c r="E161" s="3">
        <f t="shared" si="68"/>
        <v>0.40972222222222227</v>
      </c>
      <c r="F161" s="3">
        <f t="shared" si="102"/>
        <v>0.43749999999999994</v>
      </c>
      <c r="G161" s="3">
        <f t="shared" si="102"/>
        <v>0</v>
      </c>
      <c r="H161" s="3">
        <f t="shared" si="99"/>
        <v>0</v>
      </c>
      <c r="I161" s="3">
        <f t="shared" si="100"/>
        <v>0</v>
      </c>
      <c r="J161" s="3">
        <f t="shared" si="101"/>
        <v>0</v>
      </c>
      <c r="K161" s="3">
        <f t="shared" si="64"/>
        <v>0</v>
      </c>
      <c r="L161" s="3">
        <f t="shared" si="65"/>
        <v>0</v>
      </c>
      <c r="M161" s="3">
        <f t="shared" si="66"/>
        <v>0</v>
      </c>
      <c r="N161" s="3">
        <f t="shared" si="67"/>
        <v>0</v>
      </c>
      <c r="O161" s="3">
        <f t="shared" si="69"/>
        <v>0</v>
      </c>
      <c r="P161" s="3">
        <f t="shared" si="70"/>
        <v>0</v>
      </c>
      <c r="Q161" s="3">
        <f t="shared" si="71"/>
        <v>0</v>
      </c>
      <c r="R161" s="3">
        <f t="shared" si="72"/>
        <v>0</v>
      </c>
      <c r="S161" s="3">
        <f t="shared" si="73"/>
        <v>0</v>
      </c>
      <c r="T161" s="3">
        <f t="shared" si="74"/>
        <v>0</v>
      </c>
      <c r="U161" s="3">
        <f t="shared" si="75"/>
        <v>0</v>
      </c>
      <c r="V161" s="3">
        <f t="shared" si="76"/>
        <v>0</v>
      </c>
      <c r="W161" s="3">
        <f t="shared" si="77"/>
        <v>0</v>
      </c>
      <c r="X161" s="3">
        <f t="shared" si="78"/>
        <v>0</v>
      </c>
      <c r="Y161" s="3">
        <f t="shared" si="79"/>
        <v>0</v>
      </c>
      <c r="Z161" s="3">
        <f t="shared" si="80"/>
        <v>0</v>
      </c>
      <c r="AA161" s="3">
        <f t="shared" si="81"/>
        <v>0</v>
      </c>
      <c r="AB161" s="3">
        <f t="shared" si="82"/>
        <v>0</v>
      </c>
      <c r="AC161" s="3">
        <f t="shared" si="83"/>
        <v>0</v>
      </c>
      <c r="AD161" s="3">
        <f t="shared" si="84"/>
        <v>0</v>
      </c>
      <c r="AE161" s="3">
        <f t="shared" si="85"/>
        <v>0</v>
      </c>
      <c r="AF161" s="3">
        <f t="shared" si="86"/>
        <v>0</v>
      </c>
      <c r="AG161" s="3">
        <f t="shared" si="87"/>
        <v>0</v>
      </c>
      <c r="AH161" s="3">
        <f t="shared" si="88"/>
        <v>0</v>
      </c>
      <c r="AI161" s="3">
        <f t="shared" si="89"/>
        <v>0</v>
      </c>
      <c r="AJ161" s="3">
        <f t="shared" si="90"/>
        <v>0</v>
      </c>
      <c r="AK161" s="3">
        <f t="shared" si="91"/>
        <v>0</v>
      </c>
      <c r="AL161" s="3">
        <f t="shared" si="92"/>
        <v>0</v>
      </c>
      <c r="AM161" s="3">
        <f t="shared" si="93"/>
        <v>0</v>
      </c>
      <c r="AN161" s="3">
        <f t="shared" si="94"/>
        <v>0</v>
      </c>
      <c r="AO161" s="3">
        <f t="shared" si="95"/>
        <v>0</v>
      </c>
      <c r="AP161" s="3">
        <f t="shared" si="96"/>
        <v>0</v>
      </c>
      <c r="AQ161" s="3">
        <f t="shared" si="97"/>
        <v>0</v>
      </c>
    </row>
    <row r="162" spans="4:43" x14ac:dyDescent="0.2">
      <c r="D162" s="3">
        <f t="shared" si="98"/>
        <v>0.40972222222222227</v>
      </c>
      <c r="E162" s="3">
        <f t="shared" si="68"/>
        <v>0.43749999999999994</v>
      </c>
      <c r="F162" s="3">
        <f t="shared" si="102"/>
        <v>0</v>
      </c>
      <c r="G162" s="3">
        <f t="shared" si="102"/>
        <v>0</v>
      </c>
      <c r="H162" s="3">
        <f t="shared" si="99"/>
        <v>0</v>
      </c>
      <c r="I162" s="3">
        <f t="shared" si="100"/>
        <v>0</v>
      </c>
      <c r="J162" s="3">
        <f t="shared" si="101"/>
        <v>0</v>
      </c>
      <c r="K162" s="3">
        <f t="shared" si="64"/>
        <v>0</v>
      </c>
      <c r="L162" s="3">
        <f t="shared" si="65"/>
        <v>0</v>
      </c>
      <c r="M162" s="3">
        <f t="shared" si="66"/>
        <v>0</v>
      </c>
      <c r="N162" s="3">
        <f t="shared" si="67"/>
        <v>0</v>
      </c>
      <c r="O162" s="3">
        <f t="shared" si="69"/>
        <v>0</v>
      </c>
      <c r="P162" s="3">
        <f t="shared" si="70"/>
        <v>0</v>
      </c>
      <c r="Q162" s="3">
        <f t="shared" si="71"/>
        <v>0</v>
      </c>
      <c r="R162" s="3">
        <f t="shared" si="72"/>
        <v>0</v>
      </c>
      <c r="S162" s="3">
        <f t="shared" si="73"/>
        <v>0</v>
      </c>
      <c r="T162" s="3">
        <f t="shared" si="74"/>
        <v>0</v>
      </c>
      <c r="U162" s="3">
        <f t="shared" si="75"/>
        <v>0</v>
      </c>
      <c r="V162" s="3">
        <f t="shared" si="76"/>
        <v>0</v>
      </c>
      <c r="W162" s="3">
        <f t="shared" si="77"/>
        <v>0</v>
      </c>
      <c r="X162" s="3">
        <f t="shared" si="78"/>
        <v>0</v>
      </c>
      <c r="Y162" s="3">
        <f t="shared" si="79"/>
        <v>0</v>
      </c>
      <c r="Z162" s="3">
        <f t="shared" si="80"/>
        <v>0</v>
      </c>
      <c r="AA162" s="3">
        <f t="shared" si="81"/>
        <v>0</v>
      </c>
      <c r="AB162" s="3">
        <f t="shared" si="82"/>
        <v>0</v>
      </c>
      <c r="AC162" s="3">
        <f t="shared" si="83"/>
        <v>0</v>
      </c>
      <c r="AD162" s="3">
        <f t="shared" si="84"/>
        <v>0</v>
      </c>
      <c r="AE162" s="3">
        <f t="shared" si="85"/>
        <v>0</v>
      </c>
      <c r="AF162" s="3">
        <f t="shared" si="86"/>
        <v>0</v>
      </c>
      <c r="AG162" s="3">
        <f t="shared" si="87"/>
        <v>0</v>
      </c>
      <c r="AH162" s="3">
        <f t="shared" si="88"/>
        <v>0</v>
      </c>
      <c r="AI162" s="3">
        <f t="shared" si="89"/>
        <v>0</v>
      </c>
      <c r="AJ162" s="3">
        <f t="shared" si="90"/>
        <v>0</v>
      </c>
      <c r="AK162" s="3">
        <f t="shared" si="91"/>
        <v>0</v>
      </c>
      <c r="AL162" s="3">
        <f t="shared" si="92"/>
        <v>0</v>
      </c>
      <c r="AM162" s="3">
        <f t="shared" si="93"/>
        <v>0</v>
      </c>
      <c r="AN162" s="3">
        <f t="shared" si="94"/>
        <v>0</v>
      </c>
      <c r="AO162" s="3">
        <f t="shared" si="95"/>
        <v>0</v>
      </c>
      <c r="AP162" s="3">
        <f t="shared" si="96"/>
        <v>0</v>
      </c>
      <c r="AQ162" s="3">
        <f t="shared" si="97"/>
        <v>0</v>
      </c>
    </row>
    <row r="163" spans="4:43" x14ac:dyDescent="0.2">
      <c r="D163" s="3">
        <f t="shared" si="98"/>
        <v>0.43749999999999994</v>
      </c>
      <c r="E163" s="3">
        <f t="shared" si="68"/>
        <v>0</v>
      </c>
      <c r="F163" s="3">
        <f t="shared" si="102"/>
        <v>0</v>
      </c>
      <c r="G163" s="3">
        <f t="shared" si="102"/>
        <v>0</v>
      </c>
      <c r="H163" s="3">
        <f t="shared" si="99"/>
        <v>0</v>
      </c>
      <c r="I163" s="3">
        <f t="shared" si="100"/>
        <v>0</v>
      </c>
      <c r="J163" s="3">
        <f t="shared" si="101"/>
        <v>0</v>
      </c>
      <c r="K163" s="3">
        <f t="shared" si="64"/>
        <v>0</v>
      </c>
      <c r="L163" s="3">
        <f t="shared" si="65"/>
        <v>0</v>
      </c>
      <c r="M163" s="3">
        <f t="shared" si="66"/>
        <v>0</v>
      </c>
      <c r="N163" s="3">
        <f t="shared" si="67"/>
        <v>0</v>
      </c>
      <c r="O163" s="3">
        <f t="shared" si="69"/>
        <v>0</v>
      </c>
      <c r="P163" s="3">
        <f t="shared" si="70"/>
        <v>0</v>
      </c>
      <c r="Q163" s="3">
        <f t="shared" si="71"/>
        <v>0</v>
      </c>
      <c r="R163" s="3">
        <f t="shared" si="72"/>
        <v>0</v>
      </c>
      <c r="S163" s="3">
        <f t="shared" si="73"/>
        <v>0</v>
      </c>
      <c r="T163" s="3">
        <f t="shared" si="74"/>
        <v>0</v>
      </c>
      <c r="U163" s="3">
        <f t="shared" si="75"/>
        <v>0</v>
      </c>
      <c r="V163" s="3">
        <f t="shared" si="76"/>
        <v>0</v>
      </c>
      <c r="W163" s="3">
        <f t="shared" si="77"/>
        <v>0</v>
      </c>
      <c r="X163" s="3">
        <f t="shared" si="78"/>
        <v>0</v>
      </c>
      <c r="Y163" s="3">
        <f t="shared" si="79"/>
        <v>0</v>
      </c>
      <c r="Z163" s="3">
        <f t="shared" si="80"/>
        <v>0</v>
      </c>
      <c r="AA163" s="3">
        <f t="shared" si="81"/>
        <v>0</v>
      </c>
      <c r="AB163" s="3">
        <f t="shared" si="82"/>
        <v>0</v>
      </c>
      <c r="AC163" s="3">
        <f t="shared" si="83"/>
        <v>0</v>
      </c>
      <c r="AD163" s="3">
        <f t="shared" si="84"/>
        <v>0</v>
      </c>
      <c r="AE163" s="3">
        <f t="shared" si="85"/>
        <v>0</v>
      </c>
      <c r="AF163" s="3">
        <f t="shared" si="86"/>
        <v>0</v>
      </c>
      <c r="AG163" s="3">
        <f t="shared" si="87"/>
        <v>0</v>
      </c>
      <c r="AH163" s="3">
        <f t="shared" si="88"/>
        <v>0</v>
      </c>
      <c r="AI163" s="3">
        <f t="shared" si="89"/>
        <v>0</v>
      </c>
      <c r="AJ163" s="3">
        <f t="shared" si="90"/>
        <v>0</v>
      </c>
      <c r="AK163" s="3">
        <f t="shared" si="91"/>
        <v>0</v>
      </c>
      <c r="AL163" s="3">
        <f t="shared" si="92"/>
        <v>0</v>
      </c>
      <c r="AM163" s="3">
        <f t="shared" si="93"/>
        <v>0</v>
      </c>
      <c r="AN163" s="3">
        <f t="shared" si="94"/>
        <v>0</v>
      </c>
      <c r="AO163" s="3">
        <f t="shared" si="95"/>
        <v>0</v>
      </c>
      <c r="AP163" s="3">
        <f t="shared" si="96"/>
        <v>0</v>
      </c>
      <c r="AQ163" s="3">
        <f t="shared" si="97"/>
        <v>0</v>
      </c>
    </row>
    <row r="164" spans="4:43" x14ac:dyDescent="0.2">
      <c r="D164" s="3"/>
      <c r="U164" s="3"/>
      <c r="V164" s="3"/>
    </row>
    <row r="165" spans="4:43" x14ac:dyDescent="0.2">
      <c r="D165" s="3"/>
    </row>
    <row r="166" spans="4:43" x14ac:dyDescent="0.2">
      <c r="D166" s="3"/>
    </row>
    <row r="167" spans="4:43" x14ac:dyDescent="0.2">
      <c r="D167" s="3"/>
    </row>
    <row r="168" spans="4:43" x14ac:dyDescent="0.2">
      <c r="D168" s="3"/>
    </row>
    <row r="169" spans="4:43" x14ac:dyDescent="0.2">
      <c r="D169" s="3"/>
    </row>
    <row r="170" spans="4:43" x14ac:dyDescent="0.2">
      <c r="D170" s="3"/>
    </row>
    <row r="171" spans="4:43" x14ac:dyDescent="0.2">
      <c r="D171" s="3"/>
    </row>
    <row r="172" spans="4:43" x14ac:dyDescent="0.2">
      <c r="D172" s="3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1DDDC-485E-B54F-8D22-21B37AD6BB59}">
  <dimension ref="A1:AR219"/>
  <sheetViews>
    <sheetView topLeftCell="A61" zoomScale="75" workbookViewId="0">
      <selection activeCell="H76" sqref="H76"/>
    </sheetView>
  </sheetViews>
  <sheetFormatPr baseColWidth="10" defaultColWidth="10.83203125" defaultRowHeight="16" x14ac:dyDescent="0.2"/>
  <cols>
    <col min="1" max="1" width="10.83203125" style="1"/>
    <col min="3" max="43" width="10.83203125" style="1"/>
  </cols>
  <sheetData>
    <row r="1" spans="1:44" x14ac:dyDescent="0.2">
      <c r="A1" s="3">
        <f>'Zeitpläne Stationen'!E3</f>
        <v>0.35416666666666669</v>
      </c>
    </row>
    <row r="2" spans="1:44" x14ac:dyDescent="0.2">
      <c r="A2" s="1">
        <v>10</v>
      </c>
    </row>
    <row r="3" spans="1:44" x14ac:dyDescent="0.2">
      <c r="A3" s="1" t="s">
        <v>5</v>
      </c>
      <c r="C3" s="1" t="s">
        <v>6</v>
      </c>
      <c r="D3" s="1">
        <v>1</v>
      </c>
      <c r="E3" s="1">
        <v>2</v>
      </c>
      <c r="F3" s="1">
        <v>3</v>
      </c>
      <c r="G3" s="1">
        <v>4</v>
      </c>
      <c r="H3" s="1">
        <v>5</v>
      </c>
      <c r="I3" s="1">
        <v>6</v>
      </c>
      <c r="J3" s="1">
        <v>7</v>
      </c>
      <c r="K3" s="1">
        <v>8</v>
      </c>
      <c r="L3" s="1">
        <v>9</v>
      </c>
      <c r="M3" s="1">
        <v>10</v>
      </c>
      <c r="N3" s="1">
        <v>11</v>
      </c>
      <c r="O3" s="1">
        <v>12</v>
      </c>
      <c r="P3" s="1">
        <v>13</v>
      </c>
      <c r="Q3" s="1">
        <v>14</v>
      </c>
      <c r="R3" s="1">
        <v>15</v>
      </c>
      <c r="S3" s="1">
        <v>16</v>
      </c>
      <c r="T3" s="1">
        <v>17</v>
      </c>
      <c r="U3" s="1">
        <v>18</v>
      </c>
      <c r="V3" s="1">
        <v>19</v>
      </c>
      <c r="W3" s="1">
        <v>20</v>
      </c>
      <c r="Y3" s="1" t="s">
        <v>8</v>
      </c>
      <c r="Z3" s="1">
        <v>1</v>
      </c>
      <c r="AA3" s="1">
        <v>2</v>
      </c>
      <c r="AB3" s="1">
        <v>3</v>
      </c>
      <c r="AC3" s="1">
        <v>4</v>
      </c>
      <c r="AD3" s="1">
        <v>5</v>
      </c>
      <c r="AE3" s="1">
        <v>6</v>
      </c>
      <c r="AF3" s="1">
        <v>7</v>
      </c>
      <c r="AG3" s="1">
        <v>8</v>
      </c>
    </row>
    <row r="4" spans="1:44" x14ac:dyDescent="0.2">
      <c r="A4" s="1">
        <f>'Zeitpläne Stationen'!E6</f>
        <v>6</v>
      </c>
      <c r="B4">
        <v>40</v>
      </c>
      <c r="C4" s="1" t="str">
        <f>'Zeitpläne Stationen'!B3</f>
        <v>5a</v>
      </c>
      <c r="D4" s="3">
        <f>A1</f>
        <v>0.35416666666666669</v>
      </c>
      <c r="E4" s="3">
        <f>IF($A$4&gt;$A$7,$A$1+TIME(0,PRODUCT($A$4,$A$2)-PRODUCT(B43,$A$2),0),$A$1+TIME(0,PRODUCT($A$7,$A$2)-PRODUCT(B43,$A$2),0))</f>
        <v>0.52777777777777779</v>
      </c>
      <c r="F4" s="3">
        <f>IF($A$4&gt;$A$7,$A$1+TIME(0,PRODUCT($A$4,$A$2)-PRODUCT(B42,$A$2),0),$A$1+TIME(0,PRODUCT($A$7,$A$2)-PRODUCT(B42,$A$2),0))</f>
        <v>0.52083333333333337</v>
      </c>
      <c r="G4" s="3">
        <f t="shared" ref="G4:G5" si="0">IF($A$4&gt;$A$7,$A$1+TIME(0,PRODUCT($A$4,$A$2)-PRODUCT(B41,$A$2),0),$A$1+TIME(0,PRODUCT($A$7,$A$2)-PRODUCT(B41,$A$2),0))</f>
        <v>0.51388888888888895</v>
      </c>
      <c r="H4" s="3">
        <f t="shared" ref="H4:H6" si="1">IF($A$4&gt;$A$7,$A$1+TIME(0,PRODUCT($A$4,$A$2)-PRODUCT(B40,$A$2),0),$A$1+TIME(0,PRODUCT($A$7,$A$2)-PRODUCT(B40,$A$2),0))</f>
        <v>0.50694444444444442</v>
      </c>
      <c r="I4" s="3">
        <f t="shared" ref="I4:I7" si="2">IF($A$4&gt;$A$7,$A$1+TIME(0,PRODUCT($A$4,$A$2)-PRODUCT(B39,$A$2),0),$A$1+TIME(0,PRODUCT($A$7,$A$2)-PRODUCT(B39,$A$2),0))</f>
        <v>0.5</v>
      </c>
      <c r="J4" s="3">
        <f t="shared" ref="J4:J8" si="3">IF($A$4&gt;$A$7,$A$1+TIME(0,PRODUCT($A$4,$A$2)-PRODUCT(B38,$A$2),0),$A$1+TIME(0,PRODUCT($A$7,$A$2)-PRODUCT(B38,$A$2),0))</f>
        <v>0.49305555555555558</v>
      </c>
      <c r="K4" s="3">
        <f t="shared" ref="K4:K9" si="4">IF($A$4&gt;$A$7,$A$1+TIME(0,PRODUCT($A$4,$A$2)-PRODUCT(B37,$A$2),0),$A$1+TIME(0,PRODUCT($A$7,$A$2)-PRODUCT(B37,$A$2),0))</f>
        <v>0.48611111111111116</v>
      </c>
      <c r="L4" s="3">
        <f t="shared" ref="L4:L10" si="5">IF($A$4&gt;$A$7,$A$1+TIME(0,PRODUCT($A$4,$A$2)-PRODUCT(B36,$A$2),0),$A$1+TIME(0,PRODUCT($A$7,$A$2)-PRODUCT(B36,$A$2),0))</f>
        <v>0.47916666666666669</v>
      </c>
      <c r="M4" s="3">
        <f t="shared" ref="M4:M11" si="6">IF($A$4&gt;$A$7,$A$1+TIME(0,PRODUCT($A$4,$A$2)-PRODUCT(B35,$A$2),0),$A$1+TIME(0,PRODUCT($A$7,$A$2)-PRODUCT(B35,$A$2),0))</f>
        <v>0.47222222222222227</v>
      </c>
      <c r="N4" s="3">
        <f t="shared" ref="N4:N12" si="7">IF($A$4&gt;$A$7,$A$1+TIME(0,PRODUCT($A$4,$A$2)-PRODUCT(B34,$A$2),0),$A$1+TIME(0,PRODUCT($A$7,$A$2)-PRODUCT(B34,$A$2),0))</f>
        <v>0.46527777777777779</v>
      </c>
      <c r="O4" s="3">
        <f t="shared" ref="O4:O13" si="8">IF($A$4&gt;$A$7,$A$1+TIME(0,PRODUCT($A$4,$A$2)-PRODUCT(B33,$A$2),0),$A$1+TIME(0,PRODUCT($A$7,$A$2)-PRODUCT(B33,$A$2),0))</f>
        <v>0.45833333333333337</v>
      </c>
      <c r="P4" s="3">
        <f t="shared" ref="P4:P14" si="9">IF($A$4&gt;$A$7,$A$1+TIME(0,PRODUCT($A$4,$A$2)-PRODUCT(B32,$A$2),0),$A$1+TIME(0,PRODUCT($A$7,$A$2)-PRODUCT(B32,$A$2),0))</f>
        <v>0.4513888888888889</v>
      </c>
      <c r="Q4" s="3">
        <f t="shared" ref="Q4:Q15" si="10">IF($A$4&gt;$A$7,$A$1+TIME(0,PRODUCT($A$4,$A$2)-PRODUCT(B31,$A$2),0),$A$1+TIME(0,PRODUCT($A$7,$A$2)-PRODUCT(B31,$A$2),0))</f>
        <v>0.44444444444444448</v>
      </c>
      <c r="R4" s="3">
        <f t="shared" ref="R4:R16" si="11">IF($A$4&gt;$A$7,$A$1+TIME(0,PRODUCT($A$4,$A$2)-PRODUCT(B30,$A$2),0),$A$1+TIME(0,PRODUCT($A$7,$A$2)-PRODUCT(B30,$A$2),0))</f>
        <v>0.4375</v>
      </c>
      <c r="S4" s="3">
        <f t="shared" ref="S4:S17" si="12">IF($A$4&gt;$A$7,$A$1+TIME(0,PRODUCT($A$4,$A$2)-PRODUCT(B29,$A$2),0),$A$1+TIME(0,PRODUCT($A$7,$A$2)-PRODUCT(B29,$A$2),0))</f>
        <v>0.43055555555555558</v>
      </c>
      <c r="T4" s="3">
        <f t="shared" ref="T4:T18" si="13">IF($A$4&gt;$A$7,$A$1+TIME(0,PRODUCT($A$4,$A$2)-PRODUCT(B28,$A$2),0),$A$1+TIME(0,PRODUCT($A$7,$A$2)-PRODUCT(B28,$A$2),0))</f>
        <v>0.42361111111111116</v>
      </c>
      <c r="U4" s="3">
        <f t="shared" ref="U4:U19" si="14">IF($A$4&gt;$A$7,$A$1+TIME(0,PRODUCT($A$4,$A$2)-PRODUCT(B27,$A$2),0),$A$1+TIME(0,PRODUCT($A$7,$A$2)-PRODUCT(B27,$A$2),0))</f>
        <v>0.41666666666666669</v>
      </c>
      <c r="V4" s="3">
        <f t="shared" ref="V4:V20" si="15">IF($A$4&gt;$A$7,$A$1+TIME(0,PRODUCT($A$4,$A$2)-PRODUCT(B26,$A$2),0),$A$1+TIME(0,PRODUCT($A$7,$A$2)-PRODUCT(B26,$A$2),0))</f>
        <v>0.40972222222222221</v>
      </c>
      <c r="W4" s="3">
        <f t="shared" ref="W4:W21" si="16">IF($A$4&gt;$A$7,$A$1+TIME(0,PRODUCT($A$4,$A$2)-PRODUCT(B25,$A$2),0),$A$1+TIME(0,PRODUCT($A$7,$A$2)-PRODUCT(B25,$A$2),0))</f>
        <v>0.40277777777777779</v>
      </c>
      <c r="X4" s="3"/>
      <c r="Y4" s="3">
        <f>A1</f>
        <v>0.35416666666666669</v>
      </c>
      <c r="Z4" s="1" t="str">
        <f>C4</f>
        <v>5a</v>
      </c>
      <c r="AA4" s="1" t="str">
        <f>VLOOKUP(Y4,_xlfn.ANCHORARRAY($E$180),2)</f>
        <v>5b</v>
      </c>
      <c r="AB4" s="1" t="str">
        <f>VLOOKUP(Y4,_xlfn.ANCHORARRAY($G$180),2)</f>
        <v>5c</v>
      </c>
      <c r="AH4" s="3"/>
      <c r="AI4" s="3"/>
      <c r="AJ4" s="3"/>
      <c r="AK4" s="3"/>
      <c r="AL4" s="3"/>
      <c r="AM4" s="3"/>
      <c r="AN4" s="3"/>
      <c r="AO4" s="3"/>
      <c r="AP4" s="3"/>
      <c r="AQ4" s="3"/>
      <c r="AR4" s="2"/>
    </row>
    <row r="5" spans="1:44" x14ac:dyDescent="0.2">
      <c r="A5" s="1">
        <f>'Zeitpläne Stationen'!E7</f>
        <v>4</v>
      </c>
      <c r="B5">
        <v>39</v>
      </c>
      <c r="C5" s="1" t="str">
        <f>'Zeitpläne Stationen'!B4</f>
        <v>5b</v>
      </c>
      <c r="D5" s="3">
        <f>D4+TIME(0,$A$2,0)</f>
        <v>0.3611111111111111</v>
      </c>
      <c r="E5" s="3">
        <f>A1</f>
        <v>0.35416666666666669</v>
      </c>
      <c r="F5" s="3">
        <f>IF($A$4&gt;$A$7,$A$1+TIME(0,PRODUCT($A$4,$A$2)-PRODUCT(B43,$A$2),0),$A$1+TIME(0,PRODUCT($A$7,$A$2)-PRODUCT(B43,$A$2),0))</f>
        <v>0.52777777777777779</v>
      </c>
      <c r="G5" s="3">
        <f t="shared" si="0"/>
        <v>0.52083333333333337</v>
      </c>
      <c r="H5" s="3">
        <f t="shared" si="1"/>
        <v>0.51388888888888895</v>
      </c>
      <c r="I5" s="3">
        <f t="shared" si="2"/>
        <v>0.50694444444444442</v>
      </c>
      <c r="J5" s="3">
        <f t="shared" si="3"/>
        <v>0.5</v>
      </c>
      <c r="K5" s="3">
        <f t="shared" si="4"/>
        <v>0.49305555555555558</v>
      </c>
      <c r="L5" s="3">
        <f t="shared" si="5"/>
        <v>0.48611111111111116</v>
      </c>
      <c r="M5" s="3">
        <f t="shared" si="6"/>
        <v>0.47916666666666669</v>
      </c>
      <c r="N5" s="3">
        <f t="shared" si="7"/>
        <v>0.47222222222222227</v>
      </c>
      <c r="O5" s="3">
        <f t="shared" si="8"/>
        <v>0.46527777777777779</v>
      </c>
      <c r="P5" s="3">
        <f t="shared" si="9"/>
        <v>0.45833333333333337</v>
      </c>
      <c r="Q5" s="3">
        <f t="shared" si="10"/>
        <v>0.4513888888888889</v>
      </c>
      <c r="R5" s="3">
        <f t="shared" si="11"/>
        <v>0.44444444444444448</v>
      </c>
      <c r="S5" s="3">
        <f t="shared" si="12"/>
        <v>0.4375</v>
      </c>
      <c r="T5" s="3">
        <f t="shared" si="13"/>
        <v>0.43055555555555558</v>
      </c>
      <c r="U5" s="3">
        <f t="shared" si="14"/>
        <v>0.42361111111111116</v>
      </c>
      <c r="V5" s="3">
        <f t="shared" si="15"/>
        <v>0.41666666666666669</v>
      </c>
      <c r="W5" s="3">
        <f t="shared" si="16"/>
        <v>0.40972222222222221</v>
      </c>
      <c r="X5" s="3"/>
      <c r="Y5" s="3">
        <f>D4+TIME(0,$A$2,0)</f>
        <v>0.3611111111111111</v>
      </c>
      <c r="Z5" s="1" t="str">
        <f t="shared" ref="Z5:Z43" si="17">C5</f>
        <v>5b</v>
      </c>
      <c r="AA5" s="1" t="str">
        <f t="shared" ref="AA5:AA41" si="18">VLOOKUP(Y5,_xlfn.ANCHORARRAY($E$180),2)</f>
        <v>5c</v>
      </c>
      <c r="AB5" s="1" t="str">
        <f t="shared" ref="AB5:AB43" si="19">VLOOKUP(Y5,_xlfn.ANCHORARRAY($G$180),2)</f>
        <v>5d</v>
      </c>
      <c r="AH5" s="3"/>
      <c r="AI5" s="3"/>
      <c r="AJ5" s="3"/>
      <c r="AK5" s="3"/>
      <c r="AL5" s="3"/>
      <c r="AM5" s="3"/>
      <c r="AN5" s="3"/>
      <c r="AO5" s="3"/>
      <c r="AP5" s="3"/>
      <c r="AQ5" s="3"/>
      <c r="AR5" s="2"/>
    </row>
    <row r="6" spans="1:44" x14ac:dyDescent="0.2">
      <c r="A6" s="1" t="s">
        <v>0</v>
      </c>
      <c r="B6">
        <v>38</v>
      </c>
      <c r="C6" s="1" t="str">
        <f>'Zeitpläne Stationen'!B5</f>
        <v>5c</v>
      </c>
      <c r="D6" s="3">
        <f t="shared" ref="D6:D43" si="20">D5+TIME(0,$A$2,0)</f>
        <v>0.36805555555555552</v>
      </c>
      <c r="E6" s="3">
        <f>D4+TIME(0,$A$2,0)</f>
        <v>0.3611111111111111</v>
      </c>
      <c r="F6" s="3">
        <f>A1</f>
        <v>0.35416666666666669</v>
      </c>
      <c r="G6" s="3">
        <f>IF($A$4&gt;$A$7,$A$1+TIME(0,PRODUCT($A$4,$A$2)-PRODUCT(B43,$A$2),0),$A$1+TIME(0,PRODUCT($A$7,$A$2)-PRODUCT(B43,$A$2),0))</f>
        <v>0.52777777777777779</v>
      </c>
      <c r="H6" s="3">
        <f t="shared" si="1"/>
        <v>0.52083333333333337</v>
      </c>
      <c r="I6" s="3">
        <f t="shared" si="2"/>
        <v>0.51388888888888895</v>
      </c>
      <c r="J6" s="3">
        <f t="shared" si="3"/>
        <v>0.50694444444444442</v>
      </c>
      <c r="K6" s="3">
        <f t="shared" si="4"/>
        <v>0.5</v>
      </c>
      <c r="L6" s="3">
        <f t="shared" si="5"/>
        <v>0.49305555555555558</v>
      </c>
      <c r="M6" s="3">
        <f t="shared" si="6"/>
        <v>0.48611111111111116</v>
      </c>
      <c r="N6" s="3">
        <f t="shared" si="7"/>
        <v>0.47916666666666669</v>
      </c>
      <c r="O6" s="3">
        <f t="shared" si="8"/>
        <v>0.47222222222222227</v>
      </c>
      <c r="P6" s="3">
        <f t="shared" si="9"/>
        <v>0.46527777777777779</v>
      </c>
      <c r="Q6" s="3">
        <f t="shared" si="10"/>
        <v>0.45833333333333337</v>
      </c>
      <c r="R6" s="3">
        <f t="shared" si="11"/>
        <v>0.4513888888888889</v>
      </c>
      <c r="S6" s="3">
        <f t="shared" si="12"/>
        <v>0.44444444444444448</v>
      </c>
      <c r="T6" s="3">
        <f t="shared" si="13"/>
        <v>0.4375</v>
      </c>
      <c r="U6" s="3">
        <f t="shared" si="14"/>
        <v>0.43055555555555558</v>
      </c>
      <c r="V6" s="3">
        <f t="shared" si="15"/>
        <v>0.42361111111111116</v>
      </c>
      <c r="W6" s="3">
        <f t="shared" si="16"/>
        <v>0.41666666666666669</v>
      </c>
      <c r="X6" s="3"/>
      <c r="Y6" s="3">
        <f t="shared" ref="Y6:Y43" si="21">D5+TIME(0,$A$2,0)</f>
        <v>0.36805555555555552</v>
      </c>
      <c r="Z6" s="1" t="str">
        <f t="shared" si="17"/>
        <v>5c</v>
      </c>
      <c r="AA6" s="1" t="str">
        <f t="shared" si="18"/>
        <v>5d</v>
      </c>
      <c r="AB6" s="1" t="str">
        <f t="shared" si="19"/>
        <v>6a</v>
      </c>
      <c r="AH6" s="3"/>
      <c r="AI6" s="3"/>
      <c r="AJ6" s="3"/>
      <c r="AK6" s="3"/>
      <c r="AL6" s="3"/>
      <c r="AM6" s="3"/>
      <c r="AN6" s="3"/>
      <c r="AO6" s="3"/>
      <c r="AP6" s="3"/>
      <c r="AQ6" s="3"/>
      <c r="AR6" s="2"/>
    </row>
    <row r="7" spans="1:44" x14ac:dyDescent="0.2">
      <c r="A7" s="1">
        <f>'Zeitpläne Stationen'!E9</f>
        <v>26</v>
      </c>
      <c r="B7">
        <v>37</v>
      </c>
      <c r="C7" s="1" t="str">
        <f>'Zeitpläne Stationen'!B6</f>
        <v>5d</v>
      </c>
      <c r="D7" s="3">
        <f t="shared" si="20"/>
        <v>0.37499999999999994</v>
      </c>
      <c r="E7" s="3">
        <f t="shared" ref="E7:E43" si="22">D5+TIME(0,$A$2,0)</f>
        <v>0.36805555555555552</v>
      </c>
      <c r="F7" s="3">
        <f>D4+TIME(0,$A$2,0)</f>
        <v>0.3611111111111111</v>
      </c>
      <c r="G7" s="3">
        <f>A1</f>
        <v>0.35416666666666669</v>
      </c>
      <c r="H7" s="3">
        <f>IF($A$4&gt;$A$7,$A$1+TIME(0,PRODUCT($A$4,$A$2)-PRODUCT(B43,$A$2),0),$A$1+TIME(0,PRODUCT($A$7,$A$2)-PRODUCT(B43,$A$2),0))</f>
        <v>0.52777777777777779</v>
      </c>
      <c r="I7" s="3">
        <f t="shared" si="2"/>
        <v>0.52083333333333337</v>
      </c>
      <c r="J7" s="3">
        <f t="shared" si="3"/>
        <v>0.51388888888888895</v>
      </c>
      <c r="K7" s="3">
        <f t="shared" si="4"/>
        <v>0.50694444444444442</v>
      </c>
      <c r="L7" s="3">
        <f t="shared" si="5"/>
        <v>0.5</v>
      </c>
      <c r="M7" s="3">
        <f t="shared" si="6"/>
        <v>0.49305555555555558</v>
      </c>
      <c r="N7" s="3">
        <f t="shared" si="7"/>
        <v>0.48611111111111116</v>
      </c>
      <c r="O7" s="3">
        <f t="shared" si="8"/>
        <v>0.47916666666666669</v>
      </c>
      <c r="P7" s="3">
        <f t="shared" si="9"/>
        <v>0.47222222222222227</v>
      </c>
      <c r="Q7" s="3">
        <f t="shared" si="10"/>
        <v>0.46527777777777779</v>
      </c>
      <c r="R7" s="3">
        <f t="shared" si="11"/>
        <v>0.45833333333333337</v>
      </c>
      <c r="S7" s="3">
        <f t="shared" si="12"/>
        <v>0.4513888888888889</v>
      </c>
      <c r="T7" s="3">
        <f t="shared" si="13"/>
        <v>0.44444444444444448</v>
      </c>
      <c r="U7" s="3">
        <f t="shared" si="14"/>
        <v>0.4375</v>
      </c>
      <c r="V7" s="3">
        <f t="shared" si="15"/>
        <v>0.43055555555555558</v>
      </c>
      <c r="W7" s="3">
        <f t="shared" si="16"/>
        <v>0.42361111111111116</v>
      </c>
      <c r="X7" s="3"/>
      <c r="Y7" s="3">
        <f t="shared" si="21"/>
        <v>0.37499999999999994</v>
      </c>
      <c r="Z7" s="1" t="str">
        <f t="shared" si="17"/>
        <v>5d</v>
      </c>
      <c r="AA7" s="1" t="str">
        <f t="shared" si="18"/>
        <v>6a</v>
      </c>
      <c r="AB7" s="1" t="str">
        <f t="shared" si="19"/>
        <v>6b</v>
      </c>
      <c r="AH7" s="3"/>
      <c r="AI7" s="3"/>
      <c r="AJ7" s="3"/>
      <c r="AK7" s="3"/>
      <c r="AL7" s="3"/>
      <c r="AM7" s="3"/>
      <c r="AN7" s="3"/>
      <c r="AO7" s="3"/>
      <c r="AP7" s="3"/>
      <c r="AQ7" s="3"/>
      <c r="AR7" s="2"/>
    </row>
    <row r="8" spans="1:44" x14ac:dyDescent="0.2">
      <c r="B8">
        <v>36</v>
      </c>
      <c r="C8" s="1" t="str">
        <f>'Zeitpläne Stationen'!B7</f>
        <v>6a</v>
      </c>
      <c r="D8" s="3">
        <f t="shared" si="20"/>
        <v>0.38194444444444436</v>
      </c>
      <c r="E8" s="3">
        <f t="shared" si="22"/>
        <v>0.37499999999999994</v>
      </c>
      <c r="F8" s="3">
        <f t="shared" ref="F8:F43" si="23">D5+TIME(0,$A$2,0)</f>
        <v>0.36805555555555552</v>
      </c>
      <c r="G8" s="3">
        <f>D4+TIME(0,$A$2,0)</f>
        <v>0.3611111111111111</v>
      </c>
      <c r="H8" s="3">
        <f>A1</f>
        <v>0.35416666666666669</v>
      </c>
      <c r="I8" s="3">
        <f>IF($A$4&gt;$A$7,$A$1+TIME(0,PRODUCT($A$4,$A$2)-PRODUCT(B43,$A$2),0),$A$1+TIME(0,PRODUCT($A$7,$A$2)-PRODUCT(B43,$A$2),0))</f>
        <v>0.52777777777777779</v>
      </c>
      <c r="J8" s="3">
        <f t="shared" si="3"/>
        <v>0.52083333333333337</v>
      </c>
      <c r="K8" s="3">
        <f t="shared" si="4"/>
        <v>0.51388888888888895</v>
      </c>
      <c r="L8" s="3">
        <f t="shared" si="5"/>
        <v>0.50694444444444442</v>
      </c>
      <c r="M8" s="3">
        <f t="shared" si="6"/>
        <v>0.5</v>
      </c>
      <c r="N8" s="3">
        <f t="shared" si="7"/>
        <v>0.49305555555555558</v>
      </c>
      <c r="O8" s="3">
        <f t="shared" si="8"/>
        <v>0.48611111111111116</v>
      </c>
      <c r="P8" s="3">
        <f t="shared" si="9"/>
        <v>0.47916666666666669</v>
      </c>
      <c r="Q8" s="3">
        <f t="shared" si="10"/>
        <v>0.47222222222222227</v>
      </c>
      <c r="R8" s="3">
        <f t="shared" si="11"/>
        <v>0.46527777777777779</v>
      </c>
      <c r="S8" s="3">
        <f t="shared" si="12"/>
        <v>0.45833333333333337</v>
      </c>
      <c r="T8" s="3">
        <f t="shared" si="13"/>
        <v>0.4513888888888889</v>
      </c>
      <c r="U8" s="3">
        <f t="shared" si="14"/>
        <v>0.44444444444444448</v>
      </c>
      <c r="V8" s="3">
        <f t="shared" si="15"/>
        <v>0.4375</v>
      </c>
      <c r="W8" s="3">
        <f t="shared" si="16"/>
        <v>0.43055555555555558</v>
      </c>
      <c r="X8" s="3"/>
      <c r="Y8" s="3">
        <f t="shared" si="21"/>
        <v>0.38194444444444436</v>
      </c>
      <c r="Z8" s="1" t="str">
        <f t="shared" si="17"/>
        <v>6a</v>
      </c>
      <c r="AA8" s="1" t="str">
        <f t="shared" si="18"/>
        <v>6b</v>
      </c>
      <c r="AB8" s="1" t="str">
        <f t="shared" si="19"/>
        <v>6c</v>
      </c>
      <c r="AH8" s="3"/>
      <c r="AI8" s="3"/>
      <c r="AJ8" s="3"/>
      <c r="AK8" s="3"/>
      <c r="AL8" s="3"/>
      <c r="AM8" s="3"/>
      <c r="AN8" s="3"/>
      <c r="AO8" s="3"/>
      <c r="AP8" s="3"/>
      <c r="AQ8" s="3"/>
      <c r="AR8" s="2"/>
    </row>
    <row r="9" spans="1:44" x14ac:dyDescent="0.2">
      <c r="B9">
        <v>35</v>
      </c>
      <c r="C9" s="1" t="str">
        <f>'Zeitpläne Stationen'!B8</f>
        <v>6b</v>
      </c>
      <c r="D9" s="3">
        <f t="shared" si="20"/>
        <v>0.38888888888888878</v>
      </c>
      <c r="E9" s="3">
        <f t="shared" si="22"/>
        <v>0.38194444444444436</v>
      </c>
      <c r="F9" s="3">
        <f t="shared" si="23"/>
        <v>0.37499999999999994</v>
      </c>
      <c r="G9" s="3">
        <f t="shared" ref="G9:G43" si="24">D5+TIME(0,$A$2,0)</f>
        <v>0.36805555555555552</v>
      </c>
      <c r="H9" s="3">
        <f>D4+TIME(0,$A$2,0)</f>
        <v>0.3611111111111111</v>
      </c>
      <c r="I9" s="3">
        <f>A1</f>
        <v>0.35416666666666669</v>
      </c>
      <c r="J9" s="3">
        <f>IF($A$4&gt;$A$7,$A$1+TIME(0,PRODUCT($A$4,$A$2)-PRODUCT(B43,$A$2),0),$A$1+TIME(0,PRODUCT($A$7,$A$2)-PRODUCT(B43,$A$2),0))</f>
        <v>0.52777777777777779</v>
      </c>
      <c r="K9" s="3">
        <f t="shared" si="4"/>
        <v>0.52083333333333337</v>
      </c>
      <c r="L9" s="3">
        <f t="shared" si="5"/>
        <v>0.51388888888888895</v>
      </c>
      <c r="M9" s="3">
        <f t="shared" si="6"/>
        <v>0.50694444444444442</v>
      </c>
      <c r="N9" s="3">
        <f t="shared" si="7"/>
        <v>0.5</v>
      </c>
      <c r="O9" s="3">
        <f t="shared" si="8"/>
        <v>0.49305555555555558</v>
      </c>
      <c r="P9" s="3">
        <f t="shared" si="9"/>
        <v>0.48611111111111116</v>
      </c>
      <c r="Q9" s="3">
        <f t="shared" si="10"/>
        <v>0.47916666666666669</v>
      </c>
      <c r="R9" s="3">
        <f t="shared" si="11"/>
        <v>0.47222222222222227</v>
      </c>
      <c r="S9" s="3">
        <f t="shared" si="12"/>
        <v>0.46527777777777779</v>
      </c>
      <c r="T9" s="3">
        <f t="shared" si="13"/>
        <v>0.45833333333333337</v>
      </c>
      <c r="U9" s="3">
        <f t="shared" si="14"/>
        <v>0.4513888888888889</v>
      </c>
      <c r="V9" s="3">
        <f t="shared" si="15"/>
        <v>0.44444444444444448</v>
      </c>
      <c r="W9" s="3">
        <f t="shared" si="16"/>
        <v>0.4375</v>
      </c>
      <c r="X9" s="3"/>
      <c r="Y9" s="3">
        <f t="shared" si="21"/>
        <v>0.38888888888888878</v>
      </c>
      <c r="Z9" s="1" t="str">
        <f t="shared" si="17"/>
        <v>6b</v>
      </c>
      <c r="AA9" s="1" t="str">
        <f t="shared" si="18"/>
        <v>6c</v>
      </c>
      <c r="AB9" s="1" t="str">
        <f t="shared" si="19"/>
        <v>6d</v>
      </c>
      <c r="AH9" s="3"/>
      <c r="AI9" s="3"/>
      <c r="AJ9" s="3"/>
      <c r="AK9" s="3"/>
      <c r="AL9" s="3"/>
      <c r="AM9" s="3"/>
      <c r="AN9" s="3"/>
      <c r="AO9" s="3"/>
      <c r="AP9" s="3"/>
      <c r="AQ9" s="3"/>
      <c r="AR9" s="2"/>
    </row>
    <row r="10" spans="1:44" x14ac:dyDescent="0.2">
      <c r="B10">
        <v>34</v>
      </c>
      <c r="C10" s="1" t="str">
        <f>'Zeitpläne Stationen'!B9</f>
        <v>6c</v>
      </c>
      <c r="D10" s="3">
        <f t="shared" si="20"/>
        <v>0.3958333333333332</v>
      </c>
      <c r="E10" s="3">
        <f t="shared" si="22"/>
        <v>0.38888888888888878</v>
      </c>
      <c r="F10" s="3">
        <f t="shared" si="23"/>
        <v>0.38194444444444436</v>
      </c>
      <c r="G10" s="3">
        <f t="shared" si="24"/>
        <v>0.37499999999999994</v>
      </c>
      <c r="H10" s="3">
        <f t="shared" ref="H10:H43" si="25">D5+TIME(0,$A$2,0)</f>
        <v>0.36805555555555552</v>
      </c>
      <c r="I10" s="3">
        <f>D4+TIME(0,$A$2,0)</f>
        <v>0.3611111111111111</v>
      </c>
      <c r="J10" s="3">
        <f>A1</f>
        <v>0.35416666666666669</v>
      </c>
      <c r="K10" s="3">
        <f>IF($A$4&gt;$A$7,$A$1+TIME(0,PRODUCT($A$4,$A$2)-PRODUCT(B43,$A$2),0),$A$1+TIME(0,PRODUCT($A$7,$A$2)-PRODUCT(B43,$A$2),0))</f>
        <v>0.52777777777777779</v>
      </c>
      <c r="L10" s="3">
        <f t="shared" si="5"/>
        <v>0.52083333333333337</v>
      </c>
      <c r="M10" s="3">
        <f t="shared" si="6"/>
        <v>0.51388888888888895</v>
      </c>
      <c r="N10" s="3">
        <f t="shared" si="7"/>
        <v>0.50694444444444442</v>
      </c>
      <c r="O10" s="3">
        <f t="shared" si="8"/>
        <v>0.5</v>
      </c>
      <c r="P10" s="3">
        <f t="shared" si="9"/>
        <v>0.49305555555555558</v>
      </c>
      <c r="Q10" s="3">
        <f t="shared" si="10"/>
        <v>0.48611111111111116</v>
      </c>
      <c r="R10" s="3">
        <f t="shared" si="11"/>
        <v>0.47916666666666669</v>
      </c>
      <c r="S10" s="3">
        <f t="shared" si="12"/>
        <v>0.47222222222222227</v>
      </c>
      <c r="T10" s="3">
        <f t="shared" si="13"/>
        <v>0.46527777777777779</v>
      </c>
      <c r="U10" s="3">
        <f t="shared" si="14"/>
        <v>0.45833333333333337</v>
      </c>
      <c r="V10" s="3">
        <f t="shared" si="15"/>
        <v>0.4513888888888889</v>
      </c>
      <c r="W10" s="3">
        <f t="shared" si="16"/>
        <v>0.44444444444444448</v>
      </c>
      <c r="X10" s="3"/>
      <c r="Y10" s="3">
        <f t="shared" si="21"/>
        <v>0.3958333333333332</v>
      </c>
      <c r="Z10" s="1" t="str">
        <f t="shared" si="17"/>
        <v>6c</v>
      </c>
      <c r="AA10" s="1" t="str">
        <f t="shared" si="18"/>
        <v>6d</v>
      </c>
      <c r="AB10" s="1" t="str">
        <f t="shared" si="19"/>
        <v>7a</v>
      </c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2"/>
    </row>
    <row r="11" spans="1:44" x14ac:dyDescent="0.2">
      <c r="B11">
        <v>33</v>
      </c>
      <c r="C11" s="1" t="str">
        <f>'Zeitpläne Stationen'!B10</f>
        <v>6d</v>
      </c>
      <c r="D11" s="3">
        <f t="shared" si="20"/>
        <v>0.40277777777777762</v>
      </c>
      <c r="E11" s="3">
        <f t="shared" si="22"/>
        <v>0.3958333333333332</v>
      </c>
      <c r="F11" s="3">
        <f t="shared" si="23"/>
        <v>0.38888888888888878</v>
      </c>
      <c r="G11" s="3">
        <f t="shared" si="24"/>
        <v>0.38194444444444436</v>
      </c>
      <c r="H11" s="3">
        <f t="shared" si="25"/>
        <v>0.37499999999999994</v>
      </c>
      <c r="I11" s="3">
        <f t="shared" ref="I11:I43" si="26">D5+TIME(0,$A$2,0)</f>
        <v>0.36805555555555552</v>
      </c>
      <c r="J11" s="3">
        <f>D4+TIME(0,$A$2,0)</f>
        <v>0.3611111111111111</v>
      </c>
      <c r="K11" s="3">
        <f>A1</f>
        <v>0.35416666666666669</v>
      </c>
      <c r="L11" s="3">
        <f>IF($A$4&gt;$A$7,$A$1+TIME(0,PRODUCT($A$4,$A$2)-PRODUCT(B43,$A$2),0),$A$1+TIME(0,PRODUCT($A$7,$A$2)-PRODUCT(B43,$A$2),0))</f>
        <v>0.52777777777777779</v>
      </c>
      <c r="M11" s="3">
        <f t="shared" si="6"/>
        <v>0.52083333333333337</v>
      </c>
      <c r="N11" s="3">
        <f t="shared" si="7"/>
        <v>0.51388888888888895</v>
      </c>
      <c r="O11" s="3">
        <f t="shared" si="8"/>
        <v>0.50694444444444442</v>
      </c>
      <c r="P11" s="3">
        <f t="shared" si="9"/>
        <v>0.5</v>
      </c>
      <c r="Q11" s="3">
        <f t="shared" si="10"/>
        <v>0.49305555555555558</v>
      </c>
      <c r="R11" s="3">
        <f t="shared" si="11"/>
        <v>0.48611111111111116</v>
      </c>
      <c r="S11" s="3">
        <f t="shared" si="12"/>
        <v>0.47916666666666669</v>
      </c>
      <c r="T11" s="3">
        <f t="shared" si="13"/>
        <v>0.47222222222222227</v>
      </c>
      <c r="U11" s="3">
        <f t="shared" si="14"/>
        <v>0.46527777777777779</v>
      </c>
      <c r="V11" s="3">
        <f t="shared" si="15"/>
        <v>0.45833333333333337</v>
      </c>
      <c r="W11" s="3">
        <f t="shared" si="16"/>
        <v>0.4513888888888889</v>
      </c>
      <c r="X11" s="3"/>
      <c r="Y11" s="3">
        <f t="shared" si="21"/>
        <v>0.40277777777777762</v>
      </c>
      <c r="Z11" s="1" t="str">
        <f t="shared" si="17"/>
        <v>6d</v>
      </c>
      <c r="AA11" s="1" t="str">
        <f t="shared" si="18"/>
        <v>7a</v>
      </c>
      <c r="AB11" s="1" t="str">
        <f t="shared" si="19"/>
        <v>7b</v>
      </c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2"/>
    </row>
    <row r="12" spans="1:44" x14ac:dyDescent="0.2">
      <c r="B12">
        <v>32</v>
      </c>
      <c r="C12" s="1" t="str">
        <f>'Zeitpläne Stationen'!B11</f>
        <v>7a</v>
      </c>
      <c r="D12" s="3">
        <f t="shared" si="20"/>
        <v>0.40972222222222204</v>
      </c>
      <c r="E12" s="3">
        <f t="shared" si="22"/>
        <v>0.40277777777777762</v>
      </c>
      <c r="F12" s="3">
        <f t="shared" si="23"/>
        <v>0.3958333333333332</v>
      </c>
      <c r="G12" s="3">
        <f t="shared" si="24"/>
        <v>0.38888888888888878</v>
      </c>
      <c r="H12" s="3">
        <f t="shared" si="25"/>
        <v>0.38194444444444436</v>
      </c>
      <c r="I12" s="3">
        <f t="shared" si="26"/>
        <v>0.37499999999999994</v>
      </c>
      <c r="J12" s="3">
        <f t="shared" ref="J12:J43" si="27">D5+TIME(0,$A$2,0)</f>
        <v>0.36805555555555552</v>
      </c>
      <c r="K12" s="3">
        <f>D4+TIME(0,$A$2,0)</f>
        <v>0.3611111111111111</v>
      </c>
      <c r="L12" s="3">
        <f>A1</f>
        <v>0.35416666666666669</v>
      </c>
      <c r="M12" s="3">
        <f>IF($A$4&gt;$A$7,$A$1+TIME(0,PRODUCT($A$4,$A$2)-PRODUCT(B43,$A$2),0),$A$1+TIME(0,PRODUCT($A$7,$A$2)-PRODUCT(B43,$A$2),0))</f>
        <v>0.52777777777777779</v>
      </c>
      <c r="N12" s="3">
        <f t="shared" si="7"/>
        <v>0.52083333333333337</v>
      </c>
      <c r="O12" s="3">
        <f t="shared" si="8"/>
        <v>0.51388888888888895</v>
      </c>
      <c r="P12" s="3">
        <f t="shared" si="9"/>
        <v>0.50694444444444442</v>
      </c>
      <c r="Q12" s="3">
        <f t="shared" si="10"/>
        <v>0.5</v>
      </c>
      <c r="R12" s="3">
        <f t="shared" si="11"/>
        <v>0.49305555555555558</v>
      </c>
      <c r="S12" s="3">
        <f t="shared" si="12"/>
        <v>0.48611111111111116</v>
      </c>
      <c r="T12" s="3">
        <f t="shared" si="13"/>
        <v>0.47916666666666669</v>
      </c>
      <c r="U12" s="3">
        <f t="shared" si="14"/>
        <v>0.47222222222222227</v>
      </c>
      <c r="V12" s="3">
        <f t="shared" si="15"/>
        <v>0.46527777777777779</v>
      </c>
      <c r="W12" s="3">
        <f t="shared" si="16"/>
        <v>0.45833333333333337</v>
      </c>
      <c r="X12" s="3"/>
      <c r="Y12" s="3">
        <f t="shared" si="21"/>
        <v>0.40972222222222204</v>
      </c>
      <c r="Z12" s="1" t="str">
        <f t="shared" si="17"/>
        <v>7a</v>
      </c>
      <c r="AA12" s="1" t="str">
        <f t="shared" si="18"/>
        <v>7b</v>
      </c>
      <c r="AB12" s="1" t="str">
        <f t="shared" si="19"/>
        <v>7c</v>
      </c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2"/>
    </row>
    <row r="13" spans="1:44" x14ac:dyDescent="0.2">
      <c r="B13">
        <v>31</v>
      </c>
      <c r="C13" s="1" t="str">
        <f>'Zeitpläne Stationen'!B12</f>
        <v>7b</v>
      </c>
      <c r="D13" s="3">
        <f t="shared" si="20"/>
        <v>0.41666666666666646</v>
      </c>
      <c r="E13" s="3">
        <f t="shared" si="22"/>
        <v>0.40972222222222204</v>
      </c>
      <c r="F13" s="3">
        <f t="shared" si="23"/>
        <v>0.40277777777777762</v>
      </c>
      <c r="G13" s="3">
        <f t="shared" si="24"/>
        <v>0.3958333333333332</v>
      </c>
      <c r="H13" s="3">
        <f t="shared" si="25"/>
        <v>0.38888888888888878</v>
      </c>
      <c r="I13" s="3">
        <f t="shared" si="26"/>
        <v>0.38194444444444436</v>
      </c>
      <c r="J13" s="3">
        <f t="shared" si="27"/>
        <v>0.37499999999999994</v>
      </c>
      <c r="K13" s="3">
        <f t="shared" ref="K13:K43" si="28">D5+TIME(0,$A$2,0)</f>
        <v>0.36805555555555552</v>
      </c>
      <c r="L13" s="3">
        <f>D4+TIME(0,$A$2,0)</f>
        <v>0.3611111111111111</v>
      </c>
      <c r="M13" s="3">
        <f>A1</f>
        <v>0.35416666666666669</v>
      </c>
      <c r="N13" s="3">
        <f>IF($A$4&gt;$A$7,$A$1+TIME(0,PRODUCT($A$4,$A$2)-PRODUCT(B43,$A$2),0),$A$1+TIME(0,PRODUCT($A$7,$A$2)-PRODUCT(B43,$A$2),0))</f>
        <v>0.52777777777777779</v>
      </c>
      <c r="O13" s="3">
        <f t="shared" si="8"/>
        <v>0.52083333333333337</v>
      </c>
      <c r="P13" s="3">
        <f t="shared" si="9"/>
        <v>0.51388888888888895</v>
      </c>
      <c r="Q13" s="3">
        <f t="shared" si="10"/>
        <v>0.50694444444444442</v>
      </c>
      <c r="R13" s="3">
        <f t="shared" si="11"/>
        <v>0.5</v>
      </c>
      <c r="S13" s="3">
        <f t="shared" si="12"/>
        <v>0.49305555555555558</v>
      </c>
      <c r="T13" s="3">
        <f t="shared" si="13"/>
        <v>0.48611111111111116</v>
      </c>
      <c r="U13" s="3">
        <f t="shared" si="14"/>
        <v>0.47916666666666669</v>
      </c>
      <c r="V13" s="3">
        <f t="shared" si="15"/>
        <v>0.47222222222222227</v>
      </c>
      <c r="W13" s="3">
        <f t="shared" si="16"/>
        <v>0.46527777777777779</v>
      </c>
      <c r="X13" s="3"/>
      <c r="Y13" s="3">
        <f t="shared" si="21"/>
        <v>0.41666666666666646</v>
      </c>
      <c r="Z13" s="1" t="str">
        <f t="shared" si="17"/>
        <v>7b</v>
      </c>
      <c r="AA13" s="1" t="str">
        <f t="shared" si="18"/>
        <v>7c</v>
      </c>
      <c r="AB13" s="1" t="str">
        <f t="shared" si="19"/>
        <v>7d</v>
      </c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2"/>
    </row>
    <row r="14" spans="1:44" x14ac:dyDescent="0.2">
      <c r="B14">
        <v>30</v>
      </c>
      <c r="C14" s="1" t="str">
        <f>'Zeitpläne Stationen'!B13</f>
        <v>7c</v>
      </c>
      <c r="D14" s="3">
        <f t="shared" si="20"/>
        <v>0.42361111111111088</v>
      </c>
      <c r="E14" s="3">
        <f t="shared" si="22"/>
        <v>0.41666666666666646</v>
      </c>
      <c r="F14" s="3">
        <f t="shared" si="23"/>
        <v>0.40972222222222204</v>
      </c>
      <c r="G14" s="3">
        <f t="shared" si="24"/>
        <v>0.40277777777777762</v>
      </c>
      <c r="H14" s="3">
        <f t="shared" si="25"/>
        <v>0.3958333333333332</v>
      </c>
      <c r="I14" s="3">
        <f t="shared" si="26"/>
        <v>0.38888888888888878</v>
      </c>
      <c r="J14" s="3">
        <f t="shared" si="27"/>
        <v>0.38194444444444436</v>
      </c>
      <c r="K14" s="3">
        <f t="shared" si="28"/>
        <v>0.37499999999999994</v>
      </c>
      <c r="L14" s="3">
        <f t="shared" ref="L14:L43" si="29">D5+TIME(0,$A$2,0)</f>
        <v>0.36805555555555552</v>
      </c>
      <c r="M14" s="3">
        <f>D4+TIME(0,$A$2,0)</f>
        <v>0.3611111111111111</v>
      </c>
      <c r="N14" s="3">
        <f>D4</f>
        <v>0.35416666666666669</v>
      </c>
      <c r="O14" s="3">
        <f>IF($A$4&gt;$A$7,$A$1+TIME(0,PRODUCT($A$4,$A$2)-PRODUCT(B43,$A$2),0),$A$1+TIME(0,PRODUCT($A$7,$A$2)-PRODUCT(B43,$A$2),0))</f>
        <v>0.52777777777777779</v>
      </c>
      <c r="P14" s="3">
        <f t="shared" si="9"/>
        <v>0.52083333333333337</v>
      </c>
      <c r="Q14" s="3">
        <f t="shared" si="10"/>
        <v>0.51388888888888895</v>
      </c>
      <c r="R14" s="3">
        <f t="shared" si="11"/>
        <v>0.50694444444444442</v>
      </c>
      <c r="S14" s="3">
        <f t="shared" si="12"/>
        <v>0.5</v>
      </c>
      <c r="T14" s="3">
        <f t="shared" si="13"/>
        <v>0.49305555555555558</v>
      </c>
      <c r="U14" s="3">
        <f t="shared" si="14"/>
        <v>0.48611111111111116</v>
      </c>
      <c r="V14" s="3">
        <f t="shared" si="15"/>
        <v>0.47916666666666669</v>
      </c>
      <c r="W14" s="3">
        <f t="shared" si="16"/>
        <v>0.47222222222222227</v>
      </c>
      <c r="X14" s="3"/>
      <c r="Y14" s="3">
        <f t="shared" si="21"/>
        <v>0.42361111111111088</v>
      </c>
      <c r="Z14" s="1" t="str">
        <f t="shared" si="17"/>
        <v>7c</v>
      </c>
      <c r="AA14" s="1" t="str">
        <f t="shared" si="18"/>
        <v>7d</v>
      </c>
      <c r="AB14" s="1" t="str">
        <f t="shared" si="19"/>
        <v>8a</v>
      </c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2"/>
    </row>
    <row r="15" spans="1:44" x14ac:dyDescent="0.2">
      <c r="B15">
        <v>29</v>
      </c>
      <c r="C15" s="1" t="str">
        <f>'Zeitpläne Stationen'!B14</f>
        <v>7d</v>
      </c>
      <c r="D15" s="3">
        <f t="shared" si="20"/>
        <v>0.4305555555555553</v>
      </c>
      <c r="E15" s="3">
        <f t="shared" si="22"/>
        <v>0.42361111111111088</v>
      </c>
      <c r="F15" s="3">
        <f t="shared" si="23"/>
        <v>0.41666666666666646</v>
      </c>
      <c r="G15" s="3">
        <f t="shared" si="24"/>
        <v>0.40972222222222204</v>
      </c>
      <c r="H15" s="3">
        <f t="shared" si="25"/>
        <v>0.40277777777777762</v>
      </c>
      <c r="I15" s="3">
        <f t="shared" si="26"/>
        <v>0.3958333333333332</v>
      </c>
      <c r="J15" s="3">
        <f t="shared" si="27"/>
        <v>0.38888888888888878</v>
      </c>
      <c r="K15" s="3">
        <f t="shared" si="28"/>
        <v>0.38194444444444436</v>
      </c>
      <c r="L15" s="3">
        <f t="shared" si="29"/>
        <v>0.37499999999999994</v>
      </c>
      <c r="M15" s="3">
        <f t="shared" ref="M15:M43" si="30">D5+TIME(0,$A$2,0)</f>
        <v>0.36805555555555552</v>
      </c>
      <c r="N15" s="3">
        <f>D4+TIME(0,$A$2,0)</f>
        <v>0.3611111111111111</v>
      </c>
      <c r="O15" s="3">
        <f>E5</f>
        <v>0.35416666666666669</v>
      </c>
      <c r="P15" s="3">
        <f>IF($A$4&gt;$A$7,$A$1+TIME(0,PRODUCT($A$4,$A$2)-PRODUCT(B43,$A$2),0),$A$1+TIME(0,PRODUCT($A$7,$A$2)-PRODUCT(B43,$A$2),0))</f>
        <v>0.52777777777777779</v>
      </c>
      <c r="Q15" s="3">
        <f t="shared" si="10"/>
        <v>0.52083333333333337</v>
      </c>
      <c r="R15" s="3">
        <f t="shared" si="11"/>
        <v>0.51388888888888895</v>
      </c>
      <c r="S15" s="3">
        <f t="shared" si="12"/>
        <v>0.50694444444444442</v>
      </c>
      <c r="T15" s="3">
        <f t="shared" si="13"/>
        <v>0.5</v>
      </c>
      <c r="U15" s="3">
        <f t="shared" si="14"/>
        <v>0.49305555555555558</v>
      </c>
      <c r="V15" s="3">
        <f t="shared" si="15"/>
        <v>0.48611111111111116</v>
      </c>
      <c r="W15" s="3">
        <f t="shared" si="16"/>
        <v>0.47916666666666669</v>
      </c>
      <c r="X15" s="3"/>
      <c r="Y15" s="3">
        <f t="shared" si="21"/>
        <v>0.4305555555555553</v>
      </c>
      <c r="Z15" s="1" t="str">
        <f t="shared" si="17"/>
        <v>7d</v>
      </c>
      <c r="AA15" s="1" t="str">
        <f t="shared" si="18"/>
        <v>8a</v>
      </c>
      <c r="AB15" s="1" t="str">
        <f t="shared" si="19"/>
        <v>8b</v>
      </c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2"/>
    </row>
    <row r="16" spans="1:44" x14ac:dyDescent="0.2">
      <c r="B16">
        <v>28</v>
      </c>
      <c r="C16" s="1" t="str">
        <f>'Zeitpläne Stationen'!B15</f>
        <v>8a</v>
      </c>
      <c r="D16" s="3">
        <f t="shared" si="20"/>
        <v>0.43749999999999972</v>
      </c>
      <c r="E16" s="3">
        <f t="shared" si="22"/>
        <v>0.4305555555555553</v>
      </c>
      <c r="F16" s="3">
        <f t="shared" si="23"/>
        <v>0.42361111111111088</v>
      </c>
      <c r="G16" s="3">
        <f t="shared" si="24"/>
        <v>0.41666666666666646</v>
      </c>
      <c r="H16" s="3">
        <f t="shared" si="25"/>
        <v>0.40972222222222204</v>
      </c>
      <c r="I16" s="3">
        <f t="shared" si="26"/>
        <v>0.40277777777777762</v>
      </c>
      <c r="J16" s="3">
        <f t="shared" si="27"/>
        <v>0.3958333333333332</v>
      </c>
      <c r="K16" s="3">
        <f t="shared" si="28"/>
        <v>0.38888888888888878</v>
      </c>
      <c r="L16" s="3">
        <f t="shared" si="29"/>
        <v>0.38194444444444436</v>
      </c>
      <c r="M16" s="3">
        <f t="shared" si="30"/>
        <v>0.37499999999999994</v>
      </c>
      <c r="N16" s="3">
        <f t="shared" ref="N16:N43" si="31">D5+TIME(0,$A$2,0)</f>
        <v>0.36805555555555552</v>
      </c>
      <c r="O16" s="3">
        <f>D4+TIME(0,$A$2,0)</f>
        <v>0.3611111111111111</v>
      </c>
      <c r="P16" s="3">
        <f>F6</f>
        <v>0.35416666666666669</v>
      </c>
      <c r="Q16" s="3">
        <f>IF($A$4&gt;$A$7,$A$1+TIME(0,PRODUCT($A$4,$A$2)-PRODUCT(B43,$A$2),0),$A$1+TIME(0,PRODUCT($A$7,$A$2)-PRODUCT(B43,$A$2),0))</f>
        <v>0.52777777777777779</v>
      </c>
      <c r="R16" s="3">
        <f t="shared" si="11"/>
        <v>0.52083333333333337</v>
      </c>
      <c r="S16" s="3">
        <f t="shared" si="12"/>
        <v>0.51388888888888895</v>
      </c>
      <c r="T16" s="3">
        <f t="shared" si="13"/>
        <v>0.50694444444444442</v>
      </c>
      <c r="U16" s="3">
        <f t="shared" si="14"/>
        <v>0.5</v>
      </c>
      <c r="V16" s="3">
        <f t="shared" si="15"/>
        <v>0.49305555555555558</v>
      </c>
      <c r="W16" s="3">
        <f t="shared" si="16"/>
        <v>0.48611111111111116</v>
      </c>
      <c r="X16" s="3"/>
      <c r="Y16" s="3">
        <f t="shared" si="21"/>
        <v>0.43749999999999972</v>
      </c>
      <c r="Z16" s="1" t="str">
        <f t="shared" si="17"/>
        <v>8a</v>
      </c>
      <c r="AA16" s="1" t="str">
        <f t="shared" si="18"/>
        <v>8b</v>
      </c>
      <c r="AB16" s="1" t="str">
        <f t="shared" si="19"/>
        <v>8c</v>
      </c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2"/>
    </row>
    <row r="17" spans="2:44" x14ac:dyDescent="0.2">
      <c r="B17">
        <v>27</v>
      </c>
      <c r="C17" s="1" t="str">
        <f>'Zeitpläne Stationen'!B16</f>
        <v>8b</v>
      </c>
      <c r="D17" s="3">
        <f t="shared" si="20"/>
        <v>0.44444444444444414</v>
      </c>
      <c r="E17" s="3">
        <f t="shared" si="22"/>
        <v>0.43749999999999972</v>
      </c>
      <c r="F17" s="3">
        <f t="shared" si="23"/>
        <v>0.4305555555555553</v>
      </c>
      <c r="G17" s="3">
        <f t="shared" si="24"/>
        <v>0.42361111111111088</v>
      </c>
      <c r="H17" s="3">
        <f t="shared" si="25"/>
        <v>0.41666666666666646</v>
      </c>
      <c r="I17" s="3">
        <f t="shared" si="26"/>
        <v>0.40972222222222204</v>
      </c>
      <c r="J17" s="3">
        <f t="shared" si="27"/>
        <v>0.40277777777777762</v>
      </c>
      <c r="K17" s="3">
        <f t="shared" si="28"/>
        <v>0.3958333333333332</v>
      </c>
      <c r="L17" s="3">
        <f t="shared" si="29"/>
        <v>0.38888888888888878</v>
      </c>
      <c r="M17" s="3">
        <f t="shared" si="30"/>
        <v>0.38194444444444436</v>
      </c>
      <c r="N17" s="3">
        <f t="shared" si="31"/>
        <v>0.37499999999999994</v>
      </c>
      <c r="O17" s="3">
        <f t="shared" ref="O17:O43" si="32">D5+TIME(0,$A$2,0)</f>
        <v>0.36805555555555552</v>
      </c>
      <c r="P17" s="3">
        <f>D4+TIME(0,$A$2,0)</f>
        <v>0.3611111111111111</v>
      </c>
      <c r="Q17" s="3">
        <f>G7</f>
        <v>0.35416666666666669</v>
      </c>
      <c r="R17" s="3">
        <f>IF($A$4&gt;$A$7,$A$1+TIME(0,PRODUCT($A$4,$A$2)-PRODUCT(B43,$A$2),0),$A$1+TIME(0,PRODUCT($A$7,$A$2)-PRODUCT(B43,$A$2),0))</f>
        <v>0.52777777777777779</v>
      </c>
      <c r="S17" s="3">
        <f t="shared" si="12"/>
        <v>0.52083333333333337</v>
      </c>
      <c r="T17" s="3">
        <f t="shared" si="13"/>
        <v>0.51388888888888895</v>
      </c>
      <c r="U17" s="3">
        <f t="shared" si="14"/>
        <v>0.50694444444444442</v>
      </c>
      <c r="V17" s="3">
        <f t="shared" si="15"/>
        <v>0.5</v>
      </c>
      <c r="W17" s="3">
        <f t="shared" si="16"/>
        <v>0.49305555555555558</v>
      </c>
      <c r="X17" s="3"/>
      <c r="Y17" s="3">
        <f t="shared" si="21"/>
        <v>0.44444444444444414</v>
      </c>
      <c r="Z17" s="1" t="str">
        <f t="shared" si="17"/>
        <v>8b</v>
      </c>
      <c r="AA17" s="1" t="str">
        <f t="shared" si="18"/>
        <v>8c</v>
      </c>
      <c r="AB17" s="1" t="str">
        <f t="shared" si="19"/>
        <v>8d</v>
      </c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2"/>
    </row>
    <row r="18" spans="2:44" x14ac:dyDescent="0.2">
      <c r="B18">
        <v>26</v>
      </c>
      <c r="C18" s="1" t="str">
        <f>'Zeitpläne Stationen'!B17</f>
        <v>8c</v>
      </c>
      <c r="D18" s="3">
        <f t="shared" si="20"/>
        <v>0.45138888888888856</v>
      </c>
      <c r="E18" s="3">
        <f t="shared" si="22"/>
        <v>0.44444444444444414</v>
      </c>
      <c r="F18" s="3">
        <f t="shared" si="23"/>
        <v>0.43749999999999972</v>
      </c>
      <c r="G18" s="3">
        <f t="shared" si="24"/>
        <v>0.4305555555555553</v>
      </c>
      <c r="H18" s="3">
        <f t="shared" si="25"/>
        <v>0.42361111111111088</v>
      </c>
      <c r="I18" s="3">
        <f t="shared" si="26"/>
        <v>0.41666666666666646</v>
      </c>
      <c r="J18" s="3">
        <f t="shared" si="27"/>
        <v>0.40972222222222204</v>
      </c>
      <c r="K18" s="3">
        <f t="shared" si="28"/>
        <v>0.40277777777777762</v>
      </c>
      <c r="L18" s="3">
        <f t="shared" si="29"/>
        <v>0.3958333333333332</v>
      </c>
      <c r="M18" s="3">
        <f t="shared" si="30"/>
        <v>0.38888888888888878</v>
      </c>
      <c r="N18" s="3">
        <f t="shared" si="31"/>
        <v>0.38194444444444436</v>
      </c>
      <c r="O18" s="3">
        <f t="shared" si="32"/>
        <v>0.37499999999999994</v>
      </c>
      <c r="P18" s="3">
        <f t="shared" ref="P18:P43" si="33">D5+TIME(0,$A$2,0)</f>
        <v>0.36805555555555552</v>
      </c>
      <c r="Q18" s="3">
        <f>D4+TIME(0,$A$2,0)</f>
        <v>0.3611111111111111</v>
      </c>
      <c r="R18" s="3">
        <f>H8</f>
        <v>0.35416666666666669</v>
      </c>
      <c r="S18" s="3">
        <f>IF($A$4&gt;$A$7,$A$1+TIME(0,PRODUCT($A$4,$A$2)-PRODUCT(B43,$A$2),0),$A$1+TIME(0,PRODUCT($A$7,$A$2)-PRODUCT(B43,$A$2),0))</f>
        <v>0.52777777777777779</v>
      </c>
      <c r="T18" s="3">
        <f t="shared" si="13"/>
        <v>0.52083333333333337</v>
      </c>
      <c r="U18" s="3">
        <f t="shared" si="14"/>
        <v>0.51388888888888895</v>
      </c>
      <c r="V18" s="3">
        <f t="shared" si="15"/>
        <v>0.50694444444444442</v>
      </c>
      <c r="W18" s="3">
        <f t="shared" si="16"/>
        <v>0.5</v>
      </c>
      <c r="X18" s="3"/>
      <c r="Y18" s="3">
        <f t="shared" si="21"/>
        <v>0.45138888888888856</v>
      </c>
      <c r="Z18" s="1" t="str">
        <f t="shared" si="17"/>
        <v>8c</v>
      </c>
      <c r="AA18" s="1" t="str">
        <f t="shared" si="18"/>
        <v>8d</v>
      </c>
      <c r="AB18" s="1" t="str">
        <f t="shared" si="19"/>
        <v>9a</v>
      </c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2"/>
    </row>
    <row r="19" spans="2:44" x14ac:dyDescent="0.2">
      <c r="B19">
        <v>25</v>
      </c>
      <c r="C19" s="1" t="str">
        <f>'Zeitpläne Stationen'!B18</f>
        <v>8d</v>
      </c>
      <c r="D19" s="3">
        <f t="shared" si="20"/>
        <v>0.45833333333333298</v>
      </c>
      <c r="E19" s="3">
        <f t="shared" si="22"/>
        <v>0.45138888888888856</v>
      </c>
      <c r="F19" s="3">
        <f t="shared" si="23"/>
        <v>0.44444444444444414</v>
      </c>
      <c r="G19" s="3">
        <f t="shared" si="24"/>
        <v>0.43749999999999972</v>
      </c>
      <c r="H19" s="3">
        <f t="shared" si="25"/>
        <v>0.4305555555555553</v>
      </c>
      <c r="I19" s="3">
        <f t="shared" si="26"/>
        <v>0.42361111111111088</v>
      </c>
      <c r="J19" s="3">
        <f t="shared" si="27"/>
        <v>0.41666666666666646</v>
      </c>
      <c r="K19" s="3">
        <f t="shared" si="28"/>
        <v>0.40972222222222204</v>
      </c>
      <c r="L19" s="3">
        <f t="shared" si="29"/>
        <v>0.40277777777777762</v>
      </c>
      <c r="M19" s="3">
        <f t="shared" si="30"/>
        <v>0.3958333333333332</v>
      </c>
      <c r="N19" s="3">
        <f t="shared" si="31"/>
        <v>0.38888888888888878</v>
      </c>
      <c r="O19" s="3">
        <f t="shared" si="32"/>
        <v>0.38194444444444436</v>
      </c>
      <c r="P19" s="3">
        <f t="shared" si="33"/>
        <v>0.37499999999999994</v>
      </c>
      <c r="Q19" s="3">
        <f t="shared" ref="Q19:Q43" si="34">D5+TIME(0,$A$2,0)</f>
        <v>0.36805555555555552</v>
      </c>
      <c r="R19" s="3">
        <f>D4+TIME(0,$A$2,0)</f>
        <v>0.3611111111111111</v>
      </c>
      <c r="S19" s="3">
        <f>I9</f>
        <v>0.35416666666666669</v>
      </c>
      <c r="T19" s="3">
        <f>IF($A$4&gt;$A$7,$A$1+TIME(0,PRODUCT($A$4,$A$2)-PRODUCT(B43,$A$2),0),$A$1+TIME(0,PRODUCT($A$7,$A$2)-PRODUCT(B43,$A$2),0))</f>
        <v>0.52777777777777779</v>
      </c>
      <c r="U19" s="3">
        <f t="shared" si="14"/>
        <v>0.52083333333333337</v>
      </c>
      <c r="V19" s="3">
        <f t="shared" si="15"/>
        <v>0.51388888888888895</v>
      </c>
      <c r="W19" s="3">
        <f t="shared" si="16"/>
        <v>0.50694444444444442</v>
      </c>
      <c r="X19" s="3"/>
      <c r="Y19" s="3">
        <f t="shared" si="21"/>
        <v>0.45833333333333298</v>
      </c>
      <c r="Z19" s="1" t="str">
        <f t="shared" si="17"/>
        <v>8d</v>
      </c>
      <c r="AA19" s="1" t="str">
        <f t="shared" si="18"/>
        <v>9a</v>
      </c>
      <c r="AB19" s="1" t="str">
        <f t="shared" si="19"/>
        <v>9b</v>
      </c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2"/>
    </row>
    <row r="20" spans="2:44" x14ac:dyDescent="0.2">
      <c r="B20">
        <v>24</v>
      </c>
      <c r="C20" s="1" t="str">
        <f>'Zeitpläne Stationen'!B19</f>
        <v>9a</v>
      </c>
      <c r="D20" s="3">
        <f t="shared" si="20"/>
        <v>0.4652777777777774</v>
      </c>
      <c r="E20" s="3">
        <f t="shared" si="22"/>
        <v>0.45833333333333298</v>
      </c>
      <c r="F20" s="3">
        <f t="shared" si="23"/>
        <v>0.45138888888888856</v>
      </c>
      <c r="G20" s="3">
        <f t="shared" si="24"/>
        <v>0.44444444444444414</v>
      </c>
      <c r="H20" s="3">
        <f t="shared" si="25"/>
        <v>0.43749999999999972</v>
      </c>
      <c r="I20" s="3">
        <f t="shared" si="26"/>
        <v>0.4305555555555553</v>
      </c>
      <c r="J20" s="3">
        <f t="shared" si="27"/>
        <v>0.42361111111111088</v>
      </c>
      <c r="K20" s="3">
        <f t="shared" si="28"/>
        <v>0.41666666666666646</v>
      </c>
      <c r="L20" s="3">
        <f t="shared" si="29"/>
        <v>0.40972222222222204</v>
      </c>
      <c r="M20" s="3">
        <f t="shared" si="30"/>
        <v>0.40277777777777762</v>
      </c>
      <c r="N20" s="3">
        <f t="shared" si="31"/>
        <v>0.3958333333333332</v>
      </c>
      <c r="O20" s="3">
        <f t="shared" si="32"/>
        <v>0.38888888888888878</v>
      </c>
      <c r="P20" s="3">
        <f t="shared" si="33"/>
        <v>0.38194444444444436</v>
      </c>
      <c r="Q20" s="3">
        <f t="shared" si="34"/>
        <v>0.37499999999999994</v>
      </c>
      <c r="R20" s="3">
        <f t="shared" ref="R20:R43" si="35">D5+TIME(0,$A$2,0)</f>
        <v>0.36805555555555552</v>
      </c>
      <c r="S20" s="3">
        <f>D4+TIME(0,$A$2,0)</f>
        <v>0.3611111111111111</v>
      </c>
      <c r="T20" s="3">
        <f>J10</f>
        <v>0.35416666666666669</v>
      </c>
      <c r="U20" s="3">
        <f>IF($A$4&gt;$A$7,$A$1+TIME(0,PRODUCT($A$4,$A$2)-PRODUCT(B43,$A$2),0),$A$1+TIME(0,PRODUCT($A$7,$A$2)-PRODUCT(B43,$A$2),0))</f>
        <v>0.52777777777777779</v>
      </c>
      <c r="V20" s="3">
        <f t="shared" si="15"/>
        <v>0.52083333333333337</v>
      </c>
      <c r="W20" s="3">
        <f t="shared" si="16"/>
        <v>0.51388888888888895</v>
      </c>
      <c r="X20" s="3"/>
      <c r="Y20" s="3">
        <f t="shared" si="21"/>
        <v>0.4652777777777774</v>
      </c>
      <c r="Z20" s="1" t="str">
        <f t="shared" si="17"/>
        <v>9a</v>
      </c>
      <c r="AA20" s="1" t="str">
        <f t="shared" si="18"/>
        <v>9b</v>
      </c>
      <c r="AB20" s="1" t="str">
        <f t="shared" si="19"/>
        <v>9c</v>
      </c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2"/>
    </row>
    <row r="21" spans="2:44" x14ac:dyDescent="0.2">
      <c r="B21">
        <v>23</v>
      </c>
      <c r="C21" s="1" t="str">
        <f>'Zeitpläne Stationen'!B20</f>
        <v>9b</v>
      </c>
      <c r="D21" s="3">
        <f t="shared" si="20"/>
        <v>0.47222222222222182</v>
      </c>
      <c r="E21" s="3">
        <f t="shared" si="22"/>
        <v>0.4652777777777774</v>
      </c>
      <c r="F21" s="3">
        <f t="shared" si="23"/>
        <v>0.45833333333333298</v>
      </c>
      <c r="G21" s="3">
        <f t="shared" si="24"/>
        <v>0.45138888888888856</v>
      </c>
      <c r="H21" s="3">
        <f t="shared" si="25"/>
        <v>0.44444444444444414</v>
      </c>
      <c r="I21" s="3">
        <f t="shared" si="26"/>
        <v>0.43749999999999972</v>
      </c>
      <c r="J21" s="3">
        <f t="shared" si="27"/>
        <v>0.4305555555555553</v>
      </c>
      <c r="K21" s="3">
        <f t="shared" si="28"/>
        <v>0.42361111111111088</v>
      </c>
      <c r="L21" s="3">
        <f t="shared" si="29"/>
        <v>0.41666666666666646</v>
      </c>
      <c r="M21" s="3">
        <f t="shared" si="30"/>
        <v>0.40972222222222204</v>
      </c>
      <c r="N21" s="3">
        <f t="shared" si="31"/>
        <v>0.40277777777777762</v>
      </c>
      <c r="O21" s="3">
        <f t="shared" si="32"/>
        <v>0.3958333333333332</v>
      </c>
      <c r="P21" s="3">
        <f t="shared" si="33"/>
        <v>0.38888888888888878</v>
      </c>
      <c r="Q21" s="3">
        <f t="shared" si="34"/>
        <v>0.38194444444444436</v>
      </c>
      <c r="R21" s="3">
        <f t="shared" si="35"/>
        <v>0.37499999999999994</v>
      </c>
      <c r="S21" s="3">
        <f t="shared" ref="S21:S43" si="36">D5+TIME(0,$A$2,0)</f>
        <v>0.36805555555555552</v>
      </c>
      <c r="T21" s="3">
        <f>D4+TIME(0,$A$2,0)</f>
        <v>0.3611111111111111</v>
      </c>
      <c r="U21" s="3">
        <f>K11</f>
        <v>0.35416666666666669</v>
      </c>
      <c r="V21" s="3">
        <f>IF($A$4&gt;$A$7,$A$1+TIME(0,PRODUCT($A$4,$A$2)-PRODUCT(B43,$A$2),0),$A$1+TIME(0,PRODUCT($A$7,$A$2)-PRODUCT(B43,$A$2),0))</f>
        <v>0.52777777777777779</v>
      </c>
      <c r="W21" s="3">
        <f t="shared" si="16"/>
        <v>0.52083333333333337</v>
      </c>
      <c r="X21" s="3"/>
      <c r="Y21" s="3">
        <f t="shared" si="21"/>
        <v>0.47222222222222182</v>
      </c>
      <c r="Z21" s="1" t="str">
        <f t="shared" si="17"/>
        <v>9b</v>
      </c>
      <c r="AA21" s="1" t="str">
        <f t="shared" si="18"/>
        <v>9c</v>
      </c>
      <c r="AB21" s="1" t="str">
        <f t="shared" si="19"/>
        <v>9d</v>
      </c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2"/>
    </row>
    <row r="22" spans="2:44" x14ac:dyDescent="0.2">
      <c r="B22">
        <v>22</v>
      </c>
      <c r="C22" s="1" t="str">
        <f>'Zeitpläne Stationen'!B21</f>
        <v>9c</v>
      </c>
      <c r="D22" s="3">
        <f t="shared" si="20"/>
        <v>0.47916666666666624</v>
      </c>
      <c r="E22" s="3">
        <f t="shared" si="22"/>
        <v>0.47222222222222182</v>
      </c>
      <c r="F22" s="3">
        <f t="shared" si="23"/>
        <v>0.4652777777777774</v>
      </c>
      <c r="G22" s="3">
        <f t="shared" si="24"/>
        <v>0.45833333333333298</v>
      </c>
      <c r="H22" s="3">
        <f t="shared" si="25"/>
        <v>0.45138888888888856</v>
      </c>
      <c r="I22" s="3">
        <f t="shared" si="26"/>
        <v>0.44444444444444414</v>
      </c>
      <c r="J22" s="3">
        <f t="shared" si="27"/>
        <v>0.43749999999999972</v>
      </c>
      <c r="K22" s="3">
        <f t="shared" si="28"/>
        <v>0.4305555555555553</v>
      </c>
      <c r="L22" s="3">
        <f t="shared" si="29"/>
        <v>0.42361111111111088</v>
      </c>
      <c r="M22" s="3">
        <f t="shared" si="30"/>
        <v>0.41666666666666646</v>
      </c>
      <c r="N22" s="3">
        <f t="shared" si="31"/>
        <v>0.40972222222222204</v>
      </c>
      <c r="O22" s="3">
        <f t="shared" si="32"/>
        <v>0.40277777777777762</v>
      </c>
      <c r="P22" s="3">
        <f t="shared" si="33"/>
        <v>0.3958333333333332</v>
      </c>
      <c r="Q22" s="3">
        <f t="shared" si="34"/>
        <v>0.38888888888888878</v>
      </c>
      <c r="R22" s="3">
        <f t="shared" si="35"/>
        <v>0.38194444444444436</v>
      </c>
      <c r="S22" s="3">
        <f t="shared" si="36"/>
        <v>0.37499999999999994</v>
      </c>
      <c r="T22" s="3">
        <f t="shared" ref="T22:T43" si="37">D5+TIME(0,$A$2,0)</f>
        <v>0.36805555555555552</v>
      </c>
      <c r="U22" s="3">
        <f>D4+TIME(0,$A$2,0)</f>
        <v>0.3611111111111111</v>
      </c>
      <c r="V22" s="3">
        <f>L12</f>
        <v>0.35416666666666669</v>
      </c>
      <c r="W22" s="3">
        <f>IF($A$4&gt;$A$7,$A$1+TIME(0,PRODUCT($A$4,$A$2)-PRODUCT(B43,$A$2),0),$A$1+TIME(0,PRODUCT($A$7,$A$2)-PRODUCT(B43,$A$2),0))</f>
        <v>0.52777777777777779</v>
      </c>
      <c r="X22" s="3"/>
      <c r="Y22" s="3">
        <f t="shared" si="21"/>
        <v>0.47916666666666624</v>
      </c>
      <c r="Z22" s="1" t="str">
        <f t="shared" si="17"/>
        <v>9c</v>
      </c>
      <c r="AA22" s="1" t="str">
        <f t="shared" si="18"/>
        <v>9d</v>
      </c>
      <c r="AB22" s="1" t="str">
        <f t="shared" si="19"/>
        <v>10a</v>
      </c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2"/>
    </row>
    <row r="23" spans="2:44" x14ac:dyDescent="0.2">
      <c r="B23">
        <v>21</v>
      </c>
      <c r="C23" s="1" t="str">
        <f>'Zeitpläne Stationen'!B22</f>
        <v>9d</v>
      </c>
      <c r="D23" s="3">
        <f t="shared" si="20"/>
        <v>0.48611111111111066</v>
      </c>
      <c r="E23" s="3">
        <f t="shared" si="22"/>
        <v>0.47916666666666624</v>
      </c>
      <c r="F23" s="3">
        <f t="shared" si="23"/>
        <v>0.47222222222222182</v>
      </c>
      <c r="G23" s="3">
        <f t="shared" si="24"/>
        <v>0.4652777777777774</v>
      </c>
      <c r="H23" s="3">
        <f t="shared" si="25"/>
        <v>0.45833333333333298</v>
      </c>
      <c r="I23" s="3">
        <f t="shared" si="26"/>
        <v>0.45138888888888856</v>
      </c>
      <c r="J23" s="3">
        <f t="shared" si="27"/>
        <v>0.44444444444444414</v>
      </c>
      <c r="K23" s="3">
        <f t="shared" si="28"/>
        <v>0.43749999999999972</v>
      </c>
      <c r="L23" s="3">
        <f t="shared" si="29"/>
        <v>0.4305555555555553</v>
      </c>
      <c r="M23" s="3">
        <f t="shared" si="30"/>
        <v>0.42361111111111088</v>
      </c>
      <c r="N23" s="3">
        <f t="shared" si="31"/>
        <v>0.41666666666666646</v>
      </c>
      <c r="O23" s="3">
        <f t="shared" si="32"/>
        <v>0.40972222222222204</v>
      </c>
      <c r="P23" s="3">
        <f t="shared" si="33"/>
        <v>0.40277777777777762</v>
      </c>
      <c r="Q23" s="3">
        <f t="shared" si="34"/>
        <v>0.3958333333333332</v>
      </c>
      <c r="R23" s="3">
        <f t="shared" si="35"/>
        <v>0.38888888888888878</v>
      </c>
      <c r="S23" s="3">
        <f t="shared" si="36"/>
        <v>0.38194444444444436</v>
      </c>
      <c r="T23" s="3">
        <f t="shared" si="37"/>
        <v>0.37499999999999994</v>
      </c>
      <c r="U23" s="3">
        <f t="shared" ref="U23:U43" si="38">D5+TIME(0,$A$2,0)</f>
        <v>0.36805555555555552</v>
      </c>
      <c r="V23" s="3">
        <f>D4+TIME(0,$A$2,0)</f>
        <v>0.3611111111111111</v>
      </c>
      <c r="W23" s="3">
        <f>M13</f>
        <v>0.35416666666666669</v>
      </c>
      <c r="X23" s="3"/>
      <c r="Y23" s="3">
        <f t="shared" si="21"/>
        <v>0.48611111111111066</v>
      </c>
      <c r="Z23" s="1" t="str">
        <f t="shared" si="17"/>
        <v>9d</v>
      </c>
      <c r="AA23" s="1" t="str">
        <f t="shared" si="18"/>
        <v>10a</v>
      </c>
      <c r="AB23" s="1" t="str">
        <f t="shared" si="19"/>
        <v>10b</v>
      </c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2"/>
    </row>
    <row r="24" spans="2:44" x14ac:dyDescent="0.2">
      <c r="B24">
        <v>20</v>
      </c>
      <c r="C24" s="1" t="str">
        <f>'Zeitpläne Stationen'!B23</f>
        <v>10a</v>
      </c>
      <c r="D24" s="3">
        <f t="shared" si="20"/>
        <v>0.49305555555555508</v>
      </c>
      <c r="E24" s="3">
        <f t="shared" si="22"/>
        <v>0.48611111111111066</v>
      </c>
      <c r="F24" s="3">
        <f t="shared" si="23"/>
        <v>0.47916666666666624</v>
      </c>
      <c r="G24" s="3">
        <f t="shared" si="24"/>
        <v>0.47222222222222182</v>
      </c>
      <c r="H24" s="3">
        <f t="shared" si="25"/>
        <v>0.4652777777777774</v>
      </c>
      <c r="I24" s="3">
        <f t="shared" si="26"/>
        <v>0.45833333333333298</v>
      </c>
      <c r="J24" s="3">
        <f t="shared" si="27"/>
        <v>0.45138888888888856</v>
      </c>
      <c r="K24" s="3">
        <f t="shared" si="28"/>
        <v>0.44444444444444414</v>
      </c>
      <c r="L24" s="3">
        <f t="shared" si="29"/>
        <v>0.43749999999999972</v>
      </c>
      <c r="M24" s="3">
        <f t="shared" si="30"/>
        <v>0.4305555555555553</v>
      </c>
      <c r="N24" s="3">
        <f t="shared" si="31"/>
        <v>0.42361111111111088</v>
      </c>
      <c r="O24" s="3">
        <f t="shared" si="32"/>
        <v>0.41666666666666646</v>
      </c>
      <c r="P24" s="3">
        <f t="shared" si="33"/>
        <v>0.40972222222222204</v>
      </c>
      <c r="Q24" s="3">
        <f t="shared" si="34"/>
        <v>0.40277777777777762</v>
      </c>
      <c r="R24" s="3">
        <f t="shared" si="35"/>
        <v>0.3958333333333332</v>
      </c>
      <c r="S24" s="3">
        <f t="shared" si="36"/>
        <v>0.38888888888888878</v>
      </c>
      <c r="T24" s="3">
        <f t="shared" si="37"/>
        <v>0.38194444444444436</v>
      </c>
      <c r="U24" s="3">
        <f t="shared" si="38"/>
        <v>0.37499999999999994</v>
      </c>
      <c r="V24" s="3">
        <f t="shared" ref="V24:V43" si="39">D5+TIME(0,$A$2,0)</f>
        <v>0.36805555555555552</v>
      </c>
      <c r="W24" s="3">
        <f>D4+TIME(0,$A$2,0)</f>
        <v>0.3611111111111111</v>
      </c>
      <c r="X24" s="3"/>
      <c r="Y24" s="3">
        <f t="shared" si="21"/>
        <v>0.49305555555555508</v>
      </c>
      <c r="Z24" s="1" t="str">
        <f t="shared" si="17"/>
        <v>10a</v>
      </c>
      <c r="AA24" s="1" t="str">
        <f t="shared" si="18"/>
        <v>10b</v>
      </c>
      <c r="AB24" s="1" t="str">
        <f t="shared" si="19"/>
        <v>10c</v>
      </c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2"/>
    </row>
    <row r="25" spans="2:44" x14ac:dyDescent="0.2">
      <c r="B25">
        <v>19</v>
      </c>
      <c r="C25" s="1" t="str">
        <f>'Zeitpläne Stationen'!B24</f>
        <v>10b</v>
      </c>
      <c r="D25" s="3">
        <f t="shared" si="20"/>
        <v>0.4999999999999995</v>
      </c>
      <c r="E25" s="3">
        <f t="shared" si="22"/>
        <v>0.49305555555555508</v>
      </c>
      <c r="F25" s="3">
        <f t="shared" si="23"/>
        <v>0.48611111111111066</v>
      </c>
      <c r="G25" s="3">
        <f t="shared" si="24"/>
        <v>0.47916666666666624</v>
      </c>
      <c r="H25" s="3">
        <f t="shared" si="25"/>
        <v>0.47222222222222182</v>
      </c>
      <c r="I25" s="3">
        <f t="shared" si="26"/>
        <v>0.4652777777777774</v>
      </c>
      <c r="J25" s="3">
        <f t="shared" si="27"/>
        <v>0.45833333333333298</v>
      </c>
      <c r="K25" s="3">
        <f t="shared" si="28"/>
        <v>0.45138888888888856</v>
      </c>
      <c r="L25" s="3">
        <f t="shared" si="29"/>
        <v>0.44444444444444414</v>
      </c>
      <c r="M25" s="3">
        <f t="shared" si="30"/>
        <v>0.43749999999999972</v>
      </c>
      <c r="N25" s="3">
        <f t="shared" si="31"/>
        <v>0.4305555555555553</v>
      </c>
      <c r="O25" s="3">
        <f t="shared" si="32"/>
        <v>0.42361111111111088</v>
      </c>
      <c r="P25" s="3">
        <f t="shared" si="33"/>
        <v>0.41666666666666646</v>
      </c>
      <c r="Q25" s="3">
        <f t="shared" si="34"/>
        <v>0.40972222222222204</v>
      </c>
      <c r="R25" s="3">
        <f t="shared" si="35"/>
        <v>0.40277777777777762</v>
      </c>
      <c r="S25" s="3">
        <f t="shared" si="36"/>
        <v>0.3958333333333332</v>
      </c>
      <c r="T25" s="3">
        <f t="shared" si="37"/>
        <v>0.38888888888888878</v>
      </c>
      <c r="U25" s="3">
        <f t="shared" si="38"/>
        <v>0.38194444444444436</v>
      </c>
      <c r="V25" s="3">
        <f t="shared" si="39"/>
        <v>0.37499999999999994</v>
      </c>
      <c r="W25" s="3">
        <f t="shared" ref="W25:W43" si="40">D5+TIME(0,$A$2,0)</f>
        <v>0.36805555555555552</v>
      </c>
      <c r="X25" s="3"/>
      <c r="Y25" s="3">
        <f t="shared" si="21"/>
        <v>0.4999999999999995</v>
      </c>
      <c r="Z25" s="1" t="str">
        <f t="shared" si="17"/>
        <v>10b</v>
      </c>
      <c r="AA25" s="1" t="str">
        <f t="shared" si="18"/>
        <v>10c</v>
      </c>
      <c r="AB25" s="1" t="str">
        <f t="shared" si="19"/>
        <v>10d</v>
      </c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2"/>
    </row>
    <row r="26" spans="2:44" x14ac:dyDescent="0.2">
      <c r="B26">
        <v>18</v>
      </c>
      <c r="C26" s="1" t="str">
        <f>'Zeitpläne Stationen'!B25</f>
        <v>10c</v>
      </c>
      <c r="D26" s="3">
        <f t="shared" si="20"/>
        <v>0.50694444444444398</v>
      </c>
      <c r="E26" s="3">
        <f t="shared" si="22"/>
        <v>0.4999999999999995</v>
      </c>
      <c r="F26" s="3">
        <f t="shared" si="23"/>
        <v>0.49305555555555508</v>
      </c>
      <c r="G26" s="3">
        <f t="shared" si="24"/>
        <v>0.48611111111111066</v>
      </c>
      <c r="H26" s="3">
        <f t="shared" si="25"/>
        <v>0.47916666666666624</v>
      </c>
      <c r="I26" s="3">
        <f t="shared" si="26"/>
        <v>0.47222222222222182</v>
      </c>
      <c r="J26" s="3">
        <f t="shared" si="27"/>
        <v>0.4652777777777774</v>
      </c>
      <c r="K26" s="3">
        <f t="shared" si="28"/>
        <v>0.45833333333333298</v>
      </c>
      <c r="L26" s="3">
        <f t="shared" si="29"/>
        <v>0.45138888888888856</v>
      </c>
      <c r="M26" s="3">
        <f t="shared" si="30"/>
        <v>0.44444444444444414</v>
      </c>
      <c r="N26" s="3">
        <f t="shared" si="31"/>
        <v>0.43749999999999972</v>
      </c>
      <c r="O26" s="3">
        <f t="shared" si="32"/>
        <v>0.4305555555555553</v>
      </c>
      <c r="P26" s="3">
        <f t="shared" si="33"/>
        <v>0.42361111111111088</v>
      </c>
      <c r="Q26" s="3">
        <f t="shared" si="34"/>
        <v>0.41666666666666646</v>
      </c>
      <c r="R26" s="3">
        <f t="shared" si="35"/>
        <v>0.40972222222222204</v>
      </c>
      <c r="S26" s="3">
        <f t="shared" si="36"/>
        <v>0.40277777777777762</v>
      </c>
      <c r="T26" s="3">
        <f t="shared" si="37"/>
        <v>0.3958333333333332</v>
      </c>
      <c r="U26" s="3">
        <f t="shared" si="38"/>
        <v>0.38888888888888878</v>
      </c>
      <c r="V26" s="3">
        <f t="shared" si="39"/>
        <v>0.38194444444444436</v>
      </c>
      <c r="W26" s="3">
        <f t="shared" si="40"/>
        <v>0.37499999999999994</v>
      </c>
      <c r="X26" s="3"/>
      <c r="Y26" s="3">
        <f t="shared" si="21"/>
        <v>0.50694444444444398</v>
      </c>
      <c r="Z26" s="1" t="str">
        <f t="shared" si="17"/>
        <v>10c</v>
      </c>
      <c r="AA26" s="1" t="str">
        <f t="shared" si="18"/>
        <v>10d</v>
      </c>
      <c r="AB26" s="1" t="str">
        <f t="shared" si="19"/>
        <v>11a</v>
      </c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2"/>
    </row>
    <row r="27" spans="2:44" x14ac:dyDescent="0.2">
      <c r="B27">
        <v>17</v>
      </c>
      <c r="C27" s="1" t="str">
        <f>'Zeitpläne Stationen'!B26</f>
        <v>10d</v>
      </c>
      <c r="D27" s="3">
        <f t="shared" si="20"/>
        <v>0.5138888888888884</v>
      </c>
      <c r="E27" s="3">
        <f t="shared" si="22"/>
        <v>0.50694444444444398</v>
      </c>
      <c r="F27" s="3">
        <f t="shared" si="23"/>
        <v>0.4999999999999995</v>
      </c>
      <c r="G27" s="3">
        <f t="shared" si="24"/>
        <v>0.49305555555555508</v>
      </c>
      <c r="H27" s="3">
        <f t="shared" si="25"/>
        <v>0.48611111111111066</v>
      </c>
      <c r="I27" s="3">
        <f t="shared" si="26"/>
        <v>0.47916666666666624</v>
      </c>
      <c r="J27" s="3">
        <f t="shared" si="27"/>
        <v>0.47222222222222182</v>
      </c>
      <c r="K27" s="3">
        <f t="shared" si="28"/>
        <v>0.4652777777777774</v>
      </c>
      <c r="L27" s="3">
        <f t="shared" si="29"/>
        <v>0.45833333333333298</v>
      </c>
      <c r="M27" s="3">
        <f t="shared" si="30"/>
        <v>0.45138888888888856</v>
      </c>
      <c r="N27" s="3">
        <f t="shared" si="31"/>
        <v>0.44444444444444414</v>
      </c>
      <c r="O27" s="3">
        <f t="shared" si="32"/>
        <v>0.43749999999999972</v>
      </c>
      <c r="P27" s="3">
        <f t="shared" si="33"/>
        <v>0.4305555555555553</v>
      </c>
      <c r="Q27" s="3">
        <f t="shared" si="34"/>
        <v>0.42361111111111088</v>
      </c>
      <c r="R27" s="3">
        <f t="shared" si="35"/>
        <v>0.41666666666666646</v>
      </c>
      <c r="S27" s="3">
        <f t="shared" si="36"/>
        <v>0.40972222222222204</v>
      </c>
      <c r="T27" s="3">
        <f t="shared" si="37"/>
        <v>0.40277777777777762</v>
      </c>
      <c r="U27" s="3">
        <f t="shared" si="38"/>
        <v>0.3958333333333332</v>
      </c>
      <c r="V27" s="3">
        <f t="shared" si="39"/>
        <v>0.38888888888888878</v>
      </c>
      <c r="W27" s="3">
        <f t="shared" si="40"/>
        <v>0.38194444444444436</v>
      </c>
      <c r="X27" s="3"/>
      <c r="Y27" s="3">
        <f t="shared" si="21"/>
        <v>0.5138888888888884</v>
      </c>
      <c r="Z27" s="1" t="str">
        <f t="shared" si="17"/>
        <v>10d</v>
      </c>
      <c r="AA27" s="1" t="str">
        <f t="shared" si="18"/>
        <v>11a</v>
      </c>
      <c r="AB27" s="1" t="str">
        <f t="shared" si="19"/>
        <v>11b</v>
      </c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2"/>
    </row>
    <row r="28" spans="2:44" x14ac:dyDescent="0.2">
      <c r="B28">
        <v>16</v>
      </c>
      <c r="C28" s="1" t="str">
        <f>'Zeitpläne Stationen'!B27</f>
        <v>11a</v>
      </c>
      <c r="D28" s="3">
        <f t="shared" si="20"/>
        <v>0.52083333333333282</v>
      </c>
      <c r="E28" s="3">
        <f t="shared" si="22"/>
        <v>0.5138888888888884</v>
      </c>
      <c r="F28" s="3">
        <f t="shared" si="23"/>
        <v>0.50694444444444398</v>
      </c>
      <c r="G28" s="3">
        <f t="shared" si="24"/>
        <v>0.4999999999999995</v>
      </c>
      <c r="H28" s="3">
        <f t="shared" si="25"/>
        <v>0.49305555555555508</v>
      </c>
      <c r="I28" s="3">
        <f t="shared" si="26"/>
        <v>0.48611111111111066</v>
      </c>
      <c r="J28" s="3">
        <f t="shared" si="27"/>
        <v>0.47916666666666624</v>
      </c>
      <c r="K28" s="3">
        <f t="shared" si="28"/>
        <v>0.47222222222222182</v>
      </c>
      <c r="L28" s="3">
        <f t="shared" si="29"/>
        <v>0.4652777777777774</v>
      </c>
      <c r="M28" s="3">
        <f t="shared" si="30"/>
        <v>0.45833333333333298</v>
      </c>
      <c r="N28" s="3">
        <f t="shared" si="31"/>
        <v>0.45138888888888856</v>
      </c>
      <c r="O28" s="3">
        <f t="shared" si="32"/>
        <v>0.44444444444444414</v>
      </c>
      <c r="P28" s="3">
        <f t="shared" si="33"/>
        <v>0.43749999999999972</v>
      </c>
      <c r="Q28" s="3">
        <f t="shared" si="34"/>
        <v>0.4305555555555553</v>
      </c>
      <c r="R28" s="3">
        <f t="shared" si="35"/>
        <v>0.42361111111111088</v>
      </c>
      <c r="S28" s="3">
        <f t="shared" si="36"/>
        <v>0.41666666666666646</v>
      </c>
      <c r="T28" s="3">
        <f t="shared" si="37"/>
        <v>0.40972222222222204</v>
      </c>
      <c r="U28" s="3">
        <f t="shared" si="38"/>
        <v>0.40277777777777762</v>
      </c>
      <c r="V28" s="3">
        <f t="shared" si="39"/>
        <v>0.3958333333333332</v>
      </c>
      <c r="W28" s="3">
        <f t="shared" si="40"/>
        <v>0.38888888888888878</v>
      </c>
      <c r="X28" s="3"/>
      <c r="Y28" s="3">
        <f t="shared" si="21"/>
        <v>0.52083333333333282</v>
      </c>
      <c r="Z28" s="1" t="str">
        <f t="shared" si="17"/>
        <v>11a</v>
      </c>
      <c r="AA28" s="1" t="str">
        <f t="shared" si="18"/>
        <v>11b</v>
      </c>
      <c r="AB28" s="1">
        <f t="shared" si="19"/>
        <v>0</v>
      </c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2"/>
    </row>
    <row r="29" spans="2:44" x14ac:dyDescent="0.2">
      <c r="B29">
        <v>15</v>
      </c>
      <c r="C29" s="1" t="str">
        <f>'Zeitpläne Stationen'!B28</f>
        <v>11b</v>
      </c>
      <c r="D29" s="3">
        <f t="shared" si="20"/>
        <v>0.52777777777777724</v>
      </c>
      <c r="E29" s="3">
        <f t="shared" si="22"/>
        <v>0.52083333333333282</v>
      </c>
      <c r="F29" s="3">
        <f t="shared" si="23"/>
        <v>0.5138888888888884</v>
      </c>
      <c r="G29" s="3">
        <f t="shared" si="24"/>
        <v>0.50694444444444398</v>
      </c>
      <c r="H29" s="3">
        <f t="shared" si="25"/>
        <v>0.4999999999999995</v>
      </c>
      <c r="I29" s="3">
        <f t="shared" si="26"/>
        <v>0.49305555555555508</v>
      </c>
      <c r="J29" s="3">
        <f t="shared" si="27"/>
        <v>0.48611111111111066</v>
      </c>
      <c r="K29" s="3">
        <f t="shared" si="28"/>
        <v>0.47916666666666624</v>
      </c>
      <c r="L29" s="3">
        <f t="shared" si="29"/>
        <v>0.47222222222222182</v>
      </c>
      <c r="M29" s="3">
        <f t="shared" si="30"/>
        <v>0.4652777777777774</v>
      </c>
      <c r="N29" s="3">
        <f t="shared" si="31"/>
        <v>0.45833333333333298</v>
      </c>
      <c r="O29" s="3">
        <f t="shared" si="32"/>
        <v>0.45138888888888856</v>
      </c>
      <c r="P29" s="3">
        <f t="shared" si="33"/>
        <v>0.44444444444444414</v>
      </c>
      <c r="Q29" s="3">
        <f t="shared" si="34"/>
        <v>0.43749999999999972</v>
      </c>
      <c r="R29" s="3">
        <f t="shared" si="35"/>
        <v>0.4305555555555553</v>
      </c>
      <c r="S29" s="3">
        <f t="shared" si="36"/>
        <v>0.42361111111111088</v>
      </c>
      <c r="T29" s="3">
        <f t="shared" si="37"/>
        <v>0.41666666666666646</v>
      </c>
      <c r="U29" s="3">
        <f t="shared" si="38"/>
        <v>0.40972222222222204</v>
      </c>
      <c r="V29" s="3">
        <f t="shared" si="39"/>
        <v>0.40277777777777762</v>
      </c>
      <c r="W29" s="3">
        <f t="shared" si="40"/>
        <v>0.3958333333333332</v>
      </c>
      <c r="X29" s="3"/>
      <c r="Y29" s="3">
        <f t="shared" si="21"/>
        <v>0.52777777777777724</v>
      </c>
      <c r="Z29" s="1" t="str">
        <f t="shared" si="17"/>
        <v>11b</v>
      </c>
      <c r="AA29" s="1">
        <f t="shared" si="18"/>
        <v>0</v>
      </c>
      <c r="AB29" s="1">
        <f t="shared" si="19"/>
        <v>0</v>
      </c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2"/>
    </row>
    <row r="30" spans="2:44" x14ac:dyDescent="0.2">
      <c r="B30">
        <v>14</v>
      </c>
      <c r="C30" s="1">
        <f>'Zeitpläne Stationen'!B29</f>
        <v>0</v>
      </c>
      <c r="D30" s="3">
        <f t="shared" si="20"/>
        <v>0.53472222222222165</v>
      </c>
      <c r="E30" s="3">
        <f t="shared" si="22"/>
        <v>0.52777777777777724</v>
      </c>
      <c r="F30" s="3">
        <f t="shared" si="23"/>
        <v>0.52083333333333282</v>
      </c>
      <c r="G30" s="3">
        <f t="shared" si="24"/>
        <v>0.5138888888888884</v>
      </c>
      <c r="H30" s="3">
        <f t="shared" si="25"/>
        <v>0.50694444444444398</v>
      </c>
      <c r="I30" s="3">
        <f t="shared" si="26"/>
        <v>0.4999999999999995</v>
      </c>
      <c r="J30" s="3">
        <f t="shared" si="27"/>
        <v>0.49305555555555508</v>
      </c>
      <c r="K30" s="3">
        <f t="shared" si="28"/>
        <v>0.48611111111111066</v>
      </c>
      <c r="L30" s="3">
        <f t="shared" si="29"/>
        <v>0.47916666666666624</v>
      </c>
      <c r="M30" s="3">
        <f t="shared" si="30"/>
        <v>0.47222222222222182</v>
      </c>
      <c r="N30" s="3">
        <f t="shared" si="31"/>
        <v>0.4652777777777774</v>
      </c>
      <c r="O30" s="3">
        <f t="shared" si="32"/>
        <v>0.45833333333333298</v>
      </c>
      <c r="P30" s="3">
        <f t="shared" si="33"/>
        <v>0.45138888888888856</v>
      </c>
      <c r="Q30" s="3">
        <f t="shared" si="34"/>
        <v>0.44444444444444414</v>
      </c>
      <c r="R30" s="3">
        <f t="shared" si="35"/>
        <v>0.43749999999999972</v>
      </c>
      <c r="S30" s="3">
        <f t="shared" si="36"/>
        <v>0.4305555555555553</v>
      </c>
      <c r="T30" s="3">
        <f t="shared" si="37"/>
        <v>0.42361111111111088</v>
      </c>
      <c r="U30" s="3">
        <f t="shared" si="38"/>
        <v>0.41666666666666646</v>
      </c>
      <c r="V30" s="3">
        <f t="shared" si="39"/>
        <v>0.40972222222222204</v>
      </c>
      <c r="W30" s="3">
        <f t="shared" si="40"/>
        <v>0.40277777777777762</v>
      </c>
      <c r="X30" s="3"/>
      <c r="Y30" s="3">
        <f t="shared" si="21"/>
        <v>0.53472222222222165</v>
      </c>
      <c r="Z30" s="1">
        <f t="shared" si="17"/>
        <v>0</v>
      </c>
      <c r="AA30" s="1">
        <f t="shared" si="18"/>
        <v>0</v>
      </c>
      <c r="AB30" s="1">
        <f t="shared" si="19"/>
        <v>0</v>
      </c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2"/>
    </row>
    <row r="31" spans="2:44" x14ac:dyDescent="0.2">
      <c r="B31">
        <v>13</v>
      </c>
      <c r="C31" s="1">
        <f>'Zeitpläne Stationen'!B30</f>
        <v>0</v>
      </c>
      <c r="D31" s="3">
        <f t="shared" si="20"/>
        <v>0.54166666666666607</v>
      </c>
      <c r="E31" s="3">
        <f t="shared" si="22"/>
        <v>0.53472222222222165</v>
      </c>
      <c r="F31" s="3">
        <f t="shared" si="23"/>
        <v>0.52777777777777724</v>
      </c>
      <c r="G31" s="3">
        <f t="shared" si="24"/>
        <v>0.52083333333333282</v>
      </c>
      <c r="H31" s="3">
        <f t="shared" si="25"/>
        <v>0.5138888888888884</v>
      </c>
      <c r="I31" s="3">
        <f t="shared" si="26"/>
        <v>0.50694444444444398</v>
      </c>
      <c r="J31" s="3">
        <f t="shared" si="27"/>
        <v>0.4999999999999995</v>
      </c>
      <c r="K31" s="3">
        <f t="shared" si="28"/>
        <v>0.49305555555555508</v>
      </c>
      <c r="L31" s="3">
        <f t="shared" si="29"/>
        <v>0.48611111111111066</v>
      </c>
      <c r="M31" s="3">
        <f t="shared" si="30"/>
        <v>0.47916666666666624</v>
      </c>
      <c r="N31" s="3">
        <f t="shared" si="31"/>
        <v>0.47222222222222182</v>
      </c>
      <c r="O31" s="3">
        <f t="shared" si="32"/>
        <v>0.4652777777777774</v>
      </c>
      <c r="P31" s="3">
        <f t="shared" si="33"/>
        <v>0.45833333333333298</v>
      </c>
      <c r="Q31" s="3">
        <f t="shared" si="34"/>
        <v>0.45138888888888856</v>
      </c>
      <c r="R31" s="3">
        <f t="shared" si="35"/>
        <v>0.44444444444444414</v>
      </c>
      <c r="S31" s="3">
        <f t="shared" si="36"/>
        <v>0.43749999999999972</v>
      </c>
      <c r="T31" s="3">
        <f t="shared" si="37"/>
        <v>0.4305555555555553</v>
      </c>
      <c r="U31" s="3">
        <f t="shared" si="38"/>
        <v>0.42361111111111088</v>
      </c>
      <c r="V31" s="3">
        <f t="shared" si="39"/>
        <v>0.41666666666666646</v>
      </c>
      <c r="W31" s="3">
        <f t="shared" si="40"/>
        <v>0.40972222222222204</v>
      </c>
      <c r="X31" s="3"/>
      <c r="Y31" s="3">
        <f t="shared" si="21"/>
        <v>0.54166666666666607</v>
      </c>
      <c r="Z31" s="1">
        <f t="shared" si="17"/>
        <v>0</v>
      </c>
      <c r="AA31" s="1">
        <f t="shared" si="18"/>
        <v>0</v>
      </c>
      <c r="AB31" s="1">
        <f t="shared" si="19"/>
        <v>0</v>
      </c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2"/>
    </row>
    <row r="32" spans="2:44" x14ac:dyDescent="0.2">
      <c r="B32">
        <v>12</v>
      </c>
      <c r="C32" s="1">
        <f>'Zeitpläne Stationen'!B31</f>
        <v>0</v>
      </c>
      <c r="D32" s="3">
        <f t="shared" si="20"/>
        <v>0.54861111111111049</v>
      </c>
      <c r="E32" s="3">
        <f t="shared" si="22"/>
        <v>0.54166666666666607</v>
      </c>
      <c r="F32" s="3">
        <f t="shared" si="23"/>
        <v>0.53472222222222165</v>
      </c>
      <c r="G32" s="3">
        <f t="shared" si="24"/>
        <v>0.52777777777777724</v>
      </c>
      <c r="H32" s="3">
        <f t="shared" si="25"/>
        <v>0.52083333333333282</v>
      </c>
      <c r="I32" s="3">
        <f t="shared" si="26"/>
        <v>0.5138888888888884</v>
      </c>
      <c r="J32" s="3">
        <f t="shared" si="27"/>
        <v>0.50694444444444398</v>
      </c>
      <c r="K32" s="3">
        <f t="shared" si="28"/>
        <v>0.4999999999999995</v>
      </c>
      <c r="L32" s="3">
        <f t="shared" si="29"/>
        <v>0.49305555555555508</v>
      </c>
      <c r="M32" s="3">
        <f t="shared" si="30"/>
        <v>0.48611111111111066</v>
      </c>
      <c r="N32" s="3">
        <f t="shared" si="31"/>
        <v>0.47916666666666624</v>
      </c>
      <c r="O32" s="3">
        <f t="shared" si="32"/>
        <v>0.47222222222222182</v>
      </c>
      <c r="P32" s="3">
        <f t="shared" si="33"/>
        <v>0.4652777777777774</v>
      </c>
      <c r="Q32" s="3">
        <f t="shared" si="34"/>
        <v>0.45833333333333298</v>
      </c>
      <c r="R32" s="3">
        <f t="shared" si="35"/>
        <v>0.45138888888888856</v>
      </c>
      <c r="S32" s="3">
        <f t="shared" si="36"/>
        <v>0.44444444444444414</v>
      </c>
      <c r="T32" s="3">
        <f t="shared" si="37"/>
        <v>0.43749999999999972</v>
      </c>
      <c r="U32" s="3">
        <f t="shared" si="38"/>
        <v>0.4305555555555553</v>
      </c>
      <c r="V32" s="3">
        <f t="shared" si="39"/>
        <v>0.42361111111111088</v>
      </c>
      <c r="W32" s="3">
        <f t="shared" si="40"/>
        <v>0.41666666666666646</v>
      </c>
      <c r="X32" s="3"/>
      <c r="Y32" s="3">
        <f t="shared" si="21"/>
        <v>0.54861111111111049</v>
      </c>
      <c r="Z32" s="1">
        <f t="shared" si="17"/>
        <v>0</v>
      </c>
      <c r="AA32" s="1">
        <f t="shared" si="18"/>
        <v>0</v>
      </c>
      <c r="AB32" s="1">
        <f t="shared" si="19"/>
        <v>0</v>
      </c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2"/>
    </row>
    <row r="33" spans="1:44" x14ac:dyDescent="0.2">
      <c r="B33">
        <v>11</v>
      </c>
      <c r="C33" s="1">
        <f>'Zeitpläne Stationen'!B32</f>
        <v>0</v>
      </c>
      <c r="D33" s="3">
        <f t="shared" si="20"/>
        <v>0.55555555555555491</v>
      </c>
      <c r="E33" s="3">
        <f t="shared" si="22"/>
        <v>0.54861111111111049</v>
      </c>
      <c r="F33" s="3">
        <f t="shared" si="23"/>
        <v>0.54166666666666607</v>
      </c>
      <c r="G33" s="3">
        <f t="shared" si="24"/>
        <v>0.53472222222222165</v>
      </c>
      <c r="H33" s="3">
        <f t="shared" si="25"/>
        <v>0.52777777777777724</v>
      </c>
      <c r="I33" s="3">
        <f t="shared" si="26"/>
        <v>0.52083333333333282</v>
      </c>
      <c r="J33" s="3">
        <f t="shared" si="27"/>
        <v>0.5138888888888884</v>
      </c>
      <c r="K33" s="3">
        <f t="shared" si="28"/>
        <v>0.50694444444444398</v>
      </c>
      <c r="L33" s="3">
        <f t="shared" si="29"/>
        <v>0.4999999999999995</v>
      </c>
      <c r="M33" s="3">
        <f t="shared" si="30"/>
        <v>0.49305555555555508</v>
      </c>
      <c r="N33" s="3">
        <f t="shared" si="31"/>
        <v>0.48611111111111066</v>
      </c>
      <c r="O33" s="3">
        <f t="shared" si="32"/>
        <v>0.47916666666666624</v>
      </c>
      <c r="P33" s="3">
        <f t="shared" si="33"/>
        <v>0.47222222222222182</v>
      </c>
      <c r="Q33" s="3">
        <f t="shared" si="34"/>
        <v>0.4652777777777774</v>
      </c>
      <c r="R33" s="3">
        <f t="shared" si="35"/>
        <v>0.45833333333333298</v>
      </c>
      <c r="S33" s="3">
        <f t="shared" si="36"/>
        <v>0.45138888888888856</v>
      </c>
      <c r="T33" s="3">
        <f t="shared" si="37"/>
        <v>0.44444444444444414</v>
      </c>
      <c r="U33" s="3">
        <f t="shared" si="38"/>
        <v>0.43749999999999972</v>
      </c>
      <c r="V33" s="3">
        <f t="shared" si="39"/>
        <v>0.4305555555555553</v>
      </c>
      <c r="W33" s="3">
        <f t="shared" si="40"/>
        <v>0.42361111111111088</v>
      </c>
      <c r="X33" s="3"/>
      <c r="Y33" s="3">
        <f t="shared" si="21"/>
        <v>0.55555555555555491</v>
      </c>
      <c r="Z33" s="1">
        <f t="shared" si="17"/>
        <v>0</v>
      </c>
      <c r="AA33" s="1">
        <f t="shared" si="18"/>
        <v>0</v>
      </c>
      <c r="AB33" s="1">
        <f t="shared" si="19"/>
        <v>0</v>
      </c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2"/>
    </row>
    <row r="34" spans="1:44" x14ac:dyDescent="0.2">
      <c r="B34">
        <v>10</v>
      </c>
      <c r="C34" s="1">
        <f>'Zeitpläne Stationen'!B33</f>
        <v>0</v>
      </c>
      <c r="D34" s="3">
        <f t="shared" si="20"/>
        <v>0.56249999999999933</v>
      </c>
      <c r="E34" s="3">
        <f t="shared" si="22"/>
        <v>0.55555555555555491</v>
      </c>
      <c r="F34" s="3">
        <f t="shared" si="23"/>
        <v>0.54861111111111049</v>
      </c>
      <c r="G34" s="3">
        <f t="shared" si="24"/>
        <v>0.54166666666666607</v>
      </c>
      <c r="H34" s="3">
        <f t="shared" si="25"/>
        <v>0.53472222222222165</v>
      </c>
      <c r="I34" s="3">
        <f t="shared" si="26"/>
        <v>0.52777777777777724</v>
      </c>
      <c r="J34" s="3">
        <f t="shared" si="27"/>
        <v>0.52083333333333282</v>
      </c>
      <c r="K34" s="3">
        <f t="shared" si="28"/>
        <v>0.5138888888888884</v>
      </c>
      <c r="L34" s="3">
        <f t="shared" si="29"/>
        <v>0.50694444444444398</v>
      </c>
      <c r="M34" s="3">
        <f t="shared" si="30"/>
        <v>0.4999999999999995</v>
      </c>
      <c r="N34" s="3">
        <f t="shared" si="31"/>
        <v>0.49305555555555508</v>
      </c>
      <c r="O34" s="3">
        <f t="shared" si="32"/>
        <v>0.48611111111111066</v>
      </c>
      <c r="P34" s="3">
        <f t="shared" si="33"/>
        <v>0.47916666666666624</v>
      </c>
      <c r="Q34" s="3">
        <f t="shared" si="34"/>
        <v>0.47222222222222182</v>
      </c>
      <c r="R34" s="3">
        <f t="shared" si="35"/>
        <v>0.4652777777777774</v>
      </c>
      <c r="S34" s="3">
        <f t="shared" si="36"/>
        <v>0.45833333333333298</v>
      </c>
      <c r="T34" s="3">
        <f t="shared" si="37"/>
        <v>0.45138888888888856</v>
      </c>
      <c r="U34" s="3">
        <f t="shared" si="38"/>
        <v>0.44444444444444414</v>
      </c>
      <c r="V34" s="3">
        <f t="shared" si="39"/>
        <v>0.43749999999999972</v>
      </c>
      <c r="W34" s="3">
        <f t="shared" si="40"/>
        <v>0.4305555555555553</v>
      </c>
      <c r="X34" s="3"/>
      <c r="Y34" s="3">
        <f t="shared" si="21"/>
        <v>0.56249999999999933</v>
      </c>
      <c r="Z34" s="1">
        <f t="shared" si="17"/>
        <v>0</v>
      </c>
      <c r="AA34" s="1">
        <f t="shared" si="18"/>
        <v>0</v>
      </c>
      <c r="AB34" s="1">
        <f t="shared" si="19"/>
        <v>0</v>
      </c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2"/>
    </row>
    <row r="35" spans="1:44" x14ac:dyDescent="0.2">
      <c r="B35">
        <v>9</v>
      </c>
      <c r="C35" s="1">
        <f>'Zeitpläne Stationen'!B34</f>
        <v>0</v>
      </c>
      <c r="D35" s="3">
        <f t="shared" si="20"/>
        <v>0.56944444444444375</v>
      </c>
      <c r="E35" s="3">
        <f t="shared" si="22"/>
        <v>0.56249999999999933</v>
      </c>
      <c r="F35" s="3">
        <f t="shared" si="23"/>
        <v>0.55555555555555491</v>
      </c>
      <c r="G35" s="3">
        <f t="shared" si="24"/>
        <v>0.54861111111111049</v>
      </c>
      <c r="H35" s="3">
        <f t="shared" si="25"/>
        <v>0.54166666666666607</v>
      </c>
      <c r="I35" s="3">
        <f t="shared" si="26"/>
        <v>0.53472222222222165</v>
      </c>
      <c r="J35" s="3">
        <f t="shared" si="27"/>
        <v>0.52777777777777724</v>
      </c>
      <c r="K35" s="3">
        <f t="shared" si="28"/>
        <v>0.52083333333333282</v>
      </c>
      <c r="L35" s="3">
        <f t="shared" si="29"/>
        <v>0.5138888888888884</v>
      </c>
      <c r="M35" s="3">
        <f t="shared" si="30"/>
        <v>0.50694444444444398</v>
      </c>
      <c r="N35" s="3">
        <f t="shared" si="31"/>
        <v>0.4999999999999995</v>
      </c>
      <c r="O35" s="3">
        <f t="shared" si="32"/>
        <v>0.49305555555555508</v>
      </c>
      <c r="P35" s="3">
        <f t="shared" si="33"/>
        <v>0.48611111111111066</v>
      </c>
      <c r="Q35" s="3">
        <f t="shared" si="34"/>
        <v>0.47916666666666624</v>
      </c>
      <c r="R35" s="3">
        <f t="shared" si="35"/>
        <v>0.47222222222222182</v>
      </c>
      <c r="S35" s="3">
        <f t="shared" si="36"/>
        <v>0.4652777777777774</v>
      </c>
      <c r="T35" s="3">
        <f t="shared" si="37"/>
        <v>0.45833333333333298</v>
      </c>
      <c r="U35" s="3">
        <f t="shared" si="38"/>
        <v>0.45138888888888856</v>
      </c>
      <c r="V35" s="3">
        <f t="shared" si="39"/>
        <v>0.44444444444444414</v>
      </c>
      <c r="W35" s="3">
        <f t="shared" si="40"/>
        <v>0.43749999999999972</v>
      </c>
      <c r="X35" s="3"/>
      <c r="Y35" s="3">
        <f t="shared" si="21"/>
        <v>0.56944444444444375</v>
      </c>
      <c r="Z35" s="1">
        <f t="shared" si="17"/>
        <v>0</v>
      </c>
      <c r="AA35" s="1">
        <f t="shared" si="18"/>
        <v>0</v>
      </c>
      <c r="AB35" s="1">
        <f t="shared" si="19"/>
        <v>0</v>
      </c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2"/>
    </row>
    <row r="36" spans="1:44" x14ac:dyDescent="0.2">
      <c r="B36">
        <v>8</v>
      </c>
      <c r="C36" s="1">
        <f>'Zeitpläne Stationen'!B35</f>
        <v>0</v>
      </c>
      <c r="D36" s="3">
        <f t="shared" si="20"/>
        <v>0.57638888888888817</v>
      </c>
      <c r="E36" s="3">
        <f t="shared" si="22"/>
        <v>0.56944444444444375</v>
      </c>
      <c r="F36" s="3">
        <f t="shared" si="23"/>
        <v>0.56249999999999933</v>
      </c>
      <c r="G36" s="3">
        <f t="shared" si="24"/>
        <v>0.55555555555555491</v>
      </c>
      <c r="H36" s="3">
        <f t="shared" si="25"/>
        <v>0.54861111111111049</v>
      </c>
      <c r="I36" s="3">
        <f t="shared" si="26"/>
        <v>0.54166666666666607</v>
      </c>
      <c r="J36" s="3">
        <f t="shared" si="27"/>
        <v>0.53472222222222165</v>
      </c>
      <c r="K36" s="3">
        <f t="shared" si="28"/>
        <v>0.52777777777777724</v>
      </c>
      <c r="L36" s="3">
        <f t="shared" si="29"/>
        <v>0.52083333333333282</v>
      </c>
      <c r="M36" s="3">
        <f t="shared" si="30"/>
        <v>0.5138888888888884</v>
      </c>
      <c r="N36" s="3">
        <f t="shared" si="31"/>
        <v>0.50694444444444398</v>
      </c>
      <c r="O36" s="3">
        <f t="shared" si="32"/>
        <v>0.4999999999999995</v>
      </c>
      <c r="P36" s="3">
        <f t="shared" si="33"/>
        <v>0.49305555555555508</v>
      </c>
      <c r="Q36" s="3">
        <f t="shared" si="34"/>
        <v>0.48611111111111066</v>
      </c>
      <c r="R36" s="3">
        <f t="shared" si="35"/>
        <v>0.47916666666666624</v>
      </c>
      <c r="S36" s="3">
        <f t="shared" si="36"/>
        <v>0.47222222222222182</v>
      </c>
      <c r="T36" s="3">
        <f t="shared" si="37"/>
        <v>0.4652777777777774</v>
      </c>
      <c r="U36" s="3">
        <f t="shared" si="38"/>
        <v>0.45833333333333298</v>
      </c>
      <c r="V36" s="3">
        <f t="shared" si="39"/>
        <v>0.45138888888888856</v>
      </c>
      <c r="W36" s="3">
        <f t="shared" si="40"/>
        <v>0.44444444444444414</v>
      </c>
      <c r="X36" s="3"/>
      <c r="Y36" s="3">
        <f t="shared" si="21"/>
        <v>0.57638888888888817</v>
      </c>
      <c r="Z36" s="1">
        <f t="shared" si="17"/>
        <v>0</v>
      </c>
      <c r="AA36" s="1">
        <f t="shared" si="18"/>
        <v>0</v>
      </c>
      <c r="AB36" s="1">
        <f t="shared" si="19"/>
        <v>0</v>
      </c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2"/>
    </row>
    <row r="37" spans="1:44" x14ac:dyDescent="0.2">
      <c r="B37">
        <v>7</v>
      </c>
      <c r="C37" s="1">
        <f>'Zeitpläne Stationen'!B36</f>
        <v>0</v>
      </c>
      <c r="D37" s="3">
        <f t="shared" si="20"/>
        <v>0.58333333333333259</v>
      </c>
      <c r="E37" s="3">
        <f t="shared" si="22"/>
        <v>0.57638888888888817</v>
      </c>
      <c r="F37" s="3">
        <f t="shared" si="23"/>
        <v>0.56944444444444375</v>
      </c>
      <c r="G37" s="3">
        <f t="shared" si="24"/>
        <v>0.56249999999999933</v>
      </c>
      <c r="H37" s="3">
        <f t="shared" si="25"/>
        <v>0.55555555555555491</v>
      </c>
      <c r="I37" s="3">
        <f t="shared" si="26"/>
        <v>0.54861111111111049</v>
      </c>
      <c r="J37" s="3">
        <f t="shared" si="27"/>
        <v>0.54166666666666607</v>
      </c>
      <c r="K37" s="3">
        <f t="shared" si="28"/>
        <v>0.53472222222222165</v>
      </c>
      <c r="L37" s="3">
        <f t="shared" si="29"/>
        <v>0.52777777777777724</v>
      </c>
      <c r="M37" s="3">
        <f t="shared" si="30"/>
        <v>0.52083333333333282</v>
      </c>
      <c r="N37" s="3">
        <f t="shared" si="31"/>
        <v>0.5138888888888884</v>
      </c>
      <c r="O37" s="3">
        <f t="shared" si="32"/>
        <v>0.50694444444444398</v>
      </c>
      <c r="P37" s="3">
        <f t="shared" si="33"/>
        <v>0.4999999999999995</v>
      </c>
      <c r="Q37" s="3">
        <f t="shared" si="34"/>
        <v>0.49305555555555508</v>
      </c>
      <c r="R37" s="3">
        <f t="shared" si="35"/>
        <v>0.48611111111111066</v>
      </c>
      <c r="S37" s="3">
        <f t="shared" si="36"/>
        <v>0.47916666666666624</v>
      </c>
      <c r="T37" s="3">
        <f t="shared" si="37"/>
        <v>0.47222222222222182</v>
      </c>
      <c r="U37" s="3">
        <f t="shared" si="38"/>
        <v>0.4652777777777774</v>
      </c>
      <c r="V37" s="3">
        <f t="shared" si="39"/>
        <v>0.45833333333333298</v>
      </c>
      <c r="W37" s="3">
        <f t="shared" si="40"/>
        <v>0.45138888888888856</v>
      </c>
      <c r="X37" s="3"/>
      <c r="Y37" s="3">
        <f t="shared" si="21"/>
        <v>0.58333333333333259</v>
      </c>
      <c r="Z37" s="1">
        <f t="shared" si="17"/>
        <v>0</v>
      </c>
      <c r="AA37" s="1">
        <f t="shared" si="18"/>
        <v>0</v>
      </c>
      <c r="AB37" s="1">
        <f t="shared" si="19"/>
        <v>0</v>
      </c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2"/>
    </row>
    <row r="38" spans="1:44" x14ac:dyDescent="0.2">
      <c r="B38">
        <v>6</v>
      </c>
      <c r="C38" s="1">
        <f>'Zeitpläne Stationen'!B37</f>
        <v>0</v>
      </c>
      <c r="D38" s="3">
        <f t="shared" si="20"/>
        <v>0.59027777777777701</v>
      </c>
      <c r="E38" s="3">
        <f t="shared" si="22"/>
        <v>0.58333333333333259</v>
      </c>
      <c r="F38" s="3">
        <f t="shared" si="23"/>
        <v>0.57638888888888817</v>
      </c>
      <c r="G38" s="3">
        <f t="shared" si="24"/>
        <v>0.56944444444444375</v>
      </c>
      <c r="H38" s="3">
        <f t="shared" si="25"/>
        <v>0.56249999999999933</v>
      </c>
      <c r="I38" s="3">
        <f t="shared" si="26"/>
        <v>0.55555555555555491</v>
      </c>
      <c r="J38" s="3">
        <f t="shared" si="27"/>
        <v>0.54861111111111049</v>
      </c>
      <c r="K38" s="3">
        <f t="shared" si="28"/>
        <v>0.54166666666666607</v>
      </c>
      <c r="L38" s="3">
        <f t="shared" si="29"/>
        <v>0.53472222222222165</v>
      </c>
      <c r="M38" s="3">
        <f t="shared" si="30"/>
        <v>0.52777777777777724</v>
      </c>
      <c r="N38" s="3">
        <f t="shared" si="31"/>
        <v>0.52083333333333282</v>
      </c>
      <c r="O38" s="3">
        <f t="shared" si="32"/>
        <v>0.5138888888888884</v>
      </c>
      <c r="P38" s="3">
        <f t="shared" si="33"/>
        <v>0.50694444444444398</v>
      </c>
      <c r="Q38" s="3">
        <f t="shared" si="34"/>
        <v>0.4999999999999995</v>
      </c>
      <c r="R38" s="3">
        <f t="shared" si="35"/>
        <v>0.49305555555555508</v>
      </c>
      <c r="S38" s="3">
        <f t="shared" si="36"/>
        <v>0.48611111111111066</v>
      </c>
      <c r="T38" s="3">
        <f t="shared" si="37"/>
        <v>0.47916666666666624</v>
      </c>
      <c r="U38" s="3">
        <f t="shared" si="38"/>
        <v>0.47222222222222182</v>
      </c>
      <c r="V38" s="3">
        <f t="shared" si="39"/>
        <v>0.4652777777777774</v>
      </c>
      <c r="W38" s="3">
        <f t="shared" si="40"/>
        <v>0.45833333333333298</v>
      </c>
      <c r="X38" s="3"/>
      <c r="Y38" s="3">
        <f t="shared" si="21"/>
        <v>0.59027777777777701</v>
      </c>
      <c r="Z38" s="1">
        <f t="shared" si="17"/>
        <v>0</v>
      </c>
      <c r="AA38" s="1">
        <f t="shared" si="18"/>
        <v>0</v>
      </c>
      <c r="AB38" s="1">
        <f t="shared" si="19"/>
        <v>0</v>
      </c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2"/>
    </row>
    <row r="39" spans="1:44" x14ac:dyDescent="0.2">
      <c r="B39">
        <v>5</v>
      </c>
      <c r="C39" s="1">
        <f>'Zeitpläne Stationen'!B38</f>
        <v>0</v>
      </c>
      <c r="D39" s="3">
        <f t="shared" si="20"/>
        <v>0.59722222222222143</v>
      </c>
      <c r="E39" s="3">
        <f t="shared" si="22"/>
        <v>0.59027777777777701</v>
      </c>
      <c r="F39" s="3">
        <f t="shared" si="23"/>
        <v>0.58333333333333259</v>
      </c>
      <c r="G39" s="3">
        <f t="shared" si="24"/>
        <v>0.57638888888888817</v>
      </c>
      <c r="H39" s="3">
        <f t="shared" si="25"/>
        <v>0.56944444444444375</v>
      </c>
      <c r="I39" s="3">
        <f t="shared" si="26"/>
        <v>0.56249999999999933</v>
      </c>
      <c r="J39" s="3">
        <f t="shared" si="27"/>
        <v>0.55555555555555491</v>
      </c>
      <c r="K39" s="3">
        <f t="shared" si="28"/>
        <v>0.54861111111111049</v>
      </c>
      <c r="L39" s="3">
        <f t="shared" si="29"/>
        <v>0.54166666666666607</v>
      </c>
      <c r="M39" s="3">
        <f t="shared" si="30"/>
        <v>0.53472222222222165</v>
      </c>
      <c r="N39" s="3">
        <f t="shared" si="31"/>
        <v>0.52777777777777724</v>
      </c>
      <c r="O39" s="3">
        <f t="shared" si="32"/>
        <v>0.52083333333333282</v>
      </c>
      <c r="P39" s="3">
        <f t="shared" si="33"/>
        <v>0.5138888888888884</v>
      </c>
      <c r="Q39" s="3">
        <f t="shared" si="34"/>
        <v>0.50694444444444398</v>
      </c>
      <c r="R39" s="3">
        <f t="shared" si="35"/>
        <v>0.4999999999999995</v>
      </c>
      <c r="S39" s="3">
        <f t="shared" si="36"/>
        <v>0.49305555555555508</v>
      </c>
      <c r="T39" s="3">
        <f t="shared" si="37"/>
        <v>0.48611111111111066</v>
      </c>
      <c r="U39" s="3">
        <f t="shared" si="38"/>
        <v>0.47916666666666624</v>
      </c>
      <c r="V39" s="3">
        <f t="shared" si="39"/>
        <v>0.47222222222222182</v>
      </c>
      <c r="W39" s="3">
        <f t="shared" si="40"/>
        <v>0.4652777777777774</v>
      </c>
      <c r="X39" s="3"/>
      <c r="Y39" s="3">
        <f t="shared" si="21"/>
        <v>0.59722222222222143</v>
      </c>
      <c r="Z39" s="1">
        <f t="shared" si="17"/>
        <v>0</v>
      </c>
      <c r="AA39" s="1">
        <f t="shared" si="18"/>
        <v>0</v>
      </c>
      <c r="AB39" s="1">
        <f t="shared" si="19"/>
        <v>0</v>
      </c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2"/>
    </row>
    <row r="40" spans="1:44" x14ac:dyDescent="0.2">
      <c r="B40">
        <v>4</v>
      </c>
      <c r="C40" s="1">
        <f>'Zeitpläne Stationen'!B39</f>
        <v>0</v>
      </c>
      <c r="D40" s="3">
        <f t="shared" si="20"/>
        <v>0.60416666666666585</v>
      </c>
      <c r="E40" s="3">
        <f t="shared" si="22"/>
        <v>0.59722222222222143</v>
      </c>
      <c r="F40" s="3">
        <f t="shared" si="23"/>
        <v>0.59027777777777701</v>
      </c>
      <c r="G40" s="3">
        <f t="shared" si="24"/>
        <v>0.58333333333333259</v>
      </c>
      <c r="H40" s="3">
        <f t="shared" si="25"/>
        <v>0.57638888888888817</v>
      </c>
      <c r="I40" s="3">
        <f t="shared" si="26"/>
        <v>0.56944444444444375</v>
      </c>
      <c r="J40" s="3">
        <f t="shared" si="27"/>
        <v>0.56249999999999933</v>
      </c>
      <c r="K40" s="3">
        <f t="shared" si="28"/>
        <v>0.55555555555555491</v>
      </c>
      <c r="L40" s="3">
        <f t="shared" si="29"/>
        <v>0.54861111111111049</v>
      </c>
      <c r="M40" s="3">
        <f t="shared" si="30"/>
        <v>0.54166666666666607</v>
      </c>
      <c r="N40" s="3">
        <f t="shared" si="31"/>
        <v>0.53472222222222165</v>
      </c>
      <c r="O40" s="3">
        <f t="shared" si="32"/>
        <v>0.52777777777777724</v>
      </c>
      <c r="P40" s="3">
        <f t="shared" si="33"/>
        <v>0.52083333333333282</v>
      </c>
      <c r="Q40" s="3">
        <f t="shared" si="34"/>
        <v>0.5138888888888884</v>
      </c>
      <c r="R40" s="3">
        <f t="shared" si="35"/>
        <v>0.50694444444444398</v>
      </c>
      <c r="S40" s="3">
        <f t="shared" si="36"/>
        <v>0.4999999999999995</v>
      </c>
      <c r="T40" s="3">
        <f t="shared" si="37"/>
        <v>0.49305555555555508</v>
      </c>
      <c r="U40" s="3">
        <f t="shared" si="38"/>
        <v>0.48611111111111066</v>
      </c>
      <c r="V40" s="3">
        <f t="shared" si="39"/>
        <v>0.47916666666666624</v>
      </c>
      <c r="W40" s="3">
        <f t="shared" si="40"/>
        <v>0.47222222222222182</v>
      </c>
      <c r="X40" s="3"/>
      <c r="Y40" s="3">
        <f t="shared" si="21"/>
        <v>0.60416666666666585</v>
      </c>
      <c r="Z40" s="1">
        <f t="shared" si="17"/>
        <v>0</v>
      </c>
      <c r="AA40" s="1">
        <f t="shared" si="18"/>
        <v>0</v>
      </c>
      <c r="AB40" s="1">
        <f t="shared" si="19"/>
        <v>0</v>
      </c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2"/>
    </row>
    <row r="41" spans="1:44" x14ac:dyDescent="0.2">
      <c r="B41">
        <v>3</v>
      </c>
      <c r="C41" s="1">
        <f>'Zeitpläne Stationen'!B40</f>
        <v>0</v>
      </c>
      <c r="D41" s="3">
        <f t="shared" si="20"/>
        <v>0.61111111111111027</v>
      </c>
      <c r="E41" s="3">
        <f t="shared" si="22"/>
        <v>0.60416666666666585</v>
      </c>
      <c r="F41" s="3">
        <f t="shared" si="23"/>
        <v>0.59722222222222143</v>
      </c>
      <c r="G41" s="3">
        <f t="shared" si="24"/>
        <v>0.59027777777777701</v>
      </c>
      <c r="H41" s="3">
        <f t="shared" si="25"/>
        <v>0.58333333333333259</v>
      </c>
      <c r="I41" s="3">
        <f t="shared" si="26"/>
        <v>0.57638888888888817</v>
      </c>
      <c r="J41" s="3">
        <f t="shared" si="27"/>
        <v>0.56944444444444375</v>
      </c>
      <c r="K41" s="3">
        <f t="shared" si="28"/>
        <v>0.56249999999999933</v>
      </c>
      <c r="L41" s="3">
        <f t="shared" si="29"/>
        <v>0.55555555555555491</v>
      </c>
      <c r="M41" s="3">
        <f t="shared" si="30"/>
        <v>0.54861111111111049</v>
      </c>
      <c r="N41" s="3">
        <f t="shared" si="31"/>
        <v>0.54166666666666607</v>
      </c>
      <c r="O41" s="3">
        <f t="shared" si="32"/>
        <v>0.53472222222222165</v>
      </c>
      <c r="P41" s="3">
        <f t="shared" si="33"/>
        <v>0.52777777777777724</v>
      </c>
      <c r="Q41" s="3">
        <f t="shared" si="34"/>
        <v>0.52083333333333282</v>
      </c>
      <c r="R41" s="3">
        <f t="shared" si="35"/>
        <v>0.5138888888888884</v>
      </c>
      <c r="S41" s="3">
        <f t="shared" si="36"/>
        <v>0.50694444444444398</v>
      </c>
      <c r="T41" s="3">
        <f t="shared" si="37"/>
        <v>0.4999999999999995</v>
      </c>
      <c r="U41" s="3">
        <f t="shared" si="38"/>
        <v>0.49305555555555508</v>
      </c>
      <c r="V41" s="3">
        <f t="shared" si="39"/>
        <v>0.48611111111111066</v>
      </c>
      <c r="W41" s="3">
        <f t="shared" si="40"/>
        <v>0.47916666666666624</v>
      </c>
      <c r="X41" s="3"/>
      <c r="Y41" s="3">
        <f t="shared" si="21"/>
        <v>0.61111111111111027</v>
      </c>
      <c r="Z41" s="1">
        <f t="shared" si="17"/>
        <v>0</v>
      </c>
      <c r="AA41" s="1">
        <f t="shared" si="18"/>
        <v>0</v>
      </c>
      <c r="AB41" s="1">
        <f t="shared" si="19"/>
        <v>0</v>
      </c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2"/>
    </row>
    <row r="42" spans="1:44" x14ac:dyDescent="0.2">
      <c r="B42">
        <v>2</v>
      </c>
      <c r="C42" s="1">
        <f>'Zeitpläne Stationen'!B41</f>
        <v>0</v>
      </c>
      <c r="D42" s="3">
        <f t="shared" si="20"/>
        <v>0.61805555555555469</v>
      </c>
      <c r="E42" s="3">
        <f t="shared" si="22"/>
        <v>0.61111111111111027</v>
      </c>
      <c r="F42" s="3">
        <f t="shared" si="23"/>
        <v>0.60416666666666585</v>
      </c>
      <c r="G42" s="3">
        <f t="shared" si="24"/>
        <v>0.59722222222222143</v>
      </c>
      <c r="H42" s="3">
        <f t="shared" si="25"/>
        <v>0.59027777777777701</v>
      </c>
      <c r="I42" s="3">
        <f t="shared" si="26"/>
        <v>0.58333333333333259</v>
      </c>
      <c r="J42" s="3">
        <f t="shared" si="27"/>
        <v>0.57638888888888817</v>
      </c>
      <c r="K42" s="3">
        <f t="shared" si="28"/>
        <v>0.56944444444444375</v>
      </c>
      <c r="L42" s="3">
        <f t="shared" si="29"/>
        <v>0.56249999999999933</v>
      </c>
      <c r="M42" s="3">
        <f t="shared" si="30"/>
        <v>0.55555555555555491</v>
      </c>
      <c r="N42" s="3">
        <f t="shared" si="31"/>
        <v>0.54861111111111049</v>
      </c>
      <c r="O42" s="3">
        <f t="shared" si="32"/>
        <v>0.54166666666666607</v>
      </c>
      <c r="P42" s="3">
        <f t="shared" si="33"/>
        <v>0.53472222222222165</v>
      </c>
      <c r="Q42" s="3">
        <f t="shared" si="34"/>
        <v>0.52777777777777724</v>
      </c>
      <c r="R42" s="3">
        <f t="shared" si="35"/>
        <v>0.52083333333333282</v>
      </c>
      <c r="S42" s="3">
        <f t="shared" si="36"/>
        <v>0.5138888888888884</v>
      </c>
      <c r="T42" s="3">
        <f t="shared" si="37"/>
        <v>0.50694444444444398</v>
      </c>
      <c r="U42" s="3">
        <f t="shared" si="38"/>
        <v>0.4999999999999995</v>
      </c>
      <c r="V42" s="3">
        <f t="shared" si="39"/>
        <v>0.49305555555555508</v>
      </c>
      <c r="W42" s="3">
        <f t="shared" si="40"/>
        <v>0.48611111111111066</v>
      </c>
      <c r="X42" s="3"/>
      <c r="Y42" s="3">
        <f t="shared" si="21"/>
        <v>0.61805555555555469</v>
      </c>
      <c r="Z42" s="1">
        <f t="shared" si="17"/>
        <v>0</v>
      </c>
      <c r="AA42" s="1">
        <f>VLOOKUP(Y42,_xlfn.ANCHORARRAY($E$180),2)</f>
        <v>0</v>
      </c>
      <c r="AB42" s="1">
        <f>VLOOKUP(Y42,_xlfn.ANCHORARRAY($G$180),2)</f>
        <v>0</v>
      </c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2"/>
    </row>
    <row r="43" spans="1:44" x14ac:dyDescent="0.2">
      <c r="B43">
        <v>1</v>
      </c>
      <c r="C43" s="1">
        <f>'Zeitpläne Stationen'!B42</f>
        <v>0</v>
      </c>
      <c r="D43" s="3">
        <f t="shared" si="20"/>
        <v>0.62499999999999911</v>
      </c>
      <c r="E43" s="3">
        <f t="shared" si="22"/>
        <v>0.61805555555555469</v>
      </c>
      <c r="F43" s="3">
        <f t="shared" si="23"/>
        <v>0.61111111111111027</v>
      </c>
      <c r="G43" s="3">
        <f t="shared" si="24"/>
        <v>0.60416666666666585</v>
      </c>
      <c r="H43" s="3">
        <f t="shared" si="25"/>
        <v>0.59722222222222143</v>
      </c>
      <c r="I43" s="3">
        <f t="shared" si="26"/>
        <v>0.59027777777777701</v>
      </c>
      <c r="J43" s="3">
        <f t="shared" si="27"/>
        <v>0.58333333333333259</v>
      </c>
      <c r="K43" s="3">
        <f t="shared" si="28"/>
        <v>0.57638888888888817</v>
      </c>
      <c r="L43" s="3">
        <f t="shared" si="29"/>
        <v>0.56944444444444375</v>
      </c>
      <c r="M43" s="3">
        <f t="shared" si="30"/>
        <v>0.56249999999999933</v>
      </c>
      <c r="N43" s="3">
        <f t="shared" si="31"/>
        <v>0.55555555555555491</v>
      </c>
      <c r="O43" s="3">
        <f t="shared" si="32"/>
        <v>0.54861111111111049</v>
      </c>
      <c r="P43" s="3">
        <f t="shared" si="33"/>
        <v>0.54166666666666607</v>
      </c>
      <c r="Q43" s="3">
        <f t="shared" si="34"/>
        <v>0.53472222222222165</v>
      </c>
      <c r="R43" s="3">
        <f t="shared" si="35"/>
        <v>0.52777777777777724</v>
      </c>
      <c r="S43" s="3">
        <f t="shared" si="36"/>
        <v>0.52083333333333282</v>
      </c>
      <c r="T43" s="3">
        <f t="shared" si="37"/>
        <v>0.5138888888888884</v>
      </c>
      <c r="U43" s="3">
        <f t="shared" si="38"/>
        <v>0.50694444444444398</v>
      </c>
      <c r="V43" s="3">
        <f t="shared" si="39"/>
        <v>0.4999999999999995</v>
      </c>
      <c r="W43" s="3">
        <f t="shared" si="40"/>
        <v>0.49305555555555508</v>
      </c>
      <c r="X43" s="3"/>
      <c r="Y43" s="3">
        <f t="shared" si="21"/>
        <v>0.62499999999999911</v>
      </c>
      <c r="Z43" s="1">
        <f t="shared" si="17"/>
        <v>0</v>
      </c>
      <c r="AA43" s="1">
        <f>VLOOKUP(Y43,_xlfn.ANCHORARRAY($E$180),2)</f>
        <v>0</v>
      </c>
      <c r="AB43" s="1">
        <f t="shared" si="19"/>
        <v>0</v>
      </c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2"/>
    </row>
    <row r="44" spans="1:44" x14ac:dyDescent="0.2">
      <c r="A44" s="1">
        <v>40</v>
      </c>
      <c r="B44">
        <v>1</v>
      </c>
      <c r="C44" s="1" t="str">
        <f>C4</f>
        <v>5a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2"/>
    </row>
    <row r="45" spans="1:44" x14ac:dyDescent="0.2">
      <c r="A45" s="1">
        <v>39</v>
      </c>
      <c r="B45">
        <v>2</v>
      </c>
      <c r="C45" s="1" t="str">
        <f t="shared" ref="C45:C83" si="41">C5</f>
        <v>5b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2"/>
    </row>
    <row r="46" spans="1:44" x14ac:dyDescent="0.2">
      <c r="A46" s="1">
        <v>38</v>
      </c>
      <c r="B46">
        <v>3</v>
      </c>
      <c r="C46" s="1" t="str">
        <f t="shared" si="41"/>
        <v>5c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2"/>
    </row>
    <row r="47" spans="1:44" x14ac:dyDescent="0.2">
      <c r="A47" s="1">
        <v>37</v>
      </c>
      <c r="B47">
        <v>4</v>
      </c>
      <c r="C47" s="1" t="str">
        <f t="shared" si="41"/>
        <v>5d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2"/>
    </row>
    <row r="48" spans="1:44" x14ac:dyDescent="0.2">
      <c r="A48" s="1">
        <v>36</v>
      </c>
      <c r="B48">
        <v>5</v>
      </c>
      <c r="C48" s="1" t="str">
        <f t="shared" si="41"/>
        <v>6a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2"/>
    </row>
    <row r="49" spans="1:44" x14ac:dyDescent="0.2">
      <c r="A49" s="1">
        <v>35</v>
      </c>
      <c r="B49">
        <v>6</v>
      </c>
      <c r="C49" s="1" t="str">
        <f t="shared" si="41"/>
        <v>6b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2"/>
    </row>
    <row r="50" spans="1:44" x14ac:dyDescent="0.2">
      <c r="A50" s="1">
        <v>34</v>
      </c>
      <c r="B50">
        <v>7</v>
      </c>
      <c r="C50" s="1" t="str">
        <f t="shared" si="41"/>
        <v>6c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2"/>
    </row>
    <row r="51" spans="1:44" x14ac:dyDescent="0.2">
      <c r="A51" s="1">
        <v>33</v>
      </c>
      <c r="B51">
        <v>8</v>
      </c>
      <c r="C51" s="1" t="str">
        <f t="shared" si="41"/>
        <v>6d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2"/>
    </row>
    <row r="52" spans="1:44" x14ac:dyDescent="0.2">
      <c r="A52" s="1">
        <v>32</v>
      </c>
      <c r="B52">
        <v>9</v>
      </c>
      <c r="C52" s="1" t="str">
        <f t="shared" si="41"/>
        <v>7a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2"/>
    </row>
    <row r="53" spans="1:44" x14ac:dyDescent="0.2">
      <c r="A53" s="1">
        <v>31</v>
      </c>
      <c r="B53">
        <v>10</v>
      </c>
      <c r="C53" s="1" t="str">
        <f t="shared" si="41"/>
        <v>7b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2"/>
    </row>
    <row r="54" spans="1:44" x14ac:dyDescent="0.2">
      <c r="A54" s="1">
        <v>30</v>
      </c>
      <c r="B54">
        <v>11</v>
      </c>
      <c r="C54" s="1" t="str">
        <f t="shared" si="41"/>
        <v>7c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2"/>
    </row>
    <row r="55" spans="1:44" x14ac:dyDescent="0.2">
      <c r="A55" s="1">
        <v>29</v>
      </c>
      <c r="B55">
        <v>12</v>
      </c>
      <c r="C55" s="1" t="str">
        <f t="shared" si="41"/>
        <v>7d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2"/>
    </row>
    <row r="56" spans="1:44" x14ac:dyDescent="0.2">
      <c r="A56" s="1">
        <v>28</v>
      </c>
      <c r="B56">
        <v>13</v>
      </c>
      <c r="C56" s="1" t="str">
        <f t="shared" si="41"/>
        <v>8a</v>
      </c>
    </row>
    <row r="57" spans="1:44" x14ac:dyDescent="0.2">
      <c r="A57" s="1">
        <v>27</v>
      </c>
      <c r="B57">
        <v>14</v>
      </c>
      <c r="C57" s="1" t="str">
        <f t="shared" si="41"/>
        <v>8b</v>
      </c>
    </row>
    <row r="58" spans="1:44" x14ac:dyDescent="0.2">
      <c r="A58" s="1">
        <v>26</v>
      </c>
      <c r="B58">
        <v>15</v>
      </c>
      <c r="C58" s="1" t="str">
        <f t="shared" si="41"/>
        <v>8c</v>
      </c>
    </row>
    <row r="59" spans="1:44" x14ac:dyDescent="0.2">
      <c r="A59" s="1">
        <v>25</v>
      </c>
      <c r="B59">
        <v>16</v>
      </c>
      <c r="C59" s="1" t="str">
        <f t="shared" si="41"/>
        <v>8d</v>
      </c>
    </row>
    <row r="60" spans="1:44" x14ac:dyDescent="0.2">
      <c r="A60" s="1">
        <v>24</v>
      </c>
      <c r="B60">
        <v>17</v>
      </c>
      <c r="C60" s="1" t="str">
        <f t="shared" si="41"/>
        <v>9a</v>
      </c>
    </row>
    <row r="61" spans="1:44" x14ac:dyDescent="0.2">
      <c r="A61" s="1">
        <v>23</v>
      </c>
      <c r="B61">
        <v>18</v>
      </c>
      <c r="C61" s="1" t="str">
        <f t="shared" si="41"/>
        <v>9b</v>
      </c>
    </row>
    <row r="62" spans="1:44" x14ac:dyDescent="0.2">
      <c r="A62" s="1">
        <v>22</v>
      </c>
      <c r="B62">
        <v>19</v>
      </c>
      <c r="C62" s="1" t="str">
        <f t="shared" si="41"/>
        <v>9c</v>
      </c>
    </row>
    <row r="63" spans="1:44" x14ac:dyDescent="0.2">
      <c r="A63" s="1">
        <v>21</v>
      </c>
      <c r="B63">
        <v>20</v>
      </c>
      <c r="C63" s="1" t="str">
        <f t="shared" si="41"/>
        <v>9d</v>
      </c>
    </row>
    <row r="64" spans="1:44" x14ac:dyDescent="0.2">
      <c r="A64" s="1">
        <v>20</v>
      </c>
      <c r="B64">
        <v>21</v>
      </c>
      <c r="C64" s="1" t="str">
        <f t="shared" si="41"/>
        <v>10a</v>
      </c>
    </row>
    <row r="65" spans="1:3" x14ac:dyDescent="0.2">
      <c r="A65" s="1">
        <v>19</v>
      </c>
      <c r="B65">
        <v>22</v>
      </c>
      <c r="C65" s="1" t="str">
        <f t="shared" si="41"/>
        <v>10b</v>
      </c>
    </row>
    <row r="66" spans="1:3" x14ac:dyDescent="0.2">
      <c r="A66" s="1">
        <v>18</v>
      </c>
      <c r="B66">
        <v>23</v>
      </c>
      <c r="C66" s="1" t="str">
        <f t="shared" si="41"/>
        <v>10c</v>
      </c>
    </row>
    <row r="67" spans="1:3" x14ac:dyDescent="0.2">
      <c r="A67" s="1">
        <v>17</v>
      </c>
      <c r="B67">
        <v>24</v>
      </c>
      <c r="C67" s="1" t="str">
        <f t="shared" si="41"/>
        <v>10d</v>
      </c>
    </row>
    <row r="68" spans="1:3" x14ac:dyDescent="0.2">
      <c r="A68" s="1">
        <v>16</v>
      </c>
      <c r="B68">
        <v>25</v>
      </c>
      <c r="C68" s="1" t="str">
        <f t="shared" si="41"/>
        <v>11a</v>
      </c>
    </row>
    <row r="69" spans="1:3" x14ac:dyDescent="0.2">
      <c r="A69" s="1">
        <v>15</v>
      </c>
      <c r="B69">
        <v>26</v>
      </c>
      <c r="C69" s="1" t="str">
        <f t="shared" si="41"/>
        <v>11b</v>
      </c>
    </row>
    <row r="70" spans="1:3" x14ac:dyDescent="0.2">
      <c r="A70" s="1">
        <v>14</v>
      </c>
      <c r="B70">
        <v>27</v>
      </c>
      <c r="C70" s="1">
        <f t="shared" si="41"/>
        <v>0</v>
      </c>
    </row>
    <row r="71" spans="1:3" x14ac:dyDescent="0.2">
      <c r="A71" s="1">
        <v>13</v>
      </c>
      <c r="B71">
        <v>28</v>
      </c>
      <c r="C71" s="1">
        <f t="shared" si="41"/>
        <v>0</v>
      </c>
    </row>
    <row r="72" spans="1:3" x14ac:dyDescent="0.2">
      <c r="A72" s="1">
        <v>12</v>
      </c>
      <c r="B72">
        <v>29</v>
      </c>
      <c r="C72" s="1">
        <f t="shared" si="41"/>
        <v>0</v>
      </c>
    </row>
    <row r="73" spans="1:3" x14ac:dyDescent="0.2">
      <c r="A73" s="1">
        <v>11</v>
      </c>
      <c r="B73">
        <v>30</v>
      </c>
      <c r="C73" s="1">
        <f t="shared" si="41"/>
        <v>0</v>
      </c>
    </row>
    <row r="74" spans="1:3" x14ac:dyDescent="0.2">
      <c r="A74" s="1">
        <v>10</v>
      </c>
      <c r="B74">
        <v>31</v>
      </c>
      <c r="C74" s="1">
        <f t="shared" si="41"/>
        <v>0</v>
      </c>
    </row>
    <row r="75" spans="1:3" x14ac:dyDescent="0.2">
      <c r="A75" s="1">
        <v>9</v>
      </c>
      <c r="B75">
        <v>32</v>
      </c>
      <c r="C75" s="1">
        <f t="shared" si="41"/>
        <v>0</v>
      </c>
    </row>
    <row r="76" spans="1:3" x14ac:dyDescent="0.2">
      <c r="A76" s="1">
        <v>8</v>
      </c>
      <c r="B76">
        <v>33</v>
      </c>
      <c r="C76" s="1">
        <f t="shared" si="41"/>
        <v>0</v>
      </c>
    </row>
    <row r="77" spans="1:3" x14ac:dyDescent="0.2">
      <c r="A77" s="1">
        <v>7</v>
      </c>
      <c r="B77">
        <v>34</v>
      </c>
      <c r="C77" s="1">
        <f t="shared" si="41"/>
        <v>0</v>
      </c>
    </row>
    <row r="78" spans="1:3" x14ac:dyDescent="0.2">
      <c r="A78" s="1">
        <v>6</v>
      </c>
      <c r="B78">
        <v>35</v>
      </c>
      <c r="C78" s="1">
        <f t="shared" si="41"/>
        <v>0</v>
      </c>
    </row>
    <row r="79" spans="1:3" x14ac:dyDescent="0.2">
      <c r="A79" s="1">
        <v>5</v>
      </c>
      <c r="B79">
        <v>36</v>
      </c>
      <c r="C79" s="1">
        <f t="shared" si="41"/>
        <v>0</v>
      </c>
    </row>
    <row r="80" spans="1:3" x14ac:dyDescent="0.2">
      <c r="A80" s="1">
        <v>4</v>
      </c>
      <c r="B80">
        <v>37</v>
      </c>
      <c r="C80" s="1">
        <f t="shared" si="41"/>
        <v>0</v>
      </c>
    </row>
    <row r="81" spans="1:15" x14ac:dyDescent="0.2">
      <c r="A81" s="1">
        <v>3</v>
      </c>
      <c r="B81">
        <v>38</v>
      </c>
      <c r="C81" s="1">
        <f t="shared" si="41"/>
        <v>0</v>
      </c>
    </row>
    <row r="82" spans="1:15" x14ac:dyDescent="0.2">
      <c r="A82" s="1">
        <v>2</v>
      </c>
      <c r="B82">
        <v>39</v>
      </c>
      <c r="C82" s="1">
        <f t="shared" si="41"/>
        <v>0</v>
      </c>
    </row>
    <row r="83" spans="1:15" x14ac:dyDescent="0.2">
      <c r="A83" s="1">
        <v>1</v>
      </c>
      <c r="B83">
        <v>40</v>
      </c>
      <c r="C83" s="1">
        <f t="shared" si="41"/>
        <v>0</v>
      </c>
    </row>
    <row r="84" spans="1:15" x14ac:dyDescent="0.2">
      <c r="C84" s="1" t="s">
        <v>8</v>
      </c>
      <c r="D84" s="1">
        <v>1</v>
      </c>
      <c r="E84" s="1">
        <v>2</v>
      </c>
      <c r="F84" s="1">
        <v>3</v>
      </c>
      <c r="G84" s="1">
        <v>4</v>
      </c>
      <c r="H84" s="1">
        <v>5</v>
      </c>
      <c r="I84" s="1">
        <v>6</v>
      </c>
      <c r="J84" s="1">
        <v>7</v>
      </c>
      <c r="K84" s="1">
        <v>8</v>
      </c>
      <c r="L84" s="1">
        <v>9</v>
      </c>
      <c r="M84" s="1">
        <v>10</v>
      </c>
      <c r="N84" s="1">
        <v>11</v>
      </c>
      <c r="O84" s="1">
        <v>12</v>
      </c>
    </row>
    <row r="85" spans="1:15" x14ac:dyDescent="0.2">
      <c r="C85" s="3">
        <f>'X zu 2P'!C4</f>
        <v>0.35416666666666669</v>
      </c>
      <c r="D85" s="1" t="str">
        <f>C4</f>
        <v>5a</v>
      </c>
      <c r="E85" s="1" t="str">
        <f>VLOOKUP($A$7+1-(A83),$B$44:$C$83,2)</f>
        <v>11b</v>
      </c>
      <c r="F85" s="1" t="str">
        <f>VLOOKUP($A$7+1-(A82),$B$44:$C$83,2)</f>
        <v>11a</v>
      </c>
      <c r="G85" s="1" t="str">
        <f t="shared" ref="G85:G86" si="42">VLOOKUP($A$7+1-(A81),$B$44:$C$83,2)</f>
        <v>10d</v>
      </c>
      <c r="H85" s="1" t="str">
        <f t="shared" ref="H85:H87" si="43">VLOOKUP($A$7+1-(A80),$B$44:$C$83,2)</f>
        <v>10c</v>
      </c>
      <c r="I85" s="1" t="str">
        <f t="shared" ref="I85:I88" si="44">VLOOKUP($A$7+1-(A79),$B$44:$C$83,2)</f>
        <v>10b</v>
      </c>
      <c r="J85" s="1" t="str">
        <f t="shared" ref="J85:J89" si="45">VLOOKUP($A$7+1-(A78),$B$44:$C$83,2)</f>
        <v>10a</v>
      </c>
      <c r="K85" s="1" t="str">
        <f t="shared" ref="K85:K90" si="46">VLOOKUP($A$7+1-(A77),$B$44:$C$83,2)</f>
        <v>9d</v>
      </c>
      <c r="L85" s="1" t="str">
        <f t="shared" ref="L85:L91" si="47">VLOOKUP($A$7+1-(A76),$B$44:$C$83,2)</f>
        <v>9c</v>
      </c>
      <c r="M85" s="1" t="str">
        <f t="shared" ref="M85:M92" si="48">VLOOKUP($A$7+1-(A75),$B$44:$C$83,2)</f>
        <v>9b</v>
      </c>
      <c r="N85" s="1" t="str">
        <f t="shared" ref="N85:N93" si="49">VLOOKUP($A$7+1-(A74),$B$44:$C$83,2)</f>
        <v>9a</v>
      </c>
      <c r="O85" s="1" t="str">
        <f t="shared" ref="O85:O94" si="50">VLOOKUP($A$7+1-(A73),$B$44:$C$83,2)</f>
        <v>8d</v>
      </c>
    </row>
    <row r="86" spans="1:15" x14ac:dyDescent="0.2">
      <c r="C86" s="3">
        <f>'X zu 2P'!C5</f>
        <v>0.38194444444444448</v>
      </c>
      <c r="D86" s="1" t="str">
        <f t="shared" ref="D86:D124" si="51">C5</f>
        <v>5b</v>
      </c>
      <c r="E86" s="1" t="str">
        <f>D85</f>
        <v>5a</v>
      </c>
      <c r="F86" s="1" t="str">
        <f>VLOOKUP($A$7+1-(A83),$B$44:$C$83,2)</f>
        <v>11b</v>
      </c>
      <c r="G86" s="1" t="str">
        <f t="shared" si="42"/>
        <v>11a</v>
      </c>
      <c r="H86" s="1" t="str">
        <f t="shared" si="43"/>
        <v>10d</v>
      </c>
      <c r="I86" s="1" t="str">
        <f t="shared" si="44"/>
        <v>10c</v>
      </c>
      <c r="J86" s="1" t="str">
        <f t="shared" si="45"/>
        <v>10b</v>
      </c>
      <c r="K86" s="1" t="str">
        <f t="shared" si="46"/>
        <v>10a</v>
      </c>
      <c r="L86" s="1" t="str">
        <f t="shared" si="47"/>
        <v>9d</v>
      </c>
      <c r="M86" s="1" t="str">
        <f t="shared" si="48"/>
        <v>9c</v>
      </c>
      <c r="N86" s="1" t="str">
        <f t="shared" si="49"/>
        <v>9b</v>
      </c>
      <c r="O86" s="1" t="str">
        <f t="shared" si="50"/>
        <v>9a</v>
      </c>
    </row>
    <row r="87" spans="1:15" x14ac:dyDescent="0.2">
      <c r="C87" s="3">
        <f>'X zu 2P'!C6</f>
        <v>0.40972222222222221</v>
      </c>
      <c r="D87" s="1" t="str">
        <f t="shared" si="51"/>
        <v>5c</v>
      </c>
      <c r="E87" s="1" t="str">
        <f t="shared" ref="E87:L125" si="52">D86</f>
        <v>5b</v>
      </c>
      <c r="F87" s="1" t="str">
        <f>E86</f>
        <v>5a</v>
      </c>
      <c r="G87" s="1" t="str">
        <f>VLOOKUP($A$7+1-(A83),$B$44:$C$83,2)</f>
        <v>11b</v>
      </c>
      <c r="H87" s="1" t="str">
        <f t="shared" si="43"/>
        <v>11a</v>
      </c>
      <c r="I87" s="1" t="str">
        <f t="shared" si="44"/>
        <v>10d</v>
      </c>
      <c r="J87" s="1" t="str">
        <f t="shared" si="45"/>
        <v>10c</v>
      </c>
      <c r="K87" s="1" t="str">
        <f t="shared" si="46"/>
        <v>10b</v>
      </c>
      <c r="L87" s="1" t="str">
        <f t="shared" si="47"/>
        <v>10a</v>
      </c>
      <c r="M87" s="1" t="str">
        <f t="shared" si="48"/>
        <v>9d</v>
      </c>
      <c r="N87" s="1" t="str">
        <f t="shared" si="49"/>
        <v>9c</v>
      </c>
      <c r="O87" s="1" t="str">
        <f t="shared" si="50"/>
        <v>9b</v>
      </c>
    </row>
    <row r="88" spans="1:15" x14ac:dyDescent="0.2">
      <c r="C88" s="3">
        <f>'X zu 2P'!C7</f>
        <v>0.4375</v>
      </c>
      <c r="D88" s="1" t="str">
        <f t="shared" si="51"/>
        <v>5d</v>
      </c>
      <c r="E88" s="1" t="str">
        <f t="shared" si="52"/>
        <v>5c</v>
      </c>
      <c r="F88" s="1" t="str">
        <f t="shared" si="52"/>
        <v>5b</v>
      </c>
      <c r="G88" s="1" t="str">
        <f>F87</f>
        <v>5a</v>
      </c>
      <c r="H88" s="1" t="str">
        <f>VLOOKUP($A$7+1-(A83),$B$44:$C$83,2)</f>
        <v>11b</v>
      </c>
      <c r="I88" s="1" t="str">
        <f t="shared" si="44"/>
        <v>11a</v>
      </c>
      <c r="J88" s="1" t="str">
        <f t="shared" si="45"/>
        <v>10d</v>
      </c>
      <c r="K88" s="1" t="str">
        <f t="shared" si="46"/>
        <v>10c</v>
      </c>
      <c r="L88" s="1" t="str">
        <f t="shared" si="47"/>
        <v>10b</v>
      </c>
      <c r="M88" s="1" t="str">
        <f t="shared" si="48"/>
        <v>10a</v>
      </c>
      <c r="N88" s="1" t="str">
        <f t="shared" si="49"/>
        <v>9d</v>
      </c>
      <c r="O88" s="1" t="str">
        <f t="shared" si="50"/>
        <v>9c</v>
      </c>
    </row>
    <row r="89" spans="1:15" x14ac:dyDescent="0.2">
      <c r="C89" s="3">
        <f>'X zu 2P'!C8</f>
        <v>0.46527777777777779</v>
      </c>
      <c r="D89" s="1" t="str">
        <f t="shared" si="51"/>
        <v>6a</v>
      </c>
      <c r="E89" s="1" t="str">
        <f t="shared" si="52"/>
        <v>5d</v>
      </c>
      <c r="F89" s="1" t="str">
        <f t="shared" si="52"/>
        <v>5c</v>
      </c>
      <c r="G89" s="1" t="str">
        <f t="shared" si="52"/>
        <v>5b</v>
      </c>
      <c r="H89" s="1" t="str">
        <f>G88</f>
        <v>5a</v>
      </c>
      <c r="I89" s="1" t="str">
        <f>VLOOKUP($A$7+1-(A83),$B$44:$C$83,2)</f>
        <v>11b</v>
      </c>
      <c r="J89" s="1" t="str">
        <f t="shared" si="45"/>
        <v>11a</v>
      </c>
      <c r="K89" s="1" t="str">
        <f t="shared" si="46"/>
        <v>10d</v>
      </c>
      <c r="L89" s="1" t="str">
        <f t="shared" si="47"/>
        <v>10c</v>
      </c>
      <c r="M89" s="1" t="str">
        <f t="shared" si="48"/>
        <v>10b</v>
      </c>
      <c r="N89" s="1" t="str">
        <f t="shared" si="49"/>
        <v>10a</v>
      </c>
      <c r="O89" s="1" t="str">
        <f t="shared" si="50"/>
        <v>9d</v>
      </c>
    </row>
    <row r="90" spans="1:15" x14ac:dyDescent="0.2">
      <c r="C90" s="3">
        <f>'X zu 2P'!C9</f>
        <v>0.49305555555555558</v>
      </c>
      <c r="D90" s="1" t="str">
        <f t="shared" si="51"/>
        <v>6b</v>
      </c>
      <c r="E90" s="1" t="str">
        <f t="shared" si="52"/>
        <v>6a</v>
      </c>
      <c r="F90" s="1" t="str">
        <f t="shared" si="52"/>
        <v>5d</v>
      </c>
      <c r="G90" s="1" t="str">
        <f t="shared" si="52"/>
        <v>5c</v>
      </c>
      <c r="H90" s="1" t="str">
        <f t="shared" si="52"/>
        <v>5b</v>
      </c>
      <c r="I90" s="1" t="str">
        <f>H89</f>
        <v>5a</v>
      </c>
      <c r="J90" s="1" t="str">
        <f>VLOOKUP($A$7+1-(A83),$B$44:$C$83,2)</f>
        <v>11b</v>
      </c>
      <c r="K90" s="1" t="str">
        <f t="shared" si="46"/>
        <v>11a</v>
      </c>
      <c r="L90" s="1" t="str">
        <f t="shared" si="47"/>
        <v>10d</v>
      </c>
      <c r="M90" s="1" t="str">
        <f t="shared" si="48"/>
        <v>10c</v>
      </c>
      <c r="N90" s="1" t="str">
        <f t="shared" si="49"/>
        <v>10b</v>
      </c>
      <c r="O90" s="1" t="str">
        <f t="shared" si="50"/>
        <v>10a</v>
      </c>
    </row>
    <row r="91" spans="1:15" x14ac:dyDescent="0.2">
      <c r="C91" s="3">
        <f>'X zu 2P'!C10</f>
        <v>0.52083333333333337</v>
      </c>
      <c r="D91" s="1" t="str">
        <f t="shared" si="51"/>
        <v>6c</v>
      </c>
      <c r="E91" s="1" t="str">
        <f t="shared" si="52"/>
        <v>6b</v>
      </c>
      <c r="F91" s="1" t="str">
        <f t="shared" si="52"/>
        <v>6a</v>
      </c>
      <c r="G91" s="1" t="str">
        <f t="shared" si="52"/>
        <v>5d</v>
      </c>
      <c r="H91" s="1" t="str">
        <f t="shared" si="52"/>
        <v>5c</v>
      </c>
      <c r="I91" s="1" t="str">
        <f t="shared" si="52"/>
        <v>5b</v>
      </c>
      <c r="J91" s="1" t="str">
        <f>I90</f>
        <v>5a</v>
      </c>
      <c r="K91" s="1" t="str">
        <f>VLOOKUP($A$7+1-(A83),$B$44:$C$83,2)</f>
        <v>11b</v>
      </c>
      <c r="L91" s="1" t="str">
        <f t="shared" si="47"/>
        <v>11a</v>
      </c>
      <c r="M91" s="1" t="str">
        <f t="shared" si="48"/>
        <v>10d</v>
      </c>
      <c r="N91" s="1" t="str">
        <f t="shared" si="49"/>
        <v>10c</v>
      </c>
      <c r="O91" s="1" t="str">
        <f t="shared" si="50"/>
        <v>10b</v>
      </c>
    </row>
    <row r="92" spans="1:15" x14ac:dyDescent="0.2">
      <c r="C92" s="3">
        <f>'X zu 2P'!C11</f>
        <v>0.54861111111111116</v>
      </c>
      <c r="D92" s="1" t="str">
        <f t="shared" si="51"/>
        <v>6d</v>
      </c>
      <c r="E92" s="1" t="str">
        <f t="shared" si="52"/>
        <v>6c</v>
      </c>
      <c r="F92" s="1" t="str">
        <f t="shared" si="52"/>
        <v>6b</v>
      </c>
      <c r="G92" s="1" t="str">
        <f t="shared" si="52"/>
        <v>6a</v>
      </c>
      <c r="H92" s="1" t="str">
        <f t="shared" si="52"/>
        <v>5d</v>
      </c>
      <c r="I92" s="1" t="str">
        <f t="shared" si="52"/>
        <v>5c</v>
      </c>
      <c r="J92" s="1" t="str">
        <f t="shared" si="52"/>
        <v>5b</v>
      </c>
      <c r="K92" s="1" t="str">
        <f>J91</f>
        <v>5a</v>
      </c>
      <c r="L92" s="1" t="str">
        <f>VLOOKUP($A$7+1-(A83),$B$44:$C$83,2)</f>
        <v>11b</v>
      </c>
      <c r="M92" s="1" t="str">
        <f t="shared" si="48"/>
        <v>11a</v>
      </c>
      <c r="N92" s="1" t="str">
        <f t="shared" si="49"/>
        <v>10d</v>
      </c>
      <c r="O92" s="1" t="str">
        <f t="shared" si="50"/>
        <v>10c</v>
      </c>
    </row>
    <row r="93" spans="1:15" x14ac:dyDescent="0.2">
      <c r="C93" s="3">
        <f>'X zu 2P'!C12</f>
        <v>0.57638888888888884</v>
      </c>
      <c r="D93" s="1" t="str">
        <f t="shared" si="51"/>
        <v>7a</v>
      </c>
      <c r="E93" s="1" t="str">
        <f t="shared" si="52"/>
        <v>6d</v>
      </c>
      <c r="F93" s="1" t="str">
        <f t="shared" si="52"/>
        <v>6c</v>
      </c>
      <c r="G93" s="1" t="str">
        <f t="shared" si="52"/>
        <v>6b</v>
      </c>
      <c r="H93" s="1" t="str">
        <f t="shared" si="52"/>
        <v>6a</v>
      </c>
      <c r="I93" s="1" t="str">
        <f t="shared" si="52"/>
        <v>5d</v>
      </c>
      <c r="J93" s="1" t="str">
        <f t="shared" si="52"/>
        <v>5c</v>
      </c>
      <c r="K93" s="1" t="str">
        <f t="shared" si="52"/>
        <v>5b</v>
      </c>
      <c r="L93" s="1" t="str">
        <f>K92</f>
        <v>5a</v>
      </c>
      <c r="M93" s="1" t="str">
        <f>VLOOKUP($A$7+1-(A83),$B$44:$C$83,2)</f>
        <v>11b</v>
      </c>
      <c r="N93" s="1" t="str">
        <f t="shared" si="49"/>
        <v>11a</v>
      </c>
      <c r="O93" s="1" t="str">
        <f t="shared" si="50"/>
        <v>10d</v>
      </c>
    </row>
    <row r="94" spans="1:15" x14ac:dyDescent="0.2">
      <c r="C94" s="3">
        <f>'X zu 2P'!C13</f>
        <v>0.60416666666666674</v>
      </c>
      <c r="D94" s="1" t="str">
        <f t="shared" si="51"/>
        <v>7b</v>
      </c>
      <c r="E94" s="1" t="str">
        <f t="shared" si="52"/>
        <v>7a</v>
      </c>
      <c r="F94" s="1" t="str">
        <f t="shared" si="52"/>
        <v>6d</v>
      </c>
      <c r="G94" s="1" t="str">
        <f t="shared" si="52"/>
        <v>6c</v>
      </c>
      <c r="H94" s="1" t="str">
        <f t="shared" si="52"/>
        <v>6b</v>
      </c>
      <c r="I94" s="1" t="str">
        <f t="shared" si="52"/>
        <v>6a</v>
      </c>
      <c r="J94" s="1" t="str">
        <f t="shared" si="52"/>
        <v>5d</v>
      </c>
      <c r="K94" s="1" t="str">
        <f t="shared" si="52"/>
        <v>5c</v>
      </c>
      <c r="L94" s="1" t="str">
        <f t="shared" si="52"/>
        <v>5b</v>
      </c>
      <c r="M94" s="1" t="str">
        <f>L93</f>
        <v>5a</v>
      </c>
      <c r="N94" s="1" t="str">
        <f>VLOOKUP($A$7+1-(A83),$B$44:$C$83,2)</f>
        <v>11b</v>
      </c>
      <c r="O94" s="1" t="str">
        <f t="shared" si="50"/>
        <v>11a</v>
      </c>
    </row>
    <row r="95" spans="1:15" x14ac:dyDescent="0.2">
      <c r="C95" s="3">
        <f>'X zu 2P'!C14</f>
        <v>0.63194444444444442</v>
      </c>
      <c r="D95" s="1" t="str">
        <f t="shared" si="51"/>
        <v>7c</v>
      </c>
      <c r="E95" s="1" t="str">
        <f t="shared" si="52"/>
        <v>7b</v>
      </c>
      <c r="F95" s="1" t="str">
        <f t="shared" si="52"/>
        <v>7a</v>
      </c>
      <c r="G95" s="1" t="str">
        <f t="shared" si="52"/>
        <v>6d</v>
      </c>
      <c r="H95" s="1" t="str">
        <f t="shared" si="52"/>
        <v>6c</v>
      </c>
      <c r="I95" s="1" t="str">
        <f t="shared" si="52"/>
        <v>6b</v>
      </c>
      <c r="J95" s="1" t="str">
        <f t="shared" si="52"/>
        <v>6a</v>
      </c>
      <c r="K95" s="1" t="str">
        <f t="shared" si="52"/>
        <v>5d</v>
      </c>
      <c r="L95" s="1" t="str">
        <f t="shared" si="52"/>
        <v>5c</v>
      </c>
      <c r="M95" s="1" t="str">
        <f t="shared" ref="M95:O133" si="53">L94</f>
        <v>5b</v>
      </c>
      <c r="N95" s="1" t="str">
        <f>M94</f>
        <v>5a</v>
      </c>
      <c r="O95" s="1" t="str">
        <f>VLOOKUP($A$7+1-(A83),$B$44:$C$83,2)</f>
        <v>11b</v>
      </c>
    </row>
    <row r="96" spans="1:15" x14ac:dyDescent="0.2">
      <c r="C96" s="3">
        <f>'X zu 2P'!C15</f>
        <v>0.65972222222222221</v>
      </c>
      <c r="D96" s="1" t="str">
        <f t="shared" si="51"/>
        <v>7d</v>
      </c>
      <c r="E96" s="1" t="str">
        <f t="shared" si="52"/>
        <v>7c</v>
      </c>
      <c r="F96" s="1" t="str">
        <f t="shared" si="52"/>
        <v>7b</v>
      </c>
      <c r="G96" s="1" t="str">
        <f t="shared" si="52"/>
        <v>7a</v>
      </c>
      <c r="H96" s="1" t="str">
        <f t="shared" si="52"/>
        <v>6d</v>
      </c>
      <c r="I96" s="1" t="str">
        <f t="shared" si="52"/>
        <v>6c</v>
      </c>
      <c r="J96" s="1" t="str">
        <f t="shared" si="52"/>
        <v>6b</v>
      </c>
      <c r="K96" s="1" t="str">
        <f t="shared" si="52"/>
        <v>6a</v>
      </c>
      <c r="L96" s="1" t="str">
        <f t="shared" si="52"/>
        <v>5d</v>
      </c>
      <c r="M96" s="1" t="str">
        <f t="shared" si="53"/>
        <v>5c</v>
      </c>
      <c r="N96" s="1" t="str">
        <f t="shared" si="53"/>
        <v>5b</v>
      </c>
      <c r="O96" s="1" t="str">
        <f>N95</f>
        <v>5a</v>
      </c>
    </row>
    <row r="97" spans="3:15" x14ac:dyDescent="0.2">
      <c r="C97" s="3">
        <f>'X zu 2P'!C16</f>
        <v>0.6875</v>
      </c>
      <c r="D97" s="1" t="str">
        <f t="shared" si="51"/>
        <v>8a</v>
      </c>
      <c r="E97" s="1" t="str">
        <f t="shared" si="52"/>
        <v>7d</v>
      </c>
      <c r="F97" s="1" t="str">
        <f t="shared" si="52"/>
        <v>7c</v>
      </c>
      <c r="G97" s="1" t="str">
        <f t="shared" si="52"/>
        <v>7b</v>
      </c>
      <c r="H97" s="1" t="str">
        <f t="shared" si="52"/>
        <v>7a</v>
      </c>
      <c r="I97" s="1" t="str">
        <f t="shared" si="52"/>
        <v>6d</v>
      </c>
      <c r="J97" s="1" t="str">
        <f t="shared" si="52"/>
        <v>6c</v>
      </c>
      <c r="K97" s="1" t="str">
        <f t="shared" si="52"/>
        <v>6b</v>
      </c>
      <c r="L97" s="1" t="str">
        <f t="shared" ref="L97:L131" si="54">K96</f>
        <v>6a</v>
      </c>
      <c r="M97" s="1" t="str">
        <f t="shared" si="53"/>
        <v>5d</v>
      </c>
      <c r="N97" s="1" t="str">
        <f t="shared" si="53"/>
        <v>5c</v>
      </c>
      <c r="O97" s="1" t="str">
        <f t="shared" si="53"/>
        <v>5b</v>
      </c>
    </row>
    <row r="98" spans="3:15" x14ac:dyDescent="0.2">
      <c r="C98" s="3">
        <f>'X zu 2P'!C17</f>
        <v>0.71527777777777779</v>
      </c>
      <c r="D98" s="1" t="str">
        <f t="shared" si="51"/>
        <v>8b</v>
      </c>
      <c r="E98" s="1" t="str">
        <f t="shared" si="52"/>
        <v>8a</v>
      </c>
      <c r="F98" s="1" t="str">
        <f t="shared" si="52"/>
        <v>7d</v>
      </c>
      <c r="G98" s="1" t="str">
        <f t="shared" si="52"/>
        <v>7c</v>
      </c>
      <c r="H98" s="1" t="str">
        <f t="shared" si="52"/>
        <v>7b</v>
      </c>
      <c r="I98" s="1" t="str">
        <f t="shared" si="52"/>
        <v>7a</v>
      </c>
      <c r="J98" s="1" t="str">
        <f t="shared" si="52"/>
        <v>6d</v>
      </c>
      <c r="K98" s="1" t="str">
        <f t="shared" si="52"/>
        <v>6c</v>
      </c>
      <c r="L98" s="1" t="str">
        <f t="shared" si="54"/>
        <v>6b</v>
      </c>
      <c r="M98" s="1" t="str">
        <f t="shared" si="53"/>
        <v>6a</v>
      </c>
      <c r="N98" s="1" t="str">
        <f t="shared" si="53"/>
        <v>5d</v>
      </c>
      <c r="O98" s="1" t="str">
        <f t="shared" si="53"/>
        <v>5c</v>
      </c>
    </row>
    <row r="99" spans="3:15" x14ac:dyDescent="0.2">
      <c r="C99" s="3">
        <f>'X zu 2P'!C18</f>
        <v>0.74305555555555558</v>
      </c>
      <c r="D99" s="1" t="str">
        <f t="shared" si="51"/>
        <v>8c</v>
      </c>
      <c r="E99" s="1" t="str">
        <f t="shared" si="52"/>
        <v>8b</v>
      </c>
      <c r="F99" s="1" t="str">
        <f t="shared" si="52"/>
        <v>8a</v>
      </c>
      <c r="G99" s="1" t="str">
        <f t="shared" si="52"/>
        <v>7d</v>
      </c>
      <c r="H99" s="1" t="str">
        <f t="shared" si="52"/>
        <v>7c</v>
      </c>
      <c r="I99" s="1" t="str">
        <f t="shared" si="52"/>
        <v>7b</v>
      </c>
      <c r="J99" s="1" t="str">
        <f t="shared" si="52"/>
        <v>7a</v>
      </c>
      <c r="K99" s="1" t="str">
        <f t="shared" si="52"/>
        <v>6d</v>
      </c>
      <c r="L99" s="1" t="str">
        <f t="shared" si="54"/>
        <v>6c</v>
      </c>
      <c r="M99" s="1" t="str">
        <f t="shared" si="53"/>
        <v>6b</v>
      </c>
      <c r="N99" s="1" t="str">
        <f t="shared" si="53"/>
        <v>6a</v>
      </c>
      <c r="O99" s="1" t="str">
        <f t="shared" si="53"/>
        <v>5d</v>
      </c>
    </row>
    <row r="100" spans="3:15" x14ac:dyDescent="0.2">
      <c r="C100" s="3">
        <f>'X zu 2P'!C19</f>
        <v>0.77083333333333337</v>
      </c>
      <c r="D100" s="1" t="str">
        <f t="shared" si="51"/>
        <v>8d</v>
      </c>
      <c r="E100" s="1" t="str">
        <f t="shared" si="52"/>
        <v>8c</v>
      </c>
      <c r="F100" s="1" t="str">
        <f t="shared" si="52"/>
        <v>8b</v>
      </c>
      <c r="G100" s="1" t="str">
        <f t="shared" si="52"/>
        <v>8a</v>
      </c>
      <c r="H100" s="1" t="str">
        <f t="shared" si="52"/>
        <v>7d</v>
      </c>
      <c r="I100" s="1" t="str">
        <f t="shared" si="52"/>
        <v>7c</v>
      </c>
      <c r="J100" s="1" t="str">
        <f t="shared" si="52"/>
        <v>7b</v>
      </c>
      <c r="K100" s="1" t="str">
        <f t="shared" si="52"/>
        <v>7a</v>
      </c>
      <c r="L100" s="1" t="str">
        <f t="shared" si="54"/>
        <v>6d</v>
      </c>
      <c r="M100" s="1" t="str">
        <f t="shared" si="53"/>
        <v>6c</v>
      </c>
      <c r="N100" s="1" t="str">
        <f t="shared" si="53"/>
        <v>6b</v>
      </c>
      <c r="O100" s="1" t="str">
        <f t="shared" si="53"/>
        <v>6a</v>
      </c>
    </row>
    <row r="101" spans="3:15" x14ac:dyDescent="0.2">
      <c r="C101" s="3">
        <f>'X zu 2P'!C20</f>
        <v>0.79861111111111116</v>
      </c>
      <c r="D101" s="1" t="str">
        <f t="shared" si="51"/>
        <v>9a</v>
      </c>
      <c r="E101" s="1" t="str">
        <f t="shared" si="52"/>
        <v>8d</v>
      </c>
      <c r="F101" s="1" t="str">
        <f t="shared" si="52"/>
        <v>8c</v>
      </c>
      <c r="G101" s="1" t="str">
        <f t="shared" si="52"/>
        <v>8b</v>
      </c>
      <c r="H101" s="1" t="str">
        <f t="shared" si="52"/>
        <v>8a</v>
      </c>
      <c r="I101" s="1" t="str">
        <f t="shared" si="52"/>
        <v>7d</v>
      </c>
      <c r="J101" s="1" t="str">
        <f t="shared" si="52"/>
        <v>7c</v>
      </c>
      <c r="K101" s="1" t="str">
        <f t="shared" si="52"/>
        <v>7b</v>
      </c>
      <c r="L101" s="1" t="str">
        <f t="shared" si="54"/>
        <v>7a</v>
      </c>
      <c r="M101" s="1" t="str">
        <f t="shared" si="53"/>
        <v>6d</v>
      </c>
      <c r="N101" s="1" t="str">
        <f t="shared" si="53"/>
        <v>6c</v>
      </c>
      <c r="O101" s="1" t="str">
        <f t="shared" si="53"/>
        <v>6b</v>
      </c>
    </row>
    <row r="102" spans="3:15" x14ac:dyDescent="0.2">
      <c r="C102" s="3">
        <f>'X zu 2P'!C21</f>
        <v>0.82638888888888895</v>
      </c>
      <c r="D102" s="1" t="str">
        <f t="shared" si="51"/>
        <v>9b</v>
      </c>
      <c r="E102" s="1" t="str">
        <f t="shared" si="52"/>
        <v>9a</v>
      </c>
      <c r="F102" s="1" t="str">
        <f t="shared" si="52"/>
        <v>8d</v>
      </c>
      <c r="G102" s="1" t="str">
        <f t="shared" si="52"/>
        <v>8c</v>
      </c>
      <c r="H102" s="1" t="str">
        <f t="shared" si="52"/>
        <v>8b</v>
      </c>
      <c r="I102" s="1" t="str">
        <f t="shared" si="52"/>
        <v>8a</v>
      </c>
      <c r="J102" s="1" t="str">
        <f t="shared" si="52"/>
        <v>7d</v>
      </c>
      <c r="K102" s="1" t="str">
        <f t="shared" si="52"/>
        <v>7c</v>
      </c>
      <c r="L102" s="1" t="str">
        <f t="shared" si="54"/>
        <v>7b</v>
      </c>
      <c r="M102" s="1" t="str">
        <f t="shared" si="53"/>
        <v>7a</v>
      </c>
      <c r="N102" s="1" t="str">
        <f t="shared" si="53"/>
        <v>6d</v>
      </c>
      <c r="O102" s="1" t="str">
        <f t="shared" si="53"/>
        <v>6c</v>
      </c>
    </row>
    <row r="103" spans="3:15" x14ac:dyDescent="0.2">
      <c r="C103" s="3">
        <f>'X zu 2P'!C22</f>
        <v>0.85416666666666674</v>
      </c>
      <c r="D103" s="1" t="str">
        <f t="shared" si="51"/>
        <v>9c</v>
      </c>
      <c r="E103" s="1" t="str">
        <f t="shared" si="52"/>
        <v>9b</v>
      </c>
      <c r="F103" s="1" t="str">
        <f t="shared" si="52"/>
        <v>9a</v>
      </c>
      <c r="G103" s="1" t="str">
        <f t="shared" si="52"/>
        <v>8d</v>
      </c>
      <c r="H103" s="1" t="str">
        <f t="shared" si="52"/>
        <v>8c</v>
      </c>
      <c r="I103" s="1" t="str">
        <f t="shared" si="52"/>
        <v>8b</v>
      </c>
      <c r="J103" s="1" t="str">
        <f t="shared" si="52"/>
        <v>8a</v>
      </c>
      <c r="K103" s="1" t="str">
        <f t="shared" si="52"/>
        <v>7d</v>
      </c>
      <c r="L103" s="1" t="str">
        <f t="shared" si="54"/>
        <v>7c</v>
      </c>
      <c r="M103" s="1" t="str">
        <f t="shared" si="53"/>
        <v>7b</v>
      </c>
      <c r="N103" s="1" t="str">
        <f t="shared" si="53"/>
        <v>7a</v>
      </c>
      <c r="O103" s="1" t="str">
        <f t="shared" si="53"/>
        <v>6d</v>
      </c>
    </row>
    <row r="104" spans="3:15" x14ac:dyDescent="0.2">
      <c r="C104" s="3">
        <f>'X zu 2P'!C23</f>
        <v>0.88194444444444442</v>
      </c>
      <c r="D104" s="1" t="str">
        <f t="shared" si="51"/>
        <v>9d</v>
      </c>
      <c r="E104" s="1" t="str">
        <f t="shared" si="52"/>
        <v>9c</v>
      </c>
      <c r="F104" s="1" t="str">
        <f t="shared" si="52"/>
        <v>9b</v>
      </c>
      <c r="G104" s="1" t="str">
        <f t="shared" si="52"/>
        <v>9a</v>
      </c>
      <c r="H104" s="1" t="str">
        <f t="shared" si="52"/>
        <v>8d</v>
      </c>
      <c r="I104" s="1" t="str">
        <f t="shared" si="52"/>
        <v>8c</v>
      </c>
      <c r="J104" s="1" t="str">
        <f t="shared" si="52"/>
        <v>8b</v>
      </c>
      <c r="K104" s="1" t="str">
        <f t="shared" si="52"/>
        <v>8a</v>
      </c>
      <c r="L104" s="1" t="str">
        <f t="shared" si="54"/>
        <v>7d</v>
      </c>
      <c r="M104" s="1" t="str">
        <f t="shared" si="53"/>
        <v>7c</v>
      </c>
      <c r="N104" s="1" t="str">
        <f t="shared" si="53"/>
        <v>7b</v>
      </c>
      <c r="O104" s="1" t="str">
        <f t="shared" si="53"/>
        <v>7a</v>
      </c>
    </row>
    <row r="105" spans="3:15" x14ac:dyDescent="0.2">
      <c r="C105" s="3">
        <f>'X zu 2P'!C24</f>
        <v>0.90972222222222232</v>
      </c>
      <c r="D105" s="1" t="str">
        <f t="shared" si="51"/>
        <v>10a</v>
      </c>
      <c r="E105" s="1" t="str">
        <f t="shared" si="52"/>
        <v>9d</v>
      </c>
      <c r="F105" s="1" t="str">
        <f t="shared" si="52"/>
        <v>9c</v>
      </c>
      <c r="G105" s="1" t="str">
        <f t="shared" si="52"/>
        <v>9b</v>
      </c>
      <c r="H105" s="1" t="str">
        <f t="shared" si="52"/>
        <v>9a</v>
      </c>
      <c r="I105" s="1" t="str">
        <f t="shared" si="52"/>
        <v>8d</v>
      </c>
      <c r="J105" s="1" t="str">
        <f t="shared" si="52"/>
        <v>8c</v>
      </c>
      <c r="K105" s="1" t="str">
        <f t="shared" si="52"/>
        <v>8b</v>
      </c>
      <c r="L105" s="1" t="str">
        <f t="shared" si="54"/>
        <v>8a</v>
      </c>
      <c r="M105" s="1" t="str">
        <f t="shared" si="53"/>
        <v>7d</v>
      </c>
      <c r="N105" s="1" t="str">
        <f t="shared" si="53"/>
        <v>7c</v>
      </c>
      <c r="O105" s="1" t="str">
        <f t="shared" si="53"/>
        <v>7b</v>
      </c>
    </row>
    <row r="106" spans="3:15" x14ac:dyDescent="0.2">
      <c r="C106" s="3">
        <f>'X zu 2P'!C25</f>
        <v>0.9375</v>
      </c>
      <c r="D106" s="1" t="str">
        <f t="shared" si="51"/>
        <v>10b</v>
      </c>
      <c r="E106" s="1" t="str">
        <f t="shared" si="52"/>
        <v>10a</v>
      </c>
      <c r="F106" s="1" t="str">
        <f t="shared" si="52"/>
        <v>9d</v>
      </c>
      <c r="G106" s="1" t="str">
        <f t="shared" si="52"/>
        <v>9c</v>
      </c>
      <c r="H106" s="1" t="str">
        <f t="shared" si="52"/>
        <v>9b</v>
      </c>
      <c r="I106" s="1" t="str">
        <f t="shared" si="52"/>
        <v>9a</v>
      </c>
      <c r="J106" s="1" t="str">
        <f t="shared" si="52"/>
        <v>8d</v>
      </c>
      <c r="K106" s="1" t="str">
        <f t="shared" si="52"/>
        <v>8c</v>
      </c>
      <c r="L106" s="1" t="str">
        <f t="shared" si="54"/>
        <v>8b</v>
      </c>
      <c r="M106" s="1" t="str">
        <f t="shared" si="53"/>
        <v>8a</v>
      </c>
      <c r="N106" s="1" t="str">
        <f t="shared" si="53"/>
        <v>7d</v>
      </c>
      <c r="O106" s="1" t="str">
        <f t="shared" si="53"/>
        <v>7c</v>
      </c>
    </row>
    <row r="107" spans="3:15" x14ac:dyDescent="0.2">
      <c r="C107" s="3">
        <f>'X zu 2P'!C26</f>
        <v>0.96527777777777768</v>
      </c>
      <c r="D107" s="1" t="str">
        <f t="shared" si="51"/>
        <v>10c</v>
      </c>
      <c r="E107" s="1" t="str">
        <f t="shared" si="52"/>
        <v>10b</v>
      </c>
      <c r="F107" s="1" t="str">
        <f t="shared" si="52"/>
        <v>10a</v>
      </c>
      <c r="G107" s="1" t="str">
        <f t="shared" si="52"/>
        <v>9d</v>
      </c>
      <c r="H107" s="1" t="str">
        <f t="shared" si="52"/>
        <v>9c</v>
      </c>
      <c r="I107" s="1" t="str">
        <f t="shared" si="52"/>
        <v>9b</v>
      </c>
      <c r="J107" s="1" t="str">
        <f t="shared" si="52"/>
        <v>9a</v>
      </c>
      <c r="K107" s="1" t="str">
        <f t="shared" si="52"/>
        <v>8d</v>
      </c>
      <c r="L107" s="1" t="str">
        <f t="shared" si="54"/>
        <v>8c</v>
      </c>
      <c r="M107" s="1" t="str">
        <f t="shared" si="53"/>
        <v>8b</v>
      </c>
      <c r="N107" s="1" t="str">
        <f t="shared" si="53"/>
        <v>8a</v>
      </c>
      <c r="O107" s="1" t="str">
        <f t="shared" si="53"/>
        <v>7d</v>
      </c>
    </row>
    <row r="108" spans="3:15" x14ac:dyDescent="0.2">
      <c r="C108" s="3">
        <f>'X zu 2P'!C27</f>
        <v>0.99305555555555558</v>
      </c>
      <c r="D108" s="1" t="str">
        <f t="shared" si="51"/>
        <v>10d</v>
      </c>
      <c r="E108" s="1" t="str">
        <f t="shared" si="52"/>
        <v>10c</v>
      </c>
      <c r="F108" s="1" t="str">
        <f t="shared" si="52"/>
        <v>10b</v>
      </c>
      <c r="G108" s="1" t="str">
        <f t="shared" si="52"/>
        <v>10a</v>
      </c>
      <c r="H108" s="1" t="str">
        <f t="shared" si="52"/>
        <v>9d</v>
      </c>
      <c r="I108" s="1" t="str">
        <f t="shared" si="52"/>
        <v>9c</v>
      </c>
      <c r="J108" s="1" t="str">
        <f t="shared" si="52"/>
        <v>9b</v>
      </c>
      <c r="K108" s="1" t="str">
        <f t="shared" si="52"/>
        <v>9a</v>
      </c>
      <c r="L108" s="1" t="str">
        <f t="shared" si="54"/>
        <v>8d</v>
      </c>
      <c r="M108" s="1" t="str">
        <f t="shared" si="53"/>
        <v>8c</v>
      </c>
      <c r="N108" s="1" t="str">
        <f t="shared" si="53"/>
        <v>8b</v>
      </c>
      <c r="O108" s="1" t="str">
        <f t="shared" si="53"/>
        <v>8a</v>
      </c>
    </row>
    <row r="109" spans="3:15" x14ac:dyDescent="0.2">
      <c r="C109" s="3">
        <f>'X zu 2P'!C28</f>
        <v>1.0208333333333333</v>
      </c>
      <c r="D109" s="1" t="str">
        <f t="shared" si="51"/>
        <v>11a</v>
      </c>
      <c r="E109" s="1" t="str">
        <f t="shared" si="52"/>
        <v>10d</v>
      </c>
      <c r="F109" s="1" t="str">
        <f t="shared" si="52"/>
        <v>10c</v>
      </c>
      <c r="G109" s="1" t="str">
        <f t="shared" si="52"/>
        <v>10b</v>
      </c>
      <c r="H109" s="1" t="str">
        <f t="shared" si="52"/>
        <v>10a</v>
      </c>
      <c r="I109" s="1" t="str">
        <f t="shared" si="52"/>
        <v>9d</v>
      </c>
      <c r="J109" s="1" t="str">
        <f t="shared" si="52"/>
        <v>9c</v>
      </c>
      <c r="K109" s="1" t="str">
        <f t="shared" si="52"/>
        <v>9b</v>
      </c>
      <c r="L109" s="1" t="str">
        <f t="shared" si="54"/>
        <v>9a</v>
      </c>
      <c r="M109" s="1" t="str">
        <f t="shared" si="53"/>
        <v>8d</v>
      </c>
      <c r="N109" s="1" t="str">
        <f t="shared" si="53"/>
        <v>8c</v>
      </c>
      <c r="O109" s="1" t="str">
        <f t="shared" si="53"/>
        <v>8b</v>
      </c>
    </row>
    <row r="110" spans="3:15" x14ac:dyDescent="0.2">
      <c r="C110" s="3">
        <f>'X zu 2P'!C29</f>
        <v>1.0486111111111112</v>
      </c>
      <c r="D110" s="1" t="str">
        <f t="shared" si="51"/>
        <v>11b</v>
      </c>
      <c r="E110" s="1" t="str">
        <f t="shared" si="52"/>
        <v>11a</v>
      </c>
      <c r="F110" s="1" t="str">
        <f t="shared" si="52"/>
        <v>10d</v>
      </c>
      <c r="G110" s="1" t="str">
        <f t="shared" si="52"/>
        <v>10c</v>
      </c>
      <c r="H110" s="1" t="str">
        <f t="shared" si="52"/>
        <v>10b</v>
      </c>
      <c r="I110" s="1" t="str">
        <f t="shared" si="52"/>
        <v>10a</v>
      </c>
      <c r="J110" s="1" t="str">
        <f t="shared" si="52"/>
        <v>9d</v>
      </c>
      <c r="K110" s="1" t="str">
        <f t="shared" si="52"/>
        <v>9c</v>
      </c>
      <c r="L110" s="1" t="str">
        <f t="shared" si="54"/>
        <v>9b</v>
      </c>
      <c r="M110" s="1" t="str">
        <f t="shared" si="53"/>
        <v>9a</v>
      </c>
      <c r="N110" s="1" t="str">
        <f t="shared" si="53"/>
        <v>8d</v>
      </c>
      <c r="O110" s="1" t="str">
        <f t="shared" si="53"/>
        <v>8c</v>
      </c>
    </row>
    <row r="111" spans="3:15" x14ac:dyDescent="0.2">
      <c r="C111" s="3">
        <f>'X zu 2P'!C30</f>
        <v>1.0763888888888888</v>
      </c>
      <c r="D111" s="1">
        <f t="shared" si="51"/>
        <v>0</v>
      </c>
      <c r="E111" s="1" t="str">
        <f t="shared" si="52"/>
        <v>11b</v>
      </c>
      <c r="F111" s="1" t="str">
        <f t="shared" si="52"/>
        <v>11a</v>
      </c>
      <c r="G111" s="1" t="str">
        <f t="shared" si="52"/>
        <v>10d</v>
      </c>
      <c r="H111" s="1" t="str">
        <f t="shared" si="52"/>
        <v>10c</v>
      </c>
      <c r="I111" s="1" t="str">
        <f t="shared" si="52"/>
        <v>10b</v>
      </c>
      <c r="J111" s="1" t="str">
        <f t="shared" si="52"/>
        <v>10a</v>
      </c>
      <c r="K111" s="1" t="str">
        <f t="shared" si="52"/>
        <v>9d</v>
      </c>
      <c r="L111" s="1" t="str">
        <f t="shared" si="54"/>
        <v>9c</v>
      </c>
      <c r="M111" s="1" t="str">
        <f t="shared" si="53"/>
        <v>9b</v>
      </c>
      <c r="N111" s="1" t="str">
        <f t="shared" si="53"/>
        <v>9a</v>
      </c>
      <c r="O111" s="1" t="str">
        <f t="shared" si="53"/>
        <v>8d</v>
      </c>
    </row>
    <row r="112" spans="3:15" x14ac:dyDescent="0.2">
      <c r="C112" s="3">
        <f>'X zu 2P'!C31</f>
        <v>1.1041666666666667</v>
      </c>
      <c r="D112" s="1">
        <f t="shared" si="51"/>
        <v>0</v>
      </c>
      <c r="E112" s="1">
        <f t="shared" si="52"/>
        <v>0</v>
      </c>
      <c r="F112" s="1" t="str">
        <f t="shared" si="52"/>
        <v>11b</v>
      </c>
      <c r="G112" s="1" t="str">
        <f t="shared" si="52"/>
        <v>11a</v>
      </c>
      <c r="H112" s="1" t="str">
        <f t="shared" si="52"/>
        <v>10d</v>
      </c>
      <c r="I112" s="1" t="str">
        <f t="shared" si="52"/>
        <v>10c</v>
      </c>
      <c r="J112" s="1" t="str">
        <f t="shared" si="52"/>
        <v>10b</v>
      </c>
      <c r="K112" s="1" t="str">
        <f t="shared" si="52"/>
        <v>10a</v>
      </c>
      <c r="L112" s="1" t="str">
        <f t="shared" si="54"/>
        <v>9d</v>
      </c>
      <c r="M112" s="1" t="str">
        <f t="shared" si="53"/>
        <v>9c</v>
      </c>
      <c r="N112" s="1" t="str">
        <f t="shared" si="53"/>
        <v>9b</v>
      </c>
      <c r="O112" s="1" t="str">
        <f t="shared" si="53"/>
        <v>9a</v>
      </c>
    </row>
    <row r="113" spans="3:15" x14ac:dyDescent="0.2">
      <c r="C113" s="3">
        <f>'X zu 2P'!C32</f>
        <v>1.1319444444444444</v>
      </c>
      <c r="D113" s="1">
        <f t="shared" si="51"/>
        <v>0</v>
      </c>
      <c r="E113" s="1">
        <f t="shared" si="52"/>
        <v>0</v>
      </c>
      <c r="F113" s="1">
        <f t="shared" si="52"/>
        <v>0</v>
      </c>
      <c r="G113" s="1" t="str">
        <f t="shared" si="52"/>
        <v>11b</v>
      </c>
      <c r="H113" s="1" t="str">
        <f t="shared" si="52"/>
        <v>11a</v>
      </c>
      <c r="I113" s="1" t="str">
        <f t="shared" si="52"/>
        <v>10d</v>
      </c>
      <c r="J113" s="1" t="str">
        <f t="shared" si="52"/>
        <v>10c</v>
      </c>
      <c r="K113" s="1" t="str">
        <f t="shared" si="52"/>
        <v>10b</v>
      </c>
      <c r="L113" s="1" t="str">
        <f t="shared" si="54"/>
        <v>10a</v>
      </c>
      <c r="M113" s="1" t="str">
        <f t="shared" si="53"/>
        <v>9d</v>
      </c>
      <c r="N113" s="1" t="str">
        <f t="shared" si="53"/>
        <v>9c</v>
      </c>
      <c r="O113" s="1" t="str">
        <f t="shared" si="53"/>
        <v>9b</v>
      </c>
    </row>
    <row r="114" spans="3:15" x14ac:dyDescent="0.2">
      <c r="C114" s="3">
        <f>'X zu 2P'!C33</f>
        <v>1.1597222222222221</v>
      </c>
      <c r="D114" s="1">
        <f t="shared" si="51"/>
        <v>0</v>
      </c>
      <c r="E114" s="1">
        <f t="shared" si="52"/>
        <v>0</v>
      </c>
      <c r="F114" s="1">
        <f t="shared" si="52"/>
        <v>0</v>
      </c>
      <c r="G114" s="1">
        <f t="shared" si="52"/>
        <v>0</v>
      </c>
      <c r="H114" s="1" t="str">
        <f t="shared" si="52"/>
        <v>11b</v>
      </c>
      <c r="I114" s="1" t="str">
        <f t="shared" si="52"/>
        <v>11a</v>
      </c>
      <c r="J114" s="1" t="str">
        <f t="shared" si="52"/>
        <v>10d</v>
      </c>
      <c r="K114" s="1" t="str">
        <f t="shared" si="52"/>
        <v>10c</v>
      </c>
      <c r="L114" s="1" t="str">
        <f t="shared" si="54"/>
        <v>10b</v>
      </c>
      <c r="M114" s="1" t="str">
        <f t="shared" si="53"/>
        <v>10a</v>
      </c>
      <c r="N114" s="1" t="str">
        <f t="shared" si="53"/>
        <v>9d</v>
      </c>
      <c r="O114" s="1" t="str">
        <f t="shared" si="53"/>
        <v>9c</v>
      </c>
    </row>
    <row r="115" spans="3:15" x14ac:dyDescent="0.2">
      <c r="C115" s="3">
        <f>'X zu 2P'!C34</f>
        <v>1.1875</v>
      </c>
      <c r="D115" s="1">
        <f t="shared" si="51"/>
        <v>0</v>
      </c>
      <c r="E115" s="1">
        <f t="shared" si="52"/>
        <v>0</v>
      </c>
      <c r="F115" s="1">
        <f t="shared" si="52"/>
        <v>0</v>
      </c>
      <c r="G115" s="1">
        <f t="shared" si="52"/>
        <v>0</v>
      </c>
      <c r="H115" s="1">
        <f t="shared" si="52"/>
        <v>0</v>
      </c>
      <c r="I115" s="1" t="str">
        <f t="shared" si="52"/>
        <v>11b</v>
      </c>
      <c r="J115" s="1" t="str">
        <f t="shared" si="52"/>
        <v>11a</v>
      </c>
      <c r="K115" s="1" t="str">
        <f t="shared" si="52"/>
        <v>10d</v>
      </c>
      <c r="L115" s="1" t="str">
        <f t="shared" si="54"/>
        <v>10c</v>
      </c>
      <c r="M115" s="1" t="str">
        <f t="shared" si="53"/>
        <v>10b</v>
      </c>
      <c r="N115" s="1" t="str">
        <f t="shared" si="53"/>
        <v>10a</v>
      </c>
      <c r="O115" s="1" t="str">
        <f t="shared" si="53"/>
        <v>9d</v>
      </c>
    </row>
    <row r="116" spans="3:15" x14ac:dyDescent="0.2">
      <c r="C116" s="3">
        <f>'X zu 2P'!C35</f>
        <v>1.2152777777777779</v>
      </c>
      <c r="D116" s="1">
        <f t="shared" si="51"/>
        <v>0</v>
      </c>
      <c r="E116" s="1">
        <f t="shared" si="52"/>
        <v>0</v>
      </c>
      <c r="F116" s="1">
        <f t="shared" si="52"/>
        <v>0</v>
      </c>
      <c r="G116" s="1">
        <f t="shared" si="52"/>
        <v>0</v>
      </c>
      <c r="H116" s="1">
        <f t="shared" si="52"/>
        <v>0</v>
      </c>
      <c r="I116" s="1">
        <f t="shared" si="52"/>
        <v>0</v>
      </c>
      <c r="J116" s="1" t="str">
        <f t="shared" si="52"/>
        <v>11b</v>
      </c>
      <c r="K116" s="1" t="str">
        <f t="shared" si="52"/>
        <v>11a</v>
      </c>
      <c r="L116" s="1" t="str">
        <f t="shared" si="54"/>
        <v>10d</v>
      </c>
      <c r="M116" s="1" t="str">
        <f t="shared" si="53"/>
        <v>10c</v>
      </c>
      <c r="N116" s="1" t="str">
        <f t="shared" si="53"/>
        <v>10b</v>
      </c>
      <c r="O116" s="1" t="str">
        <f t="shared" si="53"/>
        <v>10a</v>
      </c>
    </row>
    <row r="117" spans="3:15" x14ac:dyDescent="0.2">
      <c r="C117" s="3">
        <f>'X zu 2P'!C36</f>
        <v>1.2430555555555556</v>
      </c>
      <c r="D117" s="1">
        <f t="shared" si="51"/>
        <v>0</v>
      </c>
      <c r="E117" s="1">
        <f t="shared" si="52"/>
        <v>0</v>
      </c>
      <c r="F117" s="1">
        <f t="shared" si="52"/>
        <v>0</v>
      </c>
      <c r="G117" s="1">
        <f t="shared" si="52"/>
        <v>0</v>
      </c>
      <c r="H117" s="1">
        <f t="shared" si="52"/>
        <v>0</v>
      </c>
      <c r="I117" s="1">
        <f t="shared" si="52"/>
        <v>0</v>
      </c>
      <c r="J117" s="1">
        <f t="shared" si="52"/>
        <v>0</v>
      </c>
      <c r="K117" s="1" t="str">
        <f t="shared" si="52"/>
        <v>11b</v>
      </c>
      <c r="L117" s="1" t="str">
        <f t="shared" si="54"/>
        <v>11a</v>
      </c>
      <c r="M117" s="1" t="str">
        <f t="shared" si="53"/>
        <v>10d</v>
      </c>
      <c r="N117" s="1" t="str">
        <f t="shared" si="53"/>
        <v>10c</v>
      </c>
      <c r="O117" s="1" t="str">
        <f t="shared" si="53"/>
        <v>10b</v>
      </c>
    </row>
    <row r="118" spans="3:15" x14ac:dyDescent="0.2">
      <c r="C118" s="3">
        <f>'X zu 2P'!C37</f>
        <v>1.2708333333333333</v>
      </c>
      <c r="D118" s="1">
        <f t="shared" si="51"/>
        <v>0</v>
      </c>
      <c r="E118" s="1">
        <f t="shared" si="52"/>
        <v>0</v>
      </c>
      <c r="F118" s="1">
        <f t="shared" si="52"/>
        <v>0</v>
      </c>
      <c r="G118" s="1">
        <f t="shared" si="52"/>
        <v>0</v>
      </c>
      <c r="H118" s="1">
        <f t="shared" si="52"/>
        <v>0</v>
      </c>
      <c r="I118" s="1">
        <f t="shared" si="52"/>
        <v>0</v>
      </c>
      <c r="J118" s="1">
        <f t="shared" si="52"/>
        <v>0</v>
      </c>
      <c r="K118" s="1">
        <f t="shared" si="52"/>
        <v>0</v>
      </c>
      <c r="L118" s="1" t="str">
        <f t="shared" si="54"/>
        <v>11b</v>
      </c>
      <c r="M118" s="1" t="str">
        <f t="shared" si="53"/>
        <v>11a</v>
      </c>
      <c r="N118" s="1" t="str">
        <f t="shared" si="53"/>
        <v>10d</v>
      </c>
      <c r="O118" s="1" t="str">
        <f t="shared" si="53"/>
        <v>10c</v>
      </c>
    </row>
    <row r="119" spans="3:15" x14ac:dyDescent="0.2">
      <c r="C119" s="3">
        <f>'X zu 2P'!C38</f>
        <v>1.2986111111111112</v>
      </c>
      <c r="D119" s="1">
        <f t="shared" si="51"/>
        <v>0</v>
      </c>
      <c r="E119" s="1">
        <f t="shared" si="52"/>
        <v>0</v>
      </c>
      <c r="F119" s="1">
        <f t="shared" si="52"/>
        <v>0</v>
      </c>
      <c r="G119" s="1">
        <f t="shared" si="52"/>
        <v>0</v>
      </c>
      <c r="H119" s="1">
        <f t="shared" si="52"/>
        <v>0</v>
      </c>
      <c r="I119" s="1">
        <f t="shared" si="52"/>
        <v>0</v>
      </c>
      <c r="J119" s="1">
        <f t="shared" si="52"/>
        <v>0</v>
      </c>
      <c r="K119" s="1">
        <f t="shared" si="52"/>
        <v>0</v>
      </c>
      <c r="L119" s="1">
        <f t="shared" si="54"/>
        <v>0</v>
      </c>
      <c r="M119" s="1" t="str">
        <f t="shared" si="53"/>
        <v>11b</v>
      </c>
      <c r="N119" s="1" t="str">
        <f t="shared" si="53"/>
        <v>11a</v>
      </c>
      <c r="O119" s="1" t="str">
        <f t="shared" si="53"/>
        <v>10d</v>
      </c>
    </row>
    <row r="120" spans="3:15" x14ac:dyDescent="0.2">
      <c r="C120" s="3">
        <f>'X zu 2P'!C39</f>
        <v>1.3263888888888888</v>
      </c>
      <c r="D120" s="1">
        <f t="shared" si="51"/>
        <v>0</v>
      </c>
      <c r="E120" s="1">
        <f t="shared" si="52"/>
        <v>0</v>
      </c>
      <c r="F120" s="1">
        <f t="shared" si="52"/>
        <v>0</v>
      </c>
      <c r="G120" s="1">
        <f t="shared" si="52"/>
        <v>0</v>
      </c>
      <c r="H120" s="1">
        <f t="shared" si="52"/>
        <v>0</v>
      </c>
      <c r="I120" s="1">
        <f t="shared" si="52"/>
        <v>0</v>
      </c>
      <c r="J120" s="1">
        <f t="shared" si="52"/>
        <v>0</v>
      </c>
      <c r="K120" s="1">
        <f t="shared" si="52"/>
        <v>0</v>
      </c>
      <c r="L120" s="1">
        <f t="shared" si="54"/>
        <v>0</v>
      </c>
      <c r="M120" s="1">
        <f t="shared" si="53"/>
        <v>0</v>
      </c>
      <c r="N120" s="1" t="str">
        <f t="shared" si="53"/>
        <v>11b</v>
      </c>
      <c r="O120" s="1" t="str">
        <f t="shared" si="53"/>
        <v>11a</v>
      </c>
    </row>
    <row r="121" spans="3:15" x14ac:dyDescent="0.2">
      <c r="C121" s="3">
        <f>'X zu 2P'!C40</f>
        <v>0.35416666666666669</v>
      </c>
      <c r="D121" s="1">
        <f t="shared" si="51"/>
        <v>0</v>
      </c>
      <c r="E121" s="1">
        <f t="shared" si="52"/>
        <v>0</v>
      </c>
      <c r="F121" s="1">
        <f t="shared" si="52"/>
        <v>0</v>
      </c>
      <c r="G121" s="1">
        <f t="shared" si="52"/>
        <v>0</v>
      </c>
      <c r="H121" s="1">
        <f t="shared" si="52"/>
        <v>0</v>
      </c>
      <c r="I121" s="1">
        <f t="shared" si="52"/>
        <v>0</v>
      </c>
      <c r="J121" s="1">
        <f t="shared" si="52"/>
        <v>0</v>
      </c>
      <c r="K121" s="1">
        <f t="shared" si="52"/>
        <v>0</v>
      </c>
      <c r="L121" s="1">
        <f t="shared" si="54"/>
        <v>0</v>
      </c>
      <c r="M121" s="1">
        <f t="shared" si="53"/>
        <v>0</v>
      </c>
      <c r="N121" s="1">
        <f t="shared" si="53"/>
        <v>0</v>
      </c>
      <c r="O121" s="1" t="str">
        <f t="shared" si="53"/>
        <v>11b</v>
      </c>
    </row>
    <row r="122" spans="3:15" x14ac:dyDescent="0.2">
      <c r="C122" s="3">
        <f>'X zu 2P'!C41</f>
        <v>0.38194444444444459</v>
      </c>
      <c r="D122" s="1">
        <f t="shared" si="51"/>
        <v>0</v>
      </c>
      <c r="E122" s="1">
        <f t="shared" si="52"/>
        <v>0</v>
      </c>
      <c r="F122" s="1">
        <f t="shared" si="52"/>
        <v>0</v>
      </c>
      <c r="G122" s="1">
        <f t="shared" si="52"/>
        <v>0</v>
      </c>
      <c r="H122" s="1">
        <f t="shared" si="52"/>
        <v>0</v>
      </c>
      <c r="I122" s="1">
        <f t="shared" si="52"/>
        <v>0</v>
      </c>
      <c r="J122" s="1">
        <f t="shared" si="52"/>
        <v>0</v>
      </c>
      <c r="K122" s="1">
        <f t="shared" si="52"/>
        <v>0</v>
      </c>
      <c r="L122" s="1">
        <f t="shared" si="54"/>
        <v>0</v>
      </c>
      <c r="M122" s="1">
        <f t="shared" si="53"/>
        <v>0</v>
      </c>
      <c r="N122" s="1">
        <f t="shared" si="53"/>
        <v>0</v>
      </c>
      <c r="O122" s="1">
        <f t="shared" si="53"/>
        <v>0</v>
      </c>
    </row>
    <row r="123" spans="3:15" x14ac:dyDescent="0.2">
      <c r="C123" s="3">
        <f>'X zu 2P'!C42</f>
        <v>0.40972222222222227</v>
      </c>
      <c r="D123" s="1">
        <f t="shared" si="51"/>
        <v>0</v>
      </c>
      <c r="E123" s="1">
        <f t="shared" si="52"/>
        <v>0</v>
      </c>
      <c r="F123" s="1">
        <f t="shared" si="52"/>
        <v>0</v>
      </c>
      <c r="G123" s="1">
        <f t="shared" si="52"/>
        <v>0</v>
      </c>
      <c r="H123" s="1">
        <f t="shared" si="52"/>
        <v>0</v>
      </c>
      <c r="I123" s="1">
        <f t="shared" si="52"/>
        <v>0</v>
      </c>
      <c r="J123" s="1">
        <f t="shared" si="52"/>
        <v>0</v>
      </c>
      <c r="K123" s="1">
        <f t="shared" si="52"/>
        <v>0</v>
      </c>
      <c r="L123" s="1">
        <f t="shared" si="54"/>
        <v>0</v>
      </c>
      <c r="M123" s="1">
        <f t="shared" si="53"/>
        <v>0</v>
      </c>
      <c r="N123" s="1">
        <f t="shared" si="53"/>
        <v>0</v>
      </c>
      <c r="O123" s="1">
        <f t="shared" si="53"/>
        <v>0</v>
      </c>
    </row>
    <row r="124" spans="3:15" x14ac:dyDescent="0.2">
      <c r="C124" s="3">
        <f>'X zu 2P'!C43</f>
        <v>0.43749999999999994</v>
      </c>
      <c r="D124" s="1">
        <f t="shared" si="51"/>
        <v>0</v>
      </c>
      <c r="E124" s="1">
        <f t="shared" si="52"/>
        <v>0</v>
      </c>
      <c r="F124" s="1">
        <f t="shared" si="52"/>
        <v>0</v>
      </c>
      <c r="G124" s="1">
        <f t="shared" si="52"/>
        <v>0</v>
      </c>
      <c r="H124" s="1">
        <f t="shared" si="52"/>
        <v>0</v>
      </c>
      <c r="I124" s="1">
        <f t="shared" si="52"/>
        <v>0</v>
      </c>
      <c r="J124" s="1">
        <f t="shared" si="52"/>
        <v>0</v>
      </c>
      <c r="K124" s="1">
        <f t="shared" si="52"/>
        <v>0</v>
      </c>
      <c r="L124" s="1">
        <f t="shared" si="54"/>
        <v>0</v>
      </c>
      <c r="M124" s="1">
        <f t="shared" si="53"/>
        <v>0</v>
      </c>
      <c r="N124" s="1">
        <f t="shared" si="53"/>
        <v>0</v>
      </c>
      <c r="O124" s="1">
        <f t="shared" si="53"/>
        <v>0</v>
      </c>
    </row>
    <row r="125" spans="3:15" x14ac:dyDescent="0.2">
      <c r="E125" s="1">
        <f t="shared" si="52"/>
        <v>0</v>
      </c>
      <c r="F125" s="1">
        <f t="shared" si="52"/>
        <v>0</v>
      </c>
      <c r="G125" s="1">
        <f t="shared" si="52"/>
        <v>0</v>
      </c>
      <c r="H125" s="1">
        <f t="shared" si="52"/>
        <v>0</v>
      </c>
      <c r="I125" s="1">
        <f t="shared" si="52"/>
        <v>0</v>
      </c>
      <c r="J125" s="1">
        <f t="shared" si="52"/>
        <v>0</v>
      </c>
      <c r="K125" s="1">
        <f t="shared" si="52"/>
        <v>0</v>
      </c>
      <c r="L125" s="1">
        <f t="shared" si="54"/>
        <v>0</v>
      </c>
      <c r="M125" s="1">
        <f t="shared" si="53"/>
        <v>0</v>
      </c>
      <c r="N125" s="1">
        <f t="shared" si="53"/>
        <v>0</v>
      </c>
      <c r="O125" s="1">
        <f t="shared" si="53"/>
        <v>0</v>
      </c>
    </row>
    <row r="126" spans="3:15" x14ac:dyDescent="0.2">
      <c r="F126" s="1">
        <f t="shared" ref="F126:O135" si="55">E125</f>
        <v>0</v>
      </c>
      <c r="G126" s="1">
        <f t="shared" si="55"/>
        <v>0</v>
      </c>
      <c r="H126" s="1">
        <f t="shared" si="55"/>
        <v>0</v>
      </c>
      <c r="I126" s="1">
        <f t="shared" si="55"/>
        <v>0</v>
      </c>
      <c r="J126" s="1">
        <f t="shared" si="55"/>
        <v>0</v>
      </c>
      <c r="K126" s="1">
        <f t="shared" si="55"/>
        <v>0</v>
      </c>
      <c r="L126" s="1">
        <f t="shared" si="54"/>
        <v>0</v>
      </c>
      <c r="M126" s="1">
        <f t="shared" si="53"/>
        <v>0</v>
      </c>
      <c r="N126" s="1">
        <f t="shared" si="53"/>
        <v>0</v>
      </c>
      <c r="O126" s="1">
        <f t="shared" si="53"/>
        <v>0</v>
      </c>
    </row>
    <row r="127" spans="3:15" x14ac:dyDescent="0.2">
      <c r="G127" s="1">
        <f t="shared" si="55"/>
        <v>0</v>
      </c>
      <c r="H127" s="1">
        <f t="shared" si="55"/>
        <v>0</v>
      </c>
      <c r="I127" s="1">
        <f t="shared" si="55"/>
        <v>0</v>
      </c>
      <c r="J127" s="1">
        <f t="shared" si="55"/>
        <v>0</v>
      </c>
      <c r="K127" s="1">
        <f t="shared" si="55"/>
        <v>0</v>
      </c>
      <c r="L127" s="1">
        <f t="shared" si="54"/>
        <v>0</v>
      </c>
      <c r="M127" s="1">
        <f t="shared" si="53"/>
        <v>0</v>
      </c>
      <c r="N127" s="1">
        <f t="shared" si="53"/>
        <v>0</v>
      </c>
      <c r="O127" s="1">
        <f t="shared" si="53"/>
        <v>0</v>
      </c>
    </row>
    <row r="128" spans="3:15" x14ac:dyDescent="0.2">
      <c r="H128" s="1">
        <f t="shared" si="55"/>
        <v>0</v>
      </c>
      <c r="I128" s="1">
        <f t="shared" si="55"/>
        <v>0</v>
      </c>
      <c r="J128" s="1">
        <f t="shared" si="55"/>
        <v>0</v>
      </c>
      <c r="K128" s="1">
        <f t="shared" si="55"/>
        <v>0</v>
      </c>
      <c r="L128" s="1">
        <f t="shared" si="54"/>
        <v>0</v>
      </c>
      <c r="M128" s="1">
        <f t="shared" si="53"/>
        <v>0</v>
      </c>
      <c r="N128" s="1">
        <f t="shared" si="53"/>
        <v>0</v>
      </c>
      <c r="O128" s="1">
        <f t="shared" si="53"/>
        <v>0</v>
      </c>
    </row>
    <row r="129" spans="3:19" x14ac:dyDescent="0.2">
      <c r="I129" s="1">
        <f t="shared" si="55"/>
        <v>0</v>
      </c>
      <c r="J129" s="1">
        <f t="shared" si="55"/>
        <v>0</v>
      </c>
      <c r="K129" s="1">
        <f t="shared" si="55"/>
        <v>0</v>
      </c>
      <c r="L129" s="1">
        <f t="shared" si="54"/>
        <v>0</v>
      </c>
      <c r="M129" s="1">
        <f t="shared" si="53"/>
        <v>0</v>
      </c>
      <c r="N129" s="1">
        <f t="shared" si="53"/>
        <v>0</v>
      </c>
      <c r="O129" s="1">
        <f t="shared" si="53"/>
        <v>0</v>
      </c>
    </row>
    <row r="130" spans="3:19" x14ac:dyDescent="0.2">
      <c r="J130" s="1">
        <f t="shared" si="55"/>
        <v>0</v>
      </c>
      <c r="K130" s="1">
        <f t="shared" si="55"/>
        <v>0</v>
      </c>
      <c r="L130" s="1">
        <f t="shared" si="54"/>
        <v>0</v>
      </c>
      <c r="M130" s="1">
        <f t="shared" si="53"/>
        <v>0</v>
      </c>
      <c r="N130" s="1">
        <f t="shared" si="53"/>
        <v>0</v>
      </c>
      <c r="O130" s="1">
        <f t="shared" si="53"/>
        <v>0</v>
      </c>
    </row>
    <row r="131" spans="3:19" x14ac:dyDescent="0.2">
      <c r="K131" s="1">
        <f t="shared" si="55"/>
        <v>0</v>
      </c>
      <c r="L131" s="1">
        <f t="shared" si="54"/>
        <v>0</v>
      </c>
      <c r="M131" s="1">
        <f t="shared" si="53"/>
        <v>0</v>
      </c>
      <c r="N131" s="1">
        <f t="shared" si="53"/>
        <v>0</v>
      </c>
      <c r="O131" s="1">
        <f t="shared" si="53"/>
        <v>0</v>
      </c>
    </row>
    <row r="132" spans="3:19" x14ac:dyDescent="0.2">
      <c r="L132" s="1">
        <f t="shared" si="55"/>
        <v>0</v>
      </c>
      <c r="M132" s="1">
        <f t="shared" si="53"/>
        <v>0</v>
      </c>
      <c r="N132" s="1">
        <f t="shared" si="53"/>
        <v>0</v>
      </c>
      <c r="O132" s="1">
        <f t="shared" si="53"/>
        <v>0</v>
      </c>
    </row>
    <row r="133" spans="3:19" x14ac:dyDescent="0.2">
      <c r="M133" s="1">
        <f t="shared" si="55"/>
        <v>0</v>
      </c>
      <c r="N133" s="1">
        <f t="shared" si="53"/>
        <v>0</v>
      </c>
      <c r="O133" s="1">
        <f t="shared" si="53"/>
        <v>0</v>
      </c>
    </row>
    <row r="134" spans="3:19" x14ac:dyDescent="0.2">
      <c r="N134" s="1">
        <f t="shared" si="55"/>
        <v>0</v>
      </c>
      <c r="O134" s="1">
        <f t="shared" si="55"/>
        <v>0</v>
      </c>
    </row>
    <row r="135" spans="3:19" x14ac:dyDescent="0.2">
      <c r="O135" s="1">
        <f t="shared" si="55"/>
        <v>0</v>
      </c>
    </row>
    <row r="138" spans="3:19" x14ac:dyDescent="0.2">
      <c r="C138" s="1" t="str">
        <f>C3</f>
        <v>Riege</v>
      </c>
      <c r="D138" s="1">
        <f t="shared" ref="D138" si="56">D3</f>
        <v>1</v>
      </c>
      <c r="F138" s="1">
        <v>2</v>
      </c>
      <c r="H138" s="1">
        <v>3</v>
      </c>
      <c r="J138" s="1">
        <v>4</v>
      </c>
      <c r="L138" s="1">
        <v>5</v>
      </c>
      <c r="N138" s="1">
        <v>6</v>
      </c>
      <c r="P138" s="1">
        <v>7</v>
      </c>
      <c r="R138" s="1">
        <v>8</v>
      </c>
    </row>
    <row r="139" spans="3:19" x14ac:dyDescent="0.2">
      <c r="C139" s="1" t="str">
        <f>C4</f>
        <v>5a</v>
      </c>
      <c r="D139" s="3">
        <f t="shared" ref="D139" si="57">D4</f>
        <v>0.35416666666666669</v>
      </c>
      <c r="E139" s="1" t="str">
        <f>C139</f>
        <v>5a</v>
      </c>
      <c r="F139" s="3">
        <f>E4</f>
        <v>0.52777777777777779</v>
      </c>
      <c r="G139" s="1" t="str">
        <f>E139</f>
        <v>5a</v>
      </c>
      <c r="H139" s="3">
        <f>F4</f>
        <v>0.52083333333333337</v>
      </c>
      <c r="I139" s="1" t="str">
        <f>G139</f>
        <v>5a</v>
      </c>
      <c r="J139" s="3">
        <f>G4</f>
        <v>0.51388888888888895</v>
      </c>
      <c r="K139" s="1" t="str">
        <f>I139</f>
        <v>5a</v>
      </c>
      <c r="L139" s="3">
        <f>H4</f>
        <v>0.50694444444444442</v>
      </c>
      <c r="M139" s="1" t="str">
        <f>K139</f>
        <v>5a</v>
      </c>
      <c r="N139" s="3">
        <f>I4</f>
        <v>0.5</v>
      </c>
      <c r="O139" s="1" t="str">
        <f>M139</f>
        <v>5a</v>
      </c>
      <c r="P139" s="3">
        <f>J4</f>
        <v>0.49305555555555558</v>
      </c>
      <c r="Q139" s="1" t="str">
        <f>O139</f>
        <v>5a</v>
      </c>
      <c r="R139" s="3">
        <f>K4</f>
        <v>0.48611111111111116</v>
      </c>
      <c r="S139" s="3" t="str">
        <f>Q139</f>
        <v>5a</v>
      </c>
    </row>
    <row r="140" spans="3:19" x14ac:dyDescent="0.2">
      <c r="C140" s="1" t="str">
        <f t="shared" ref="C140:D177" si="58">C5</f>
        <v>5b</v>
      </c>
      <c r="D140" s="3">
        <f t="shared" si="58"/>
        <v>0.3611111111111111</v>
      </c>
      <c r="E140" s="1" t="str">
        <f t="shared" ref="E140:E178" si="59">C140</f>
        <v>5b</v>
      </c>
      <c r="F140" s="3">
        <f t="shared" ref="F140:F178" si="60">E5</f>
        <v>0.35416666666666669</v>
      </c>
      <c r="G140" s="1" t="str">
        <f t="shared" ref="G140:G178" si="61">E140</f>
        <v>5b</v>
      </c>
      <c r="H140" s="3">
        <f t="shared" ref="H140:H178" si="62">F5</f>
        <v>0.52777777777777779</v>
      </c>
      <c r="I140" s="1" t="str">
        <f t="shared" ref="I140:I178" si="63">G140</f>
        <v>5b</v>
      </c>
      <c r="J140" s="3">
        <f t="shared" ref="J140:J178" si="64">G5</f>
        <v>0.52083333333333337</v>
      </c>
      <c r="K140" s="1" t="str">
        <f t="shared" ref="K140:K178" si="65">I140</f>
        <v>5b</v>
      </c>
      <c r="L140" s="3">
        <f t="shared" ref="L140:L178" si="66">H5</f>
        <v>0.51388888888888895</v>
      </c>
      <c r="M140" s="1" t="str">
        <f t="shared" ref="M140:M178" si="67">K140</f>
        <v>5b</v>
      </c>
      <c r="N140" s="3">
        <f t="shared" ref="N140:N178" si="68">I5</f>
        <v>0.50694444444444442</v>
      </c>
      <c r="O140" s="1" t="str">
        <f t="shared" ref="O140:O178" si="69">M140</f>
        <v>5b</v>
      </c>
      <c r="P140" s="3">
        <f t="shared" ref="P140:P178" si="70">J5</f>
        <v>0.5</v>
      </c>
      <c r="Q140" s="1" t="str">
        <f t="shared" ref="Q140:Q178" si="71">O140</f>
        <v>5b</v>
      </c>
      <c r="R140" s="3">
        <f t="shared" ref="R140:R178" si="72">K5</f>
        <v>0.49305555555555558</v>
      </c>
      <c r="S140" s="1" t="str">
        <f>Q140</f>
        <v>5b</v>
      </c>
    </row>
    <row r="141" spans="3:19" x14ac:dyDescent="0.2">
      <c r="C141" s="1" t="str">
        <f t="shared" si="58"/>
        <v>5c</v>
      </c>
      <c r="D141" s="3">
        <f t="shared" si="58"/>
        <v>0.36805555555555552</v>
      </c>
      <c r="E141" s="1" t="str">
        <f t="shared" si="59"/>
        <v>5c</v>
      </c>
      <c r="F141" s="3">
        <f t="shared" si="60"/>
        <v>0.3611111111111111</v>
      </c>
      <c r="G141" s="1" t="str">
        <f t="shared" si="61"/>
        <v>5c</v>
      </c>
      <c r="H141" s="3">
        <f t="shared" si="62"/>
        <v>0.35416666666666669</v>
      </c>
      <c r="I141" s="1" t="str">
        <f t="shared" si="63"/>
        <v>5c</v>
      </c>
      <c r="J141" s="3">
        <f t="shared" si="64"/>
        <v>0.52777777777777779</v>
      </c>
      <c r="K141" s="1" t="str">
        <f t="shared" si="65"/>
        <v>5c</v>
      </c>
      <c r="L141" s="3">
        <f t="shared" si="66"/>
        <v>0.52083333333333337</v>
      </c>
      <c r="M141" s="1" t="str">
        <f t="shared" si="67"/>
        <v>5c</v>
      </c>
      <c r="N141" s="3">
        <f t="shared" si="68"/>
        <v>0.51388888888888895</v>
      </c>
      <c r="O141" s="1" t="str">
        <f t="shared" si="69"/>
        <v>5c</v>
      </c>
      <c r="P141" s="3">
        <f t="shared" si="70"/>
        <v>0.50694444444444442</v>
      </c>
      <c r="Q141" s="1" t="str">
        <f t="shared" si="71"/>
        <v>5c</v>
      </c>
      <c r="R141" s="3">
        <f t="shared" si="72"/>
        <v>0.5</v>
      </c>
      <c r="S141" s="1" t="str">
        <f t="shared" ref="S141:S178" si="73">Q141</f>
        <v>5c</v>
      </c>
    </row>
    <row r="142" spans="3:19" x14ac:dyDescent="0.2">
      <c r="C142" s="1" t="str">
        <f t="shared" si="58"/>
        <v>5d</v>
      </c>
      <c r="D142" s="3">
        <f t="shared" si="58"/>
        <v>0.37499999999999994</v>
      </c>
      <c r="E142" s="1" t="str">
        <f t="shared" si="59"/>
        <v>5d</v>
      </c>
      <c r="F142" s="3">
        <f t="shared" si="60"/>
        <v>0.36805555555555552</v>
      </c>
      <c r="G142" s="1" t="str">
        <f t="shared" si="61"/>
        <v>5d</v>
      </c>
      <c r="H142" s="3">
        <f t="shared" si="62"/>
        <v>0.3611111111111111</v>
      </c>
      <c r="I142" s="1" t="str">
        <f t="shared" si="63"/>
        <v>5d</v>
      </c>
      <c r="J142" s="3">
        <f t="shared" si="64"/>
        <v>0.35416666666666669</v>
      </c>
      <c r="K142" s="1" t="str">
        <f t="shared" si="65"/>
        <v>5d</v>
      </c>
      <c r="L142" s="3">
        <f t="shared" si="66"/>
        <v>0.52777777777777779</v>
      </c>
      <c r="M142" s="1" t="str">
        <f t="shared" si="67"/>
        <v>5d</v>
      </c>
      <c r="N142" s="3">
        <f t="shared" si="68"/>
        <v>0.52083333333333337</v>
      </c>
      <c r="O142" s="1" t="str">
        <f t="shared" si="69"/>
        <v>5d</v>
      </c>
      <c r="P142" s="3">
        <f t="shared" si="70"/>
        <v>0.51388888888888895</v>
      </c>
      <c r="Q142" s="1" t="str">
        <f t="shared" si="71"/>
        <v>5d</v>
      </c>
      <c r="R142" s="3">
        <f t="shared" si="72"/>
        <v>0.50694444444444442</v>
      </c>
      <c r="S142" s="1" t="str">
        <f t="shared" si="73"/>
        <v>5d</v>
      </c>
    </row>
    <row r="143" spans="3:19" x14ac:dyDescent="0.2">
      <c r="C143" s="1" t="str">
        <f t="shared" si="58"/>
        <v>6a</v>
      </c>
      <c r="D143" s="3">
        <f t="shared" si="58"/>
        <v>0.38194444444444436</v>
      </c>
      <c r="E143" s="1" t="str">
        <f t="shared" si="59"/>
        <v>6a</v>
      </c>
      <c r="F143" s="3">
        <f t="shared" si="60"/>
        <v>0.37499999999999994</v>
      </c>
      <c r="G143" s="1" t="str">
        <f t="shared" si="61"/>
        <v>6a</v>
      </c>
      <c r="H143" s="3">
        <f t="shared" si="62"/>
        <v>0.36805555555555552</v>
      </c>
      <c r="I143" s="1" t="str">
        <f t="shared" si="63"/>
        <v>6a</v>
      </c>
      <c r="J143" s="3">
        <f t="shared" si="64"/>
        <v>0.3611111111111111</v>
      </c>
      <c r="K143" s="1" t="str">
        <f t="shared" si="65"/>
        <v>6a</v>
      </c>
      <c r="L143" s="3">
        <f t="shared" si="66"/>
        <v>0.35416666666666669</v>
      </c>
      <c r="M143" s="1" t="str">
        <f t="shared" si="67"/>
        <v>6a</v>
      </c>
      <c r="N143" s="3">
        <f t="shared" si="68"/>
        <v>0.52777777777777779</v>
      </c>
      <c r="O143" s="1" t="str">
        <f t="shared" si="69"/>
        <v>6a</v>
      </c>
      <c r="P143" s="3">
        <f t="shared" si="70"/>
        <v>0.52083333333333337</v>
      </c>
      <c r="Q143" s="1" t="str">
        <f t="shared" si="71"/>
        <v>6a</v>
      </c>
      <c r="R143" s="3">
        <f t="shared" si="72"/>
        <v>0.51388888888888895</v>
      </c>
      <c r="S143" s="1" t="str">
        <f t="shared" si="73"/>
        <v>6a</v>
      </c>
    </row>
    <row r="144" spans="3:19" x14ac:dyDescent="0.2">
      <c r="C144" s="1" t="str">
        <f t="shared" si="58"/>
        <v>6b</v>
      </c>
      <c r="D144" s="3">
        <f t="shared" si="58"/>
        <v>0.38888888888888878</v>
      </c>
      <c r="E144" s="1" t="str">
        <f t="shared" si="59"/>
        <v>6b</v>
      </c>
      <c r="F144" s="3">
        <f t="shared" si="60"/>
        <v>0.38194444444444436</v>
      </c>
      <c r="G144" s="1" t="str">
        <f t="shared" si="61"/>
        <v>6b</v>
      </c>
      <c r="H144" s="3">
        <f t="shared" si="62"/>
        <v>0.37499999999999994</v>
      </c>
      <c r="I144" s="1" t="str">
        <f t="shared" si="63"/>
        <v>6b</v>
      </c>
      <c r="J144" s="3">
        <f t="shared" si="64"/>
        <v>0.36805555555555552</v>
      </c>
      <c r="K144" s="1" t="str">
        <f t="shared" si="65"/>
        <v>6b</v>
      </c>
      <c r="L144" s="3">
        <f t="shared" si="66"/>
        <v>0.3611111111111111</v>
      </c>
      <c r="M144" s="1" t="str">
        <f t="shared" si="67"/>
        <v>6b</v>
      </c>
      <c r="N144" s="3">
        <f t="shared" si="68"/>
        <v>0.35416666666666669</v>
      </c>
      <c r="O144" s="1" t="str">
        <f t="shared" si="69"/>
        <v>6b</v>
      </c>
      <c r="P144" s="3">
        <f t="shared" si="70"/>
        <v>0.52777777777777779</v>
      </c>
      <c r="Q144" s="1" t="str">
        <f t="shared" si="71"/>
        <v>6b</v>
      </c>
      <c r="R144" s="3">
        <f t="shared" si="72"/>
        <v>0.52083333333333337</v>
      </c>
      <c r="S144" s="1" t="str">
        <f t="shared" si="73"/>
        <v>6b</v>
      </c>
    </row>
    <row r="145" spans="3:19" x14ac:dyDescent="0.2">
      <c r="C145" s="1" t="str">
        <f t="shared" si="58"/>
        <v>6c</v>
      </c>
      <c r="D145" s="3">
        <f t="shared" si="58"/>
        <v>0.3958333333333332</v>
      </c>
      <c r="E145" s="1" t="str">
        <f t="shared" si="59"/>
        <v>6c</v>
      </c>
      <c r="F145" s="3">
        <f t="shared" si="60"/>
        <v>0.38888888888888878</v>
      </c>
      <c r="G145" s="1" t="str">
        <f t="shared" si="61"/>
        <v>6c</v>
      </c>
      <c r="H145" s="3">
        <f t="shared" si="62"/>
        <v>0.38194444444444436</v>
      </c>
      <c r="I145" s="1" t="str">
        <f t="shared" si="63"/>
        <v>6c</v>
      </c>
      <c r="J145" s="3">
        <f t="shared" si="64"/>
        <v>0.37499999999999994</v>
      </c>
      <c r="K145" s="1" t="str">
        <f t="shared" si="65"/>
        <v>6c</v>
      </c>
      <c r="L145" s="3">
        <f t="shared" si="66"/>
        <v>0.36805555555555552</v>
      </c>
      <c r="M145" s="1" t="str">
        <f t="shared" si="67"/>
        <v>6c</v>
      </c>
      <c r="N145" s="3">
        <f t="shared" si="68"/>
        <v>0.3611111111111111</v>
      </c>
      <c r="O145" s="1" t="str">
        <f t="shared" si="69"/>
        <v>6c</v>
      </c>
      <c r="P145" s="3">
        <f t="shared" si="70"/>
        <v>0.35416666666666669</v>
      </c>
      <c r="Q145" s="1" t="str">
        <f t="shared" si="71"/>
        <v>6c</v>
      </c>
      <c r="R145" s="3">
        <f t="shared" si="72"/>
        <v>0.52777777777777779</v>
      </c>
      <c r="S145" s="1" t="str">
        <f t="shared" si="73"/>
        <v>6c</v>
      </c>
    </row>
    <row r="146" spans="3:19" x14ac:dyDescent="0.2">
      <c r="C146" s="1" t="str">
        <f t="shared" si="58"/>
        <v>6d</v>
      </c>
      <c r="D146" s="3">
        <f t="shared" si="58"/>
        <v>0.40277777777777762</v>
      </c>
      <c r="E146" s="1" t="str">
        <f t="shared" si="59"/>
        <v>6d</v>
      </c>
      <c r="F146" s="3">
        <f t="shared" si="60"/>
        <v>0.3958333333333332</v>
      </c>
      <c r="G146" s="1" t="str">
        <f t="shared" si="61"/>
        <v>6d</v>
      </c>
      <c r="H146" s="3">
        <f t="shared" si="62"/>
        <v>0.38888888888888878</v>
      </c>
      <c r="I146" s="1" t="str">
        <f t="shared" si="63"/>
        <v>6d</v>
      </c>
      <c r="J146" s="3">
        <f t="shared" si="64"/>
        <v>0.38194444444444436</v>
      </c>
      <c r="K146" s="1" t="str">
        <f t="shared" si="65"/>
        <v>6d</v>
      </c>
      <c r="L146" s="3">
        <f t="shared" si="66"/>
        <v>0.37499999999999994</v>
      </c>
      <c r="M146" s="1" t="str">
        <f t="shared" si="67"/>
        <v>6d</v>
      </c>
      <c r="N146" s="3">
        <f t="shared" si="68"/>
        <v>0.36805555555555552</v>
      </c>
      <c r="O146" s="1" t="str">
        <f t="shared" si="69"/>
        <v>6d</v>
      </c>
      <c r="P146" s="3">
        <f t="shared" si="70"/>
        <v>0.3611111111111111</v>
      </c>
      <c r="Q146" s="1" t="str">
        <f t="shared" si="71"/>
        <v>6d</v>
      </c>
      <c r="R146" s="3">
        <f t="shared" si="72"/>
        <v>0.35416666666666669</v>
      </c>
      <c r="S146" s="1" t="str">
        <f t="shared" si="73"/>
        <v>6d</v>
      </c>
    </row>
    <row r="147" spans="3:19" x14ac:dyDescent="0.2">
      <c r="C147" s="1" t="str">
        <f t="shared" si="58"/>
        <v>7a</v>
      </c>
      <c r="D147" s="3">
        <f t="shared" si="58"/>
        <v>0.40972222222222204</v>
      </c>
      <c r="E147" s="1" t="str">
        <f t="shared" si="59"/>
        <v>7a</v>
      </c>
      <c r="F147" s="3">
        <f t="shared" si="60"/>
        <v>0.40277777777777762</v>
      </c>
      <c r="G147" s="1" t="str">
        <f t="shared" si="61"/>
        <v>7a</v>
      </c>
      <c r="H147" s="3">
        <f t="shared" si="62"/>
        <v>0.3958333333333332</v>
      </c>
      <c r="I147" s="1" t="str">
        <f t="shared" si="63"/>
        <v>7a</v>
      </c>
      <c r="J147" s="3">
        <f t="shared" si="64"/>
        <v>0.38888888888888878</v>
      </c>
      <c r="K147" s="1" t="str">
        <f t="shared" si="65"/>
        <v>7a</v>
      </c>
      <c r="L147" s="3">
        <f t="shared" si="66"/>
        <v>0.38194444444444436</v>
      </c>
      <c r="M147" s="1" t="str">
        <f t="shared" si="67"/>
        <v>7a</v>
      </c>
      <c r="N147" s="3">
        <f t="shared" si="68"/>
        <v>0.37499999999999994</v>
      </c>
      <c r="O147" s="1" t="str">
        <f t="shared" si="69"/>
        <v>7a</v>
      </c>
      <c r="P147" s="3">
        <f t="shared" si="70"/>
        <v>0.36805555555555552</v>
      </c>
      <c r="Q147" s="1" t="str">
        <f t="shared" si="71"/>
        <v>7a</v>
      </c>
      <c r="R147" s="3">
        <f t="shared" si="72"/>
        <v>0.3611111111111111</v>
      </c>
      <c r="S147" s="1" t="str">
        <f t="shared" si="73"/>
        <v>7a</v>
      </c>
    </row>
    <row r="148" spans="3:19" x14ac:dyDescent="0.2">
      <c r="C148" s="1" t="str">
        <f t="shared" si="58"/>
        <v>7b</v>
      </c>
      <c r="D148" s="3">
        <f t="shared" si="58"/>
        <v>0.41666666666666646</v>
      </c>
      <c r="E148" s="1" t="str">
        <f t="shared" si="59"/>
        <v>7b</v>
      </c>
      <c r="F148" s="3">
        <f t="shared" si="60"/>
        <v>0.40972222222222204</v>
      </c>
      <c r="G148" s="1" t="str">
        <f t="shared" si="61"/>
        <v>7b</v>
      </c>
      <c r="H148" s="3">
        <f t="shared" si="62"/>
        <v>0.40277777777777762</v>
      </c>
      <c r="I148" s="1" t="str">
        <f t="shared" si="63"/>
        <v>7b</v>
      </c>
      <c r="J148" s="3">
        <f t="shared" si="64"/>
        <v>0.3958333333333332</v>
      </c>
      <c r="K148" s="1" t="str">
        <f t="shared" si="65"/>
        <v>7b</v>
      </c>
      <c r="L148" s="3">
        <f t="shared" si="66"/>
        <v>0.38888888888888878</v>
      </c>
      <c r="M148" s="1" t="str">
        <f t="shared" si="67"/>
        <v>7b</v>
      </c>
      <c r="N148" s="3">
        <f t="shared" si="68"/>
        <v>0.38194444444444436</v>
      </c>
      <c r="O148" s="1" t="str">
        <f t="shared" si="69"/>
        <v>7b</v>
      </c>
      <c r="P148" s="3">
        <f t="shared" si="70"/>
        <v>0.37499999999999994</v>
      </c>
      <c r="Q148" s="1" t="str">
        <f t="shared" si="71"/>
        <v>7b</v>
      </c>
      <c r="R148" s="3">
        <f t="shared" si="72"/>
        <v>0.36805555555555552</v>
      </c>
      <c r="S148" s="1" t="str">
        <f t="shared" si="73"/>
        <v>7b</v>
      </c>
    </row>
    <row r="149" spans="3:19" x14ac:dyDescent="0.2">
      <c r="C149" s="1" t="str">
        <f t="shared" si="58"/>
        <v>7c</v>
      </c>
      <c r="D149" s="3">
        <f t="shared" si="58"/>
        <v>0.42361111111111088</v>
      </c>
      <c r="E149" s="1" t="str">
        <f t="shared" si="59"/>
        <v>7c</v>
      </c>
      <c r="F149" s="3">
        <f t="shared" si="60"/>
        <v>0.41666666666666646</v>
      </c>
      <c r="G149" s="1" t="str">
        <f t="shared" si="61"/>
        <v>7c</v>
      </c>
      <c r="H149" s="3">
        <f t="shared" si="62"/>
        <v>0.40972222222222204</v>
      </c>
      <c r="I149" s="1" t="str">
        <f t="shared" si="63"/>
        <v>7c</v>
      </c>
      <c r="J149" s="3">
        <f t="shared" si="64"/>
        <v>0.40277777777777762</v>
      </c>
      <c r="K149" s="1" t="str">
        <f t="shared" si="65"/>
        <v>7c</v>
      </c>
      <c r="L149" s="3">
        <f t="shared" si="66"/>
        <v>0.3958333333333332</v>
      </c>
      <c r="M149" s="1" t="str">
        <f t="shared" si="67"/>
        <v>7c</v>
      </c>
      <c r="N149" s="3">
        <f t="shared" si="68"/>
        <v>0.38888888888888878</v>
      </c>
      <c r="O149" s="1" t="str">
        <f t="shared" si="69"/>
        <v>7c</v>
      </c>
      <c r="P149" s="3">
        <f t="shared" si="70"/>
        <v>0.38194444444444436</v>
      </c>
      <c r="Q149" s="1" t="str">
        <f t="shared" si="71"/>
        <v>7c</v>
      </c>
      <c r="R149" s="3">
        <f t="shared" si="72"/>
        <v>0.37499999999999994</v>
      </c>
      <c r="S149" s="1" t="str">
        <f t="shared" si="73"/>
        <v>7c</v>
      </c>
    </row>
    <row r="150" spans="3:19" x14ac:dyDescent="0.2">
      <c r="C150" s="1" t="str">
        <f t="shared" si="58"/>
        <v>7d</v>
      </c>
      <c r="D150" s="3">
        <f t="shared" si="58"/>
        <v>0.4305555555555553</v>
      </c>
      <c r="E150" s="1" t="str">
        <f t="shared" si="59"/>
        <v>7d</v>
      </c>
      <c r="F150" s="3">
        <f t="shared" si="60"/>
        <v>0.42361111111111088</v>
      </c>
      <c r="G150" s="1" t="str">
        <f t="shared" si="61"/>
        <v>7d</v>
      </c>
      <c r="H150" s="3">
        <f t="shared" si="62"/>
        <v>0.41666666666666646</v>
      </c>
      <c r="I150" s="1" t="str">
        <f t="shared" si="63"/>
        <v>7d</v>
      </c>
      <c r="J150" s="3">
        <f t="shared" si="64"/>
        <v>0.40972222222222204</v>
      </c>
      <c r="K150" s="1" t="str">
        <f t="shared" si="65"/>
        <v>7d</v>
      </c>
      <c r="L150" s="3">
        <f t="shared" si="66"/>
        <v>0.40277777777777762</v>
      </c>
      <c r="M150" s="1" t="str">
        <f t="shared" si="67"/>
        <v>7d</v>
      </c>
      <c r="N150" s="3">
        <f t="shared" si="68"/>
        <v>0.3958333333333332</v>
      </c>
      <c r="O150" s="1" t="str">
        <f t="shared" si="69"/>
        <v>7d</v>
      </c>
      <c r="P150" s="3">
        <f t="shared" si="70"/>
        <v>0.38888888888888878</v>
      </c>
      <c r="Q150" s="1" t="str">
        <f t="shared" si="71"/>
        <v>7d</v>
      </c>
      <c r="R150" s="3">
        <f t="shared" si="72"/>
        <v>0.38194444444444436</v>
      </c>
      <c r="S150" s="1" t="str">
        <f t="shared" si="73"/>
        <v>7d</v>
      </c>
    </row>
    <row r="151" spans="3:19" x14ac:dyDescent="0.2">
      <c r="C151" s="1" t="str">
        <f t="shared" si="58"/>
        <v>8a</v>
      </c>
      <c r="D151" s="3">
        <f t="shared" si="58"/>
        <v>0.43749999999999972</v>
      </c>
      <c r="E151" s="1" t="str">
        <f t="shared" si="59"/>
        <v>8a</v>
      </c>
      <c r="F151" s="3">
        <f t="shared" si="60"/>
        <v>0.4305555555555553</v>
      </c>
      <c r="G151" s="1" t="str">
        <f t="shared" si="61"/>
        <v>8a</v>
      </c>
      <c r="H151" s="3">
        <f t="shared" si="62"/>
        <v>0.42361111111111088</v>
      </c>
      <c r="I151" s="1" t="str">
        <f t="shared" si="63"/>
        <v>8a</v>
      </c>
      <c r="J151" s="3">
        <f t="shared" si="64"/>
        <v>0.41666666666666646</v>
      </c>
      <c r="K151" s="1" t="str">
        <f t="shared" si="65"/>
        <v>8a</v>
      </c>
      <c r="L151" s="3">
        <f t="shared" si="66"/>
        <v>0.40972222222222204</v>
      </c>
      <c r="M151" s="1" t="str">
        <f t="shared" si="67"/>
        <v>8a</v>
      </c>
      <c r="N151" s="3">
        <f t="shared" si="68"/>
        <v>0.40277777777777762</v>
      </c>
      <c r="O151" s="1" t="str">
        <f t="shared" si="69"/>
        <v>8a</v>
      </c>
      <c r="P151" s="3">
        <f t="shared" si="70"/>
        <v>0.3958333333333332</v>
      </c>
      <c r="Q151" s="1" t="str">
        <f t="shared" si="71"/>
        <v>8a</v>
      </c>
      <c r="R151" s="3">
        <f t="shared" si="72"/>
        <v>0.38888888888888878</v>
      </c>
      <c r="S151" s="1" t="str">
        <f t="shared" si="73"/>
        <v>8a</v>
      </c>
    </row>
    <row r="152" spans="3:19" x14ac:dyDescent="0.2">
      <c r="C152" s="1" t="str">
        <f t="shared" si="58"/>
        <v>8b</v>
      </c>
      <c r="D152" s="3">
        <f t="shared" si="58"/>
        <v>0.44444444444444414</v>
      </c>
      <c r="E152" s="1" t="str">
        <f t="shared" si="59"/>
        <v>8b</v>
      </c>
      <c r="F152" s="3">
        <f t="shared" si="60"/>
        <v>0.43749999999999972</v>
      </c>
      <c r="G152" s="1" t="str">
        <f t="shared" si="61"/>
        <v>8b</v>
      </c>
      <c r="H152" s="3">
        <f t="shared" si="62"/>
        <v>0.4305555555555553</v>
      </c>
      <c r="I152" s="1" t="str">
        <f t="shared" si="63"/>
        <v>8b</v>
      </c>
      <c r="J152" s="3">
        <f t="shared" si="64"/>
        <v>0.42361111111111088</v>
      </c>
      <c r="K152" s="1" t="str">
        <f t="shared" si="65"/>
        <v>8b</v>
      </c>
      <c r="L152" s="3">
        <f t="shared" si="66"/>
        <v>0.41666666666666646</v>
      </c>
      <c r="M152" s="1" t="str">
        <f t="shared" si="67"/>
        <v>8b</v>
      </c>
      <c r="N152" s="3">
        <f t="shared" si="68"/>
        <v>0.40972222222222204</v>
      </c>
      <c r="O152" s="1" t="str">
        <f t="shared" si="69"/>
        <v>8b</v>
      </c>
      <c r="P152" s="3">
        <f t="shared" si="70"/>
        <v>0.40277777777777762</v>
      </c>
      <c r="Q152" s="1" t="str">
        <f t="shared" si="71"/>
        <v>8b</v>
      </c>
      <c r="R152" s="3">
        <f t="shared" si="72"/>
        <v>0.3958333333333332</v>
      </c>
      <c r="S152" s="1" t="str">
        <f t="shared" si="73"/>
        <v>8b</v>
      </c>
    </row>
    <row r="153" spans="3:19" x14ac:dyDescent="0.2">
      <c r="C153" s="1" t="str">
        <f t="shared" si="58"/>
        <v>8c</v>
      </c>
      <c r="D153" s="3">
        <f t="shared" si="58"/>
        <v>0.45138888888888856</v>
      </c>
      <c r="E153" s="1" t="str">
        <f t="shared" si="59"/>
        <v>8c</v>
      </c>
      <c r="F153" s="3">
        <f t="shared" si="60"/>
        <v>0.44444444444444414</v>
      </c>
      <c r="G153" s="1" t="str">
        <f t="shared" si="61"/>
        <v>8c</v>
      </c>
      <c r="H153" s="3">
        <f t="shared" si="62"/>
        <v>0.43749999999999972</v>
      </c>
      <c r="I153" s="1" t="str">
        <f t="shared" si="63"/>
        <v>8c</v>
      </c>
      <c r="J153" s="3">
        <f t="shared" si="64"/>
        <v>0.4305555555555553</v>
      </c>
      <c r="K153" s="1" t="str">
        <f t="shared" si="65"/>
        <v>8c</v>
      </c>
      <c r="L153" s="3">
        <f t="shared" si="66"/>
        <v>0.42361111111111088</v>
      </c>
      <c r="M153" s="1" t="str">
        <f t="shared" si="67"/>
        <v>8c</v>
      </c>
      <c r="N153" s="3">
        <f t="shared" si="68"/>
        <v>0.41666666666666646</v>
      </c>
      <c r="O153" s="1" t="str">
        <f t="shared" si="69"/>
        <v>8c</v>
      </c>
      <c r="P153" s="3">
        <f t="shared" si="70"/>
        <v>0.40972222222222204</v>
      </c>
      <c r="Q153" s="1" t="str">
        <f t="shared" si="71"/>
        <v>8c</v>
      </c>
      <c r="R153" s="3">
        <f t="shared" si="72"/>
        <v>0.40277777777777762</v>
      </c>
      <c r="S153" s="1" t="str">
        <f t="shared" si="73"/>
        <v>8c</v>
      </c>
    </row>
    <row r="154" spans="3:19" x14ac:dyDescent="0.2">
      <c r="C154" s="1" t="str">
        <f t="shared" si="58"/>
        <v>8d</v>
      </c>
      <c r="D154" s="3">
        <f t="shared" si="58"/>
        <v>0.45833333333333298</v>
      </c>
      <c r="E154" s="1" t="str">
        <f t="shared" si="59"/>
        <v>8d</v>
      </c>
      <c r="F154" s="3">
        <f t="shared" si="60"/>
        <v>0.45138888888888856</v>
      </c>
      <c r="G154" s="1" t="str">
        <f t="shared" si="61"/>
        <v>8d</v>
      </c>
      <c r="H154" s="3">
        <f t="shared" si="62"/>
        <v>0.44444444444444414</v>
      </c>
      <c r="I154" s="1" t="str">
        <f t="shared" si="63"/>
        <v>8d</v>
      </c>
      <c r="J154" s="3">
        <f t="shared" si="64"/>
        <v>0.43749999999999972</v>
      </c>
      <c r="K154" s="1" t="str">
        <f t="shared" si="65"/>
        <v>8d</v>
      </c>
      <c r="L154" s="3">
        <f t="shared" si="66"/>
        <v>0.4305555555555553</v>
      </c>
      <c r="M154" s="1" t="str">
        <f t="shared" si="67"/>
        <v>8d</v>
      </c>
      <c r="N154" s="3">
        <f t="shared" si="68"/>
        <v>0.42361111111111088</v>
      </c>
      <c r="O154" s="1" t="str">
        <f t="shared" si="69"/>
        <v>8d</v>
      </c>
      <c r="P154" s="3">
        <f t="shared" si="70"/>
        <v>0.41666666666666646</v>
      </c>
      <c r="Q154" s="1" t="str">
        <f t="shared" si="71"/>
        <v>8d</v>
      </c>
      <c r="R154" s="3">
        <f t="shared" si="72"/>
        <v>0.40972222222222204</v>
      </c>
      <c r="S154" s="1" t="str">
        <f t="shared" si="73"/>
        <v>8d</v>
      </c>
    </row>
    <row r="155" spans="3:19" x14ac:dyDescent="0.2">
      <c r="C155" s="1" t="str">
        <f t="shared" si="58"/>
        <v>9a</v>
      </c>
      <c r="D155" s="3">
        <f t="shared" si="58"/>
        <v>0.4652777777777774</v>
      </c>
      <c r="E155" s="1" t="str">
        <f t="shared" si="59"/>
        <v>9a</v>
      </c>
      <c r="F155" s="3">
        <f t="shared" si="60"/>
        <v>0.45833333333333298</v>
      </c>
      <c r="G155" s="1" t="str">
        <f t="shared" si="61"/>
        <v>9a</v>
      </c>
      <c r="H155" s="3">
        <f t="shared" si="62"/>
        <v>0.45138888888888856</v>
      </c>
      <c r="I155" s="1" t="str">
        <f t="shared" si="63"/>
        <v>9a</v>
      </c>
      <c r="J155" s="3">
        <f t="shared" si="64"/>
        <v>0.44444444444444414</v>
      </c>
      <c r="K155" s="1" t="str">
        <f t="shared" si="65"/>
        <v>9a</v>
      </c>
      <c r="L155" s="3">
        <f t="shared" si="66"/>
        <v>0.43749999999999972</v>
      </c>
      <c r="M155" s="1" t="str">
        <f t="shared" si="67"/>
        <v>9a</v>
      </c>
      <c r="N155" s="3">
        <f t="shared" si="68"/>
        <v>0.4305555555555553</v>
      </c>
      <c r="O155" s="1" t="str">
        <f t="shared" si="69"/>
        <v>9a</v>
      </c>
      <c r="P155" s="3">
        <f t="shared" si="70"/>
        <v>0.42361111111111088</v>
      </c>
      <c r="Q155" s="1" t="str">
        <f t="shared" si="71"/>
        <v>9a</v>
      </c>
      <c r="R155" s="3">
        <f t="shared" si="72"/>
        <v>0.41666666666666646</v>
      </c>
      <c r="S155" s="1" t="str">
        <f t="shared" si="73"/>
        <v>9a</v>
      </c>
    </row>
    <row r="156" spans="3:19" x14ac:dyDescent="0.2">
      <c r="C156" s="1" t="str">
        <f t="shared" si="58"/>
        <v>9b</v>
      </c>
      <c r="D156" s="3">
        <f t="shared" si="58"/>
        <v>0.47222222222222182</v>
      </c>
      <c r="E156" s="1" t="str">
        <f t="shared" si="59"/>
        <v>9b</v>
      </c>
      <c r="F156" s="3">
        <f t="shared" si="60"/>
        <v>0.4652777777777774</v>
      </c>
      <c r="G156" s="1" t="str">
        <f t="shared" si="61"/>
        <v>9b</v>
      </c>
      <c r="H156" s="3">
        <f t="shared" si="62"/>
        <v>0.45833333333333298</v>
      </c>
      <c r="I156" s="1" t="str">
        <f t="shared" si="63"/>
        <v>9b</v>
      </c>
      <c r="J156" s="3">
        <f t="shared" si="64"/>
        <v>0.45138888888888856</v>
      </c>
      <c r="K156" s="1" t="str">
        <f t="shared" si="65"/>
        <v>9b</v>
      </c>
      <c r="L156" s="3">
        <f t="shared" si="66"/>
        <v>0.44444444444444414</v>
      </c>
      <c r="M156" s="1" t="str">
        <f t="shared" si="67"/>
        <v>9b</v>
      </c>
      <c r="N156" s="3">
        <f t="shared" si="68"/>
        <v>0.43749999999999972</v>
      </c>
      <c r="O156" s="1" t="str">
        <f t="shared" si="69"/>
        <v>9b</v>
      </c>
      <c r="P156" s="3">
        <f t="shared" si="70"/>
        <v>0.4305555555555553</v>
      </c>
      <c r="Q156" s="1" t="str">
        <f t="shared" si="71"/>
        <v>9b</v>
      </c>
      <c r="R156" s="3">
        <f t="shared" si="72"/>
        <v>0.42361111111111088</v>
      </c>
      <c r="S156" s="1" t="str">
        <f t="shared" si="73"/>
        <v>9b</v>
      </c>
    </row>
    <row r="157" spans="3:19" x14ac:dyDescent="0.2">
      <c r="C157" s="1" t="str">
        <f t="shared" si="58"/>
        <v>9c</v>
      </c>
      <c r="D157" s="3">
        <f t="shared" si="58"/>
        <v>0.47916666666666624</v>
      </c>
      <c r="E157" s="1" t="str">
        <f t="shared" si="59"/>
        <v>9c</v>
      </c>
      <c r="F157" s="3">
        <f t="shared" si="60"/>
        <v>0.47222222222222182</v>
      </c>
      <c r="G157" s="1" t="str">
        <f t="shared" si="61"/>
        <v>9c</v>
      </c>
      <c r="H157" s="3">
        <f t="shared" si="62"/>
        <v>0.4652777777777774</v>
      </c>
      <c r="I157" s="1" t="str">
        <f t="shared" si="63"/>
        <v>9c</v>
      </c>
      <c r="J157" s="3">
        <f t="shared" si="64"/>
        <v>0.45833333333333298</v>
      </c>
      <c r="K157" s="1" t="str">
        <f t="shared" si="65"/>
        <v>9c</v>
      </c>
      <c r="L157" s="3">
        <f t="shared" si="66"/>
        <v>0.45138888888888856</v>
      </c>
      <c r="M157" s="1" t="str">
        <f t="shared" si="67"/>
        <v>9c</v>
      </c>
      <c r="N157" s="3">
        <f t="shared" si="68"/>
        <v>0.44444444444444414</v>
      </c>
      <c r="O157" s="1" t="str">
        <f t="shared" si="69"/>
        <v>9c</v>
      </c>
      <c r="P157" s="3">
        <f t="shared" si="70"/>
        <v>0.43749999999999972</v>
      </c>
      <c r="Q157" s="1" t="str">
        <f t="shared" si="71"/>
        <v>9c</v>
      </c>
      <c r="R157" s="3">
        <f t="shared" si="72"/>
        <v>0.4305555555555553</v>
      </c>
      <c r="S157" s="1" t="str">
        <f t="shared" si="73"/>
        <v>9c</v>
      </c>
    </row>
    <row r="158" spans="3:19" x14ac:dyDescent="0.2">
      <c r="C158" s="1" t="str">
        <f t="shared" si="58"/>
        <v>9d</v>
      </c>
      <c r="D158" s="3">
        <f t="shared" si="58"/>
        <v>0.48611111111111066</v>
      </c>
      <c r="E158" s="1" t="str">
        <f t="shared" si="59"/>
        <v>9d</v>
      </c>
      <c r="F158" s="3">
        <f t="shared" si="60"/>
        <v>0.47916666666666624</v>
      </c>
      <c r="G158" s="1" t="str">
        <f t="shared" si="61"/>
        <v>9d</v>
      </c>
      <c r="H158" s="3">
        <f t="shared" si="62"/>
        <v>0.47222222222222182</v>
      </c>
      <c r="I158" s="1" t="str">
        <f t="shared" si="63"/>
        <v>9d</v>
      </c>
      <c r="J158" s="3">
        <f t="shared" si="64"/>
        <v>0.4652777777777774</v>
      </c>
      <c r="K158" s="1" t="str">
        <f t="shared" si="65"/>
        <v>9d</v>
      </c>
      <c r="L158" s="3">
        <f t="shared" si="66"/>
        <v>0.45833333333333298</v>
      </c>
      <c r="M158" s="1" t="str">
        <f t="shared" si="67"/>
        <v>9d</v>
      </c>
      <c r="N158" s="3">
        <f t="shared" si="68"/>
        <v>0.45138888888888856</v>
      </c>
      <c r="O158" s="1" t="str">
        <f t="shared" si="69"/>
        <v>9d</v>
      </c>
      <c r="P158" s="3">
        <f t="shared" si="70"/>
        <v>0.44444444444444414</v>
      </c>
      <c r="Q158" s="1" t="str">
        <f t="shared" si="71"/>
        <v>9d</v>
      </c>
      <c r="R158" s="3">
        <f t="shared" si="72"/>
        <v>0.43749999999999972</v>
      </c>
      <c r="S158" s="1" t="str">
        <f t="shared" si="73"/>
        <v>9d</v>
      </c>
    </row>
    <row r="159" spans="3:19" x14ac:dyDescent="0.2">
      <c r="C159" s="1" t="str">
        <f t="shared" si="58"/>
        <v>10a</v>
      </c>
      <c r="D159" s="3">
        <f t="shared" si="58"/>
        <v>0.49305555555555508</v>
      </c>
      <c r="E159" s="1" t="str">
        <f t="shared" si="59"/>
        <v>10a</v>
      </c>
      <c r="F159" s="3">
        <f t="shared" si="60"/>
        <v>0.48611111111111066</v>
      </c>
      <c r="G159" s="1" t="str">
        <f t="shared" si="61"/>
        <v>10a</v>
      </c>
      <c r="H159" s="3">
        <f t="shared" si="62"/>
        <v>0.47916666666666624</v>
      </c>
      <c r="I159" s="1" t="str">
        <f t="shared" si="63"/>
        <v>10a</v>
      </c>
      <c r="J159" s="3">
        <f t="shared" si="64"/>
        <v>0.47222222222222182</v>
      </c>
      <c r="K159" s="1" t="str">
        <f t="shared" si="65"/>
        <v>10a</v>
      </c>
      <c r="L159" s="3">
        <f t="shared" si="66"/>
        <v>0.4652777777777774</v>
      </c>
      <c r="M159" s="1" t="str">
        <f t="shared" si="67"/>
        <v>10a</v>
      </c>
      <c r="N159" s="3">
        <f t="shared" si="68"/>
        <v>0.45833333333333298</v>
      </c>
      <c r="O159" s="1" t="str">
        <f t="shared" si="69"/>
        <v>10a</v>
      </c>
      <c r="P159" s="3">
        <f t="shared" si="70"/>
        <v>0.45138888888888856</v>
      </c>
      <c r="Q159" s="1" t="str">
        <f t="shared" si="71"/>
        <v>10a</v>
      </c>
      <c r="R159" s="3">
        <f t="shared" si="72"/>
        <v>0.44444444444444414</v>
      </c>
      <c r="S159" s="1" t="str">
        <f t="shared" si="73"/>
        <v>10a</v>
      </c>
    </row>
    <row r="160" spans="3:19" x14ac:dyDescent="0.2">
      <c r="C160" s="1" t="str">
        <f t="shared" si="58"/>
        <v>10b</v>
      </c>
      <c r="D160" s="3">
        <f t="shared" si="58"/>
        <v>0.4999999999999995</v>
      </c>
      <c r="E160" s="1" t="str">
        <f t="shared" si="59"/>
        <v>10b</v>
      </c>
      <c r="F160" s="3">
        <f t="shared" si="60"/>
        <v>0.49305555555555508</v>
      </c>
      <c r="G160" s="1" t="str">
        <f t="shared" si="61"/>
        <v>10b</v>
      </c>
      <c r="H160" s="3">
        <f t="shared" si="62"/>
        <v>0.48611111111111066</v>
      </c>
      <c r="I160" s="1" t="str">
        <f t="shared" si="63"/>
        <v>10b</v>
      </c>
      <c r="J160" s="3">
        <f t="shared" si="64"/>
        <v>0.47916666666666624</v>
      </c>
      <c r="K160" s="1" t="str">
        <f t="shared" si="65"/>
        <v>10b</v>
      </c>
      <c r="L160" s="3">
        <f t="shared" si="66"/>
        <v>0.47222222222222182</v>
      </c>
      <c r="M160" s="1" t="str">
        <f t="shared" si="67"/>
        <v>10b</v>
      </c>
      <c r="N160" s="3">
        <f t="shared" si="68"/>
        <v>0.4652777777777774</v>
      </c>
      <c r="O160" s="1" t="str">
        <f t="shared" si="69"/>
        <v>10b</v>
      </c>
      <c r="P160" s="3">
        <f t="shared" si="70"/>
        <v>0.45833333333333298</v>
      </c>
      <c r="Q160" s="1" t="str">
        <f t="shared" si="71"/>
        <v>10b</v>
      </c>
      <c r="R160" s="3">
        <f t="shared" si="72"/>
        <v>0.45138888888888856</v>
      </c>
      <c r="S160" s="1" t="str">
        <f t="shared" si="73"/>
        <v>10b</v>
      </c>
    </row>
    <row r="161" spans="3:19" x14ac:dyDescent="0.2">
      <c r="C161" s="1" t="str">
        <f t="shared" si="58"/>
        <v>10c</v>
      </c>
      <c r="D161" s="3">
        <f t="shared" si="58"/>
        <v>0.50694444444444398</v>
      </c>
      <c r="E161" s="1" t="str">
        <f t="shared" si="59"/>
        <v>10c</v>
      </c>
      <c r="F161" s="3">
        <f t="shared" si="60"/>
        <v>0.4999999999999995</v>
      </c>
      <c r="G161" s="1" t="str">
        <f t="shared" si="61"/>
        <v>10c</v>
      </c>
      <c r="H161" s="3">
        <f t="shared" si="62"/>
        <v>0.49305555555555508</v>
      </c>
      <c r="I161" s="1" t="str">
        <f t="shared" si="63"/>
        <v>10c</v>
      </c>
      <c r="J161" s="3">
        <f t="shared" si="64"/>
        <v>0.48611111111111066</v>
      </c>
      <c r="K161" s="1" t="str">
        <f t="shared" si="65"/>
        <v>10c</v>
      </c>
      <c r="L161" s="3">
        <f t="shared" si="66"/>
        <v>0.47916666666666624</v>
      </c>
      <c r="M161" s="1" t="str">
        <f t="shared" si="67"/>
        <v>10c</v>
      </c>
      <c r="N161" s="3">
        <f t="shared" si="68"/>
        <v>0.47222222222222182</v>
      </c>
      <c r="O161" s="1" t="str">
        <f t="shared" si="69"/>
        <v>10c</v>
      </c>
      <c r="P161" s="3">
        <f t="shared" si="70"/>
        <v>0.4652777777777774</v>
      </c>
      <c r="Q161" s="1" t="str">
        <f t="shared" si="71"/>
        <v>10c</v>
      </c>
      <c r="R161" s="3">
        <f t="shared" si="72"/>
        <v>0.45833333333333298</v>
      </c>
      <c r="S161" s="1" t="str">
        <f t="shared" si="73"/>
        <v>10c</v>
      </c>
    </row>
    <row r="162" spans="3:19" x14ac:dyDescent="0.2">
      <c r="C162" s="1" t="str">
        <f t="shared" si="58"/>
        <v>10d</v>
      </c>
      <c r="D162" s="3">
        <f t="shared" si="58"/>
        <v>0.5138888888888884</v>
      </c>
      <c r="E162" s="1" t="str">
        <f t="shared" si="59"/>
        <v>10d</v>
      </c>
      <c r="F162" s="3">
        <f t="shared" si="60"/>
        <v>0.50694444444444398</v>
      </c>
      <c r="G162" s="1" t="str">
        <f t="shared" si="61"/>
        <v>10d</v>
      </c>
      <c r="H162" s="3">
        <f t="shared" si="62"/>
        <v>0.4999999999999995</v>
      </c>
      <c r="I162" s="1" t="str">
        <f t="shared" si="63"/>
        <v>10d</v>
      </c>
      <c r="J162" s="3">
        <f t="shared" si="64"/>
        <v>0.49305555555555508</v>
      </c>
      <c r="K162" s="1" t="str">
        <f t="shared" si="65"/>
        <v>10d</v>
      </c>
      <c r="L162" s="3">
        <f t="shared" si="66"/>
        <v>0.48611111111111066</v>
      </c>
      <c r="M162" s="1" t="str">
        <f t="shared" si="67"/>
        <v>10d</v>
      </c>
      <c r="N162" s="3">
        <f t="shared" si="68"/>
        <v>0.47916666666666624</v>
      </c>
      <c r="O162" s="1" t="str">
        <f t="shared" si="69"/>
        <v>10d</v>
      </c>
      <c r="P162" s="3">
        <f t="shared" si="70"/>
        <v>0.47222222222222182</v>
      </c>
      <c r="Q162" s="1" t="str">
        <f t="shared" si="71"/>
        <v>10d</v>
      </c>
      <c r="R162" s="3">
        <f t="shared" si="72"/>
        <v>0.4652777777777774</v>
      </c>
      <c r="S162" s="1" t="str">
        <f t="shared" si="73"/>
        <v>10d</v>
      </c>
    </row>
    <row r="163" spans="3:19" x14ac:dyDescent="0.2">
      <c r="C163" s="1" t="str">
        <f t="shared" si="58"/>
        <v>11a</v>
      </c>
      <c r="D163" s="3">
        <f t="shared" si="58"/>
        <v>0.52083333333333282</v>
      </c>
      <c r="E163" s="1" t="str">
        <f t="shared" si="59"/>
        <v>11a</v>
      </c>
      <c r="F163" s="3">
        <f t="shared" si="60"/>
        <v>0.5138888888888884</v>
      </c>
      <c r="G163" s="1" t="str">
        <f t="shared" si="61"/>
        <v>11a</v>
      </c>
      <c r="H163" s="3">
        <f t="shared" si="62"/>
        <v>0.50694444444444398</v>
      </c>
      <c r="I163" s="1" t="str">
        <f t="shared" si="63"/>
        <v>11a</v>
      </c>
      <c r="J163" s="3">
        <f t="shared" si="64"/>
        <v>0.4999999999999995</v>
      </c>
      <c r="K163" s="1" t="str">
        <f t="shared" si="65"/>
        <v>11a</v>
      </c>
      <c r="L163" s="3">
        <f t="shared" si="66"/>
        <v>0.49305555555555508</v>
      </c>
      <c r="M163" s="1" t="str">
        <f t="shared" si="67"/>
        <v>11a</v>
      </c>
      <c r="N163" s="3">
        <f t="shared" si="68"/>
        <v>0.48611111111111066</v>
      </c>
      <c r="O163" s="1" t="str">
        <f t="shared" si="69"/>
        <v>11a</v>
      </c>
      <c r="P163" s="3">
        <f t="shared" si="70"/>
        <v>0.47916666666666624</v>
      </c>
      <c r="Q163" s="1" t="str">
        <f t="shared" si="71"/>
        <v>11a</v>
      </c>
      <c r="R163" s="3">
        <f t="shared" si="72"/>
        <v>0.47222222222222182</v>
      </c>
      <c r="S163" s="1" t="str">
        <f t="shared" si="73"/>
        <v>11a</v>
      </c>
    </row>
    <row r="164" spans="3:19" x14ac:dyDescent="0.2">
      <c r="C164" s="1" t="str">
        <f t="shared" si="58"/>
        <v>11b</v>
      </c>
      <c r="D164" s="3">
        <f t="shared" si="58"/>
        <v>0.52777777777777724</v>
      </c>
      <c r="E164" s="1" t="str">
        <f t="shared" si="59"/>
        <v>11b</v>
      </c>
      <c r="F164" s="3">
        <f t="shared" si="60"/>
        <v>0.52083333333333282</v>
      </c>
      <c r="G164" s="1" t="str">
        <f t="shared" si="61"/>
        <v>11b</v>
      </c>
      <c r="H164" s="3">
        <f t="shared" si="62"/>
        <v>0.5138888888888884</v>
      </c>
      <c r="I164" s="1" t="str">
        <f t="shared" si="63"/>
        <v>11b</v>
      </c>
      <c r="J164" s="3">
        <f t="shared" si="64"/>
        <v>0.50694444444444398</v>
      </c>
      <c r="K164" s="1" t="str">
        <f t="shared" si="65"/>
        <v>11b</v>
      </c>
      <c r="L164" s="3">
        <f t="shared" si="66"/>
        <v>0.4999999999999995</v>
      </c>
      <c r="M164" s="1" t="str">
        <f t="shared" si="67"/>
        <v>11b</v>
      </c>
      <c r="N164" s="3">
        <f t="shared" si="68"/>
        <v>0.49305555555555508</v>
      </c>
      <c r="O164" s="1" t="str">
        <f t="shared" si="69"/>
        <v>11b</v>
      </c>
      <c r="P164" s="3">
        <f t="shared" si="70"/>
        <v>0.48611111111111066</v>
      </c>
      <c r="Q164" s="1" t="str">
        <f t="shared" si="71"/>
        <v>11b</v>
      </c>
      <c r="R164" s="3">
        <f t="shared" si="72"/>
        <v>0.47916666666666624</v>
      </c>
      <c r="S164" s="1" t="str">
        <f t="shared" si="73"/>
        <v>11b</v>
      </c>
    </row>
    <row r="165" spans="3:19" x14ac:dyDescent="0.2">
      <c r="C165" s="1">
        <f t="shared" si="58"/>
        <v>0</v>
      </c>
      <c r="D165" s="3">
        <f t="shared" si="58"/>
        <v>0.53472222222222165</v>
      </c>
      <c r="E165" s="1">
        <f t="shared" si="59"/>
        <v>0</v>
      </c>
      <c r="F165" s="3">
        <f t="shared" si="60"/>
        <v>0.52777777777777724</v>
      </c>
      <c r="G165" s="1">
        <f t="shared" si="61"/>
        <v>0</v>
      </c>
      <c r="H165" s="3">
        <f t="shared" si="62"/>
        <v>0.52083333333333282</v>
      </c>
      <c r="I165" s="1">
        <f t="shared" si="63"/>
        <v>0</v>
      </c>
      <c r="J165" s="3">
        <f t="shared" si="64"/>
        <v>0.5138888888888884</v>
      </c>
      <c r="K165" s="1">
        <f t="shared" si="65"/>
        <v>0</v>
      </c>
      <c r="L165" s="3">
        <f t="shared" si="66"/>
        <v>0.50694444444444398</v>
      </c>
      <c r="M165" s="1">
        <f t="shared" si="67"/>
        <v>0</v>
      </c>
      <c r="N165" s="3">
        <f t="shared" si="68"/>
        <v>0.4999999999999995</v>
      </c>
      <c r="O165" s="1">
        <f t="shared" si="69"/>
        <v>0</v>
      </c>
      <c r="P165" s="3">
        <f t="shared" si="70"/>
        <v>0.49305555555555508</v>
      </c>
      <c r="Q165" s="1">
        <f t="shared" si="71"/>
        <v>0</v>
      </c>
      <c r="R165" s="3">
        <f t="shared" si="72"/>
        <v>0.48611111111111066</v>
      </c>
      <c r="S165" s="1">
        <f t="shared" si="73"/>
        <v>0</v>
      </c>
    </row>
    <row r="166" spans="3:19" x14ac:dyDescent="0.2">
      <c r="C166" s="1">
        <f t="shared" si="58"/>
        <v>0</v>
      </c>
      <c r="D166" s="3">
        <f t="shared" si="58"/>
        <v>0.54166666666666607</v>
      </c>
      <c r="E166" s="1">
        <f t="shared" si="59"/>
        <v>0</v>
      </c>
      <c r="F166" s="3">
        <f t="shared" si="60"/>
        <v>0.53472222222222165</v>
      </c>
      <c r="G166" s="1">
        <f t="shared" si="61"/>
        <v>0</v>
      </c>
      <c r="H166" s="3">
        <f t="shared" si="62"/>
        <v>0.52777777777777724</v>
      </c>
      <c r="I166" s="1">
        <f t="shared" si="63"/>
        <v>0</v>
      </c>
      <c r="J166" s="3">
        <f t="shared" si="64"/>
        <v>0.52083333333333282</v>
      </c>
      <c r="K166" s="1">
        <f t="shared" si="65"/>
        <v>0</v>
      </c>
      <c r="L166" s="3">
        <f t="shared" si="66"/>
        <v>0.5138888888888884</v>
      </c>
      <c r="M166" s="1">
        <f t="shared" si="67"/>
        <v>0</v>
      </c>
      <c r="N166" s="3">
        <f t="shared" si="68"/>
        <v>0.50694444444444398</v>
      </c>
      <c r="O166" s="1">
        <f t="shared" si="69"/>
        <v>0</v>
      </c>
      <c r="P166" s="3">
        <f t="shared" si="70"/>
        <v>0.4999999999999995</v>
      </c>
      <c r="Q166" s="1">
        <f t="shared" si="71"/>
        <v>0</v>
      </c>
      <c r="R166" s="3">
        <f t="shared" si="72"/>
        <v>0.49305555555555508</v>
      </c>
      <c r="S166" s="1">
        <f t="shared" si="73"/>
        <v>0</v>
      </c>
    </row>
    <row r="167" spans="3:19" x14ac:dyDescent="0.2">
      <c r="C167" s="1">
        <f t="shared" si="58"/>
        <v>0</v>
      </c>
      <c r="D167" s="3">
        <f t="shared" si="58"/>
        <v>0.54861111111111049</v>
      </c>
      <c r="E167" s="1">
        <f t="shared" si="59"/>
        <v>0</v>
      </c>
      <c r="F167" s="3">
        <f t="shared" si="60"/>
        <v>0.54166666666666607</v>
      </c>
      <c r="G167" s="1">
        <f t="shared" si="61"/>
        <v>0</v>
      </c>
      <c r="H167" s="3">
        <f t="shared" si="62"/>
        <v>0.53472222222222165</v>
      </c>
      <c r="I167" s="1">
        <f t="shared" si="63"/>
        <v>0</v>
      </c>
      <c r="J167" s="3">
        <f t="shared" si="64"/>
        <v>0.52777777777777724</v>
      </c>
      <c r="K167" s="1">
        <f t="shared" si="65"/>
        <v>0</v>
      </c>
      <c r="L167" s="3">
        <f t="shared" si="66"/>
        <v>0.52083333333333282</v>
      </c>
      <c r="M167" s="1">
        <f t="shared" si="67"/>
        <v>0</v>
      </c>
      <c r="N167" s="3">
        <f t="shared" si="68"/>
        <v>0.5138888888888884</v>
      </c>
      <c r="O167" s="1">
        <f t="shared" si="69"/>
        <v>0</v>
      </c>
      <c r="P167" s="3">
        <f t="shared" si="70"/>
        <v>0.50694444444444398</v>
      </c>
      <c r="Q167" s="1">
        <f t="shared" si="71"/>
        <v>0</v>
      </c>
      <c r="R167" s="3">
        <f t="shared" si="72"/>
        <v>0.4999999999999995</v>
      </c>
      <c r="S167" s="1">
        <f t="shared" si="73"/>
        <v>0</v>
      </c>
    </row>
    <row r="168" spans="3:19" x14ac:dyDescent="0.2">
      <c r="C168" s="1">
        <f t="shared" si="58"/>
        <v>0</v>
      </c>
      <c r="D168" s="3">
        <f t="shared" si="58"/>
        <v>0.55555555555555491</v>
      </c>
      <c r="E168" s="1">
        <f t="shared" si="59"/>
        <v>0</v>
      </c>
      <c r="F168" s="3">
        <f t="shared" si="60"/>
        <v>0.54861111111111049</v>
      </c>
      <c r="G168" s="1">
        <f t="shared" si="61"/>
        <v>0</v>
      </c>
      <c r="H168" s="3">
        <f t="shared" si="62"/>
        <v>0.54166666666666607</v>
      </c>
      <c r="I168" s="1">
        <f t="shared" si="63"/>
        <v>0</v>
      </c>
      <c r="J168" s="3">
        <f t="shared" si="64"/>
        <v>0.53472222222222165</v>
      </c>
      <c r="K168" s="1">
        <f t="shared" si="65"/>
        <v>0</v>
      </c>
      <c r="L168" s="3">
        <f t="shared" si="66"/>
        <v>0.52777777777777724</v>
      </c>
      <c r="M168" s="1">
        <f t="shared" si="67"/>
        <v>0</v>
      </c>
      <c r="N168" s="3">
        <f t="shared" si="68"/>
        <v>0.52083333333333282</v>
      </c>
      <c r="O168" s="1">
        <f t="shared" si="69"/>
        <v>0</v>
      </c>
      <c r="P168" s="3">
        <f t="shared" si="70"/>
        <v>0.5138888888888884</v>
      </c>
      <c r="Q168" s="1">
        <f t="shared" si="71"/>
        <v>0</v>
      </c>
      <c r="R168" s="3">
        <f t="shared" si="72"/>
        <v>0.50694444444444398</v>
      </c>
      <c r="S168" s="1">
        <f t="shared" si="73"/>
        <v>0</v>
      </c>
    </row>
    <row r="169" spans="3:19" x14ac:dyDescent="0.2">
      <c r="C169" s="1">
        <f t="shared" si="58"/>
        <v>0</v>
      </c>
      <c r="D169" s="3">
        <f t="shared" si="58"/>
        <v>0.56249999999999933</v>
      </c>
      <c r="E169" s="1">
        <f t="shared" si="59"/>
        <v>0</v>
      </c>
      <c r="F169" s="3">
        <f t="shared" si="60"/>
        <v>0.55555555555555491</v>
      </c>
      <c r="G169" s="1">
        <f t="shared" si="61"/>
        <v>0</v>
      </c>
      <c r="H169" s="3">
        <f t="shared" si="62"/>
        <v>0.54861111111111049</v>
      </c>
      <c r="I169" s="1">
        <f t="shared" si="63"/>
        <v>0</v>
      </c>
      <c r="J169" s="3">
        <f t="shared" si="64"/>
        <v>0.54166666666666607</v>
      </c>
      <c r="K169" s="1">
        <f t="shared" si="65"/>
        <v>0</v>
      </c>
      <c r="L169" s="3">
        <f t="shared" si="66"/>
        <v>0.53472222222222165</v>
      </c>
      <c r="M169" s="1">
        <f t="shared" si="67"/>
        <v>0</v>
      </c>
      <c r="N169" s="3">
        <f t="shared" si="68"/>
        <v>0.52777777777777724</v>
      </c>
      <c r="O169" s="1">
        <f t="shared" si="69"/>
        <v>0</v>
      </c>
      <c r="P169" s="3">
        <f t="shared" si="70"/>
        <v>0.52083333333333282</v>
      </c>
      <c r="Q169" s="1">
        <f t="shared" si="71"/>
        <v>0</v>
      </c>
      <c r="R169" s="3">
        <f t="shared" si="72"/>
        <v>0.5138888888888884</v>
      </c>
      <c r="S169" s="1">
        <f t="shared" si="73"/>
        <v>0</v>
      </c>
    </row>
    <row r="170" spans="3:19" x14ac:dyDescent="0.2">
      <c r="C170" s="1">
        <f t="shared" si="58"/>
        <v>0</v>
      </c>
      <c r="D170" s="3">
        <f t="shared" si="58"/>
        <v>0.56944444444444375</v>
      </c>
      <c r="E170" s="1">
        <f t="shared" si="59"/>
        <v>0</v>
      </c>
      <c r="F170" s="3">
        <f t="shared" si="60"/>
        <v>0.56249999999999933</v>
      </c>
      <c r="G170" s="1">
        <f t="shared" si="61"/>
        <v>0</v>
      </c>
      <c r="H170" s="3">
        <f t="shared" si="62"/>
        <v>0.55555555555555491</v>
      </c>
      <c r="I170" s="1">
        <f t="shared" si="63"/>
        <v>0</v>
      </c>
      <c r="J170" s="3">
        <f t="shared" si="64"/>
        <v>0.54861111111111049</v>
      </c>
      <c r="K170" s="1">
        <f t="shared" si="65"/>
        <v>0</v>
      </c>
      <c r="L170" s="3">
        <f t="shared" si="66"/>
        <v>0.54166666666666607</v>
      </c>
      <c r="M170" s="1">
        <f t="shared" si="67"/>
        <v>0</v>
      </c>
      <c r="N170" s="3">
        <f t="shared" si="68"/>
        <v>0.53472222222222165</v>
      </c>
      <c r="O170" s="1">
        <f t="shared" si="69"/>
        <v>0</v>
      </c>
      <c r="P170" s="3">
        <f t="shared" si="70"/>
        <v>0.52777777777777724</v>
      </c>
      <c r="Q170" s="1">
        <f t="shared" si="71"/>
        <v>0</v>
      </c>
      <c r="R170" s="3">
        <f t="shared" si="72"/>
        <v>0.52083333333333282</v>
      </c>
      <c r="S170" s="1">
        <f t="shared" si="73"/>
        <v>0</v>
      </c>
    </row>
    <row r="171" spans="3:19" x14ac:dyDescent="0.2">
      <c r="C171" s="1">
        <f t="shared" si="58"/>
        <v>0</v>
      </c>
      <c r="D171" s="3">
        <f t="shared" si="58"/>
        <v>0.57638888888888817</v>
      </c>
      <c r="E171" s="1">
        <f t="shared" si="59"/>
        <v>0</v>
      </c>
      <c r="F171" s="3">
        <f t="shared" si="60"/>
        <v>0.56944444444444375</v>
      </c>
      <c r="G171" s="1">
        <f t="shared" si="61"/>
        <v>0</v>
      </c>
      <c r="H171" s="3">
        <f t="shared" si="62"/>
        <v>0.56249999999999933</v>
      </c>
      <c r="I171" s="1">
        <f t="shared" si="63"/>
        <v>0</v>
      </c>
      <c r="J171" s="3">
        <f t="shared" si="64"/>
        <v>0.55555555555555491</v>
      </c>
      <c r="K171" s="1">
        <f t="shared" si="65"/>
        <v>0</v>
      </c>
      <c r="L171" s="3">
        <f t="shared" si="66"/>
        <v>0.54861111111111049</v>
      </c>
      <c r="M171" s="1">
        <f t="shared" si="67"/>
        <v>0</v>
      </c>
      <c r="N171" s="3">
        <f t="shared" si="68"/>
        <v>0.54166666666666607</v>
      </c>
      <c r="O171" s="1">
        <f t="shared" si="69"/>
        <v>0</v>
      </c>
      <c r="P171" s="3">
        <f t="shared" si="70"/>
        <v>0.53472222222222165</v>
      </c>
      <c r="Q171" s="1">
        <f t="shared" si="71"/>
        <v>0</v>
      </c>
      <c r="R171" s="3">
        <f t="shared" si="72"/>
        <v>0.52777777777777724</v>
      </c>
      <c r="S171" s="1">
        <f t="shared" si="73"/>
        <v>0</v>
      </c>
    </row>
    <row r="172" spans="3:19" x14ac:dyDescent="0.2">
      <c r="C172" s="1">
        <f t="shared" si="58"/>
        <v>0</v>
      </c>
      <c r="D172" s="3">
        <f t="shared" si="58"/>
        <v>0.58333333333333259</v>
      </c>
      <c r="E172" s="1">
        <f t="shared" si="59"/>
        <v>0</v>
      </c>
      <c r="F172" s="3">
        <f t="shared" si="60"/>
        <v>0.57638888888888817</v>
      </c>
      <c r="G172" s="1">
        <f t="shared" si="61"/>
        <v>0</v>
      </c>
      <c r="H172" s="3">
        <f t="shared" si="62"/>
        <v>0.56944444444444375</v>
      </c>
      <c r="I172" s="1">
        <f t="shared" si="63"/>
        <v>0</v>
      </c>
      <c r="J172" s="3">
        <f t="shared" si="64"/>
        <v>0.56249999999999933</v>
      </c>
      <c r="K172" s="1">
        <f t="shared" si="65"/>
        <v>0</v>
      </c>
      <c r="L172" s="3">
        <f t="shared" si="66"/>
        <v>0.55555555555555491</v>
      </c>
      <c r="M172" s="1">
        <f t="shared" si="67"/>
        <v>0</v>
      </c>
      <c r="N172" s="3">
        <f t="shared" si="68"/>
        <v>0.54861111111111049</v>
      </c>
      <c r="O172" s="1">
        <f t="shared" si="69"/>
        <v>0</v>
      </c>
      <c r="P172" s="3">
        <f t="shared" si="70"/>
        <v>0.54166666666666607</v>
      </c>
      <c r="Q172" s="1">
        <f t="shared" si="71"/>
        <v>0</v>
      </c>
      <c r="R172" s="3">
        <f t="shared" si="72"/>
        <v>0.53472222222222165</v>
      </c>
      <c r="S172" s="1">
        <f t="shared" si="73"/>
        <v>0</v>
      </c>
    </row>
    <row r="173" spans="3:19" x14ac:dyDescent="0.2">
      <c r="C173" s="1">
        <f t="shared" si="58"/>
        <v>0</v>
      </c>
      <c r="D173" s="3">
        <f t="shared" si="58"/>
        <v>0.59027777777777701</v>
      </c>
      <c r="E173" s="1">
        <f t="shared" si="59"/>
        <v>0</v>
      </c>
      <c r="F173" s="3">
        <f t="shared" si="60"/>
        <v>0.58333333333333259</v>
      </c>
      <c r="G173" s="1">
        <f t="shared" si="61"/>
        <v>0</v>
      </c>
      <c r="H173" s="3">
        <f t="shared" si="62"/>
        <v>0.57638888888888817</v>
      </c>
      <c r="I173" s="1">
        <f t="shared" si="63"/>
        <v>0</v>
      </c>
      <c r="J173" s="3">
        <f t="shared" si="64"/>
        <v>0.56944444444444375</v>
      </c>
      <c r="K173" s="1">
        <f t="shared" si="65"/>
        <v>0</v>
      </c>
      <c r="L173" s="3">
        <f t="shared" si="66"/>
        <v>0.56249999999999933</v>
      </c>
      <c r="M173" s="1">
        <f t="shared" si="67"/>
        <v>0</v>
      </c>
      <c r="N173" s="3">
        <f t="shared" si="68"/>
        <v>0.55555555555555491</v>
      </c>
      <c r="O173" s="1">
        <f t="shared" si="69"/>
        <v>0</v>
      </c>
      <c r="P173" s="3">
        <f t="shared" si="70"/>
        <v>0.54861111111111049</v>
      </c>
      <c r="Q173" s="1">
        <f t="shared" si="71"/>
        <v>0</v>
      </c>
      <c r="R173" s="3">
        <f t="shared" si="72"/>
        <v>0.54166666666666607</v>
      </c>
      <c r="S173" s="1">
        <f t="shared" si="73"/>
        <v>0</v>
      </c>
    </row>
    <row r="174" spans="3:19" x14ac:dyDescent="0.2">
      <c r="C174" s="1">
        <f t="shared" si="58"/>
        <v>0</v>
      </c>
      <c r="D174" s="3">
        <f t="shared" si="58"/>
        <v>0.59722222222222143</v>
      </c>
      <c r="E174" s="1">
        <f t="shared" si="59"/>
        <v>0</v>
      </c>
      <c r="F174" s="3">
        <f t="shared" si="60"/>
        <v>0.59027777777777701</v>
      </c>
      <c r="G174" s="1">
        <f t="shared" si="61"/>
        <v>0</v>
      </c>
      <c r="H174" s="3">
        <f t="shared" si="62"/>
        <v>0.58333333333333259</v>
      </c>
      <c r="I174" s="1">
        <f t="shared" si="63"/>
        <v>0</v>
      </c>
      <c r="J174" s="3">
        <f t="shared" si="64"/>
        <v>0.57638888888888817</v>
      </c>
      <c r="K174" s="1">
        <f t="shared" si="65"/>
        <v>0</v>
      </c>
      <c r="L174" s="3">
        <f t="shared" si="66"/>
        <v>0.56944444444444375</v>
      </c>
      <c r="M174" s="1">
        <f t="shared" si="67"/>
        <v>0</v>
      </c>
      <c r="N174" s="3">
        <f t="shared" si="68"/>
        <v>0.56249999999999933</v>
      </c>
      <c r="O174" s="1">
        <f t="shared" si="69"/>
        <v>0</v>
      </c>
      <c r="P174" s="3">
        <f t="shared" si="70"/>
        <v>0.55555555555555491</v>
      </c>
      <c r="Q174" s="1">
        <f t="shared" si="71"/>
        <v>0</v>
      </c>
      <c r="R174" s="3">
        <f t="shared" si="72"/>
        <v>0.54861111111111049</v>
      </c>
      <c r="S174" s="1">
        <f t="shared" si="73"/>
        <v>0</v>
      </c>
    </row>
    <row r="175" spans="3:19" x14ac:dyDescent="0.2">
      <c r="C175" s="1">
        <f t="shared" si="58"/>
        <v>0</v>
      </c>
      <c r="D175" s="3">
        <f t="shared" si="58"/>
        <v>0.60416666666666585</v>
      </c>
      <c r="E175" s="1">
        <f t="shared" si="59"/>
        <v>0</v>
      </c>
      <c r="F175" s="3">
        <f t="shared" si="60"/>
        <v>0.59722222222222143</v>
      </c>
      <c r="G175" s="1">
        <f t="shared" si="61"/>
        <v>0</v>
      </c>
      <c r="H175" s="3">
        <f t="shared" si="62"/>
        <v>0.59027777777777701</v>
      </c>
      <c r="I175" s="1">
        <f t="shared" si="63"/>
        <v>0</v>
      </c>
      <c r="J175" s="3">
        <f t="shared" si="64"/>
        <v>0.58333333333333259</v>
      </c>
      <c r="K175" s="1">
        <f t="shared" si="65"/>
        <v>0</v>
      </c>
      <c r="L175" s="3">
        <f t="shared" si="66"/>
        <v>0.57638888888888817</v>
      </c>
      <c r="M175" s="1">
        <f t="shared" si="67"/>
        <v>0</v>
      </c>
      <c r="N175" s="3">
        <f t="shared" si="68"/>
        <v>0.56944444444444375</v>
      </c>
      <c r="O175" s="1">
        <f t="shared" si="69"/>
        <v>0</v>
      </c>
      <c r="P175" s="3">
        <f t="shared" si="70"/>
        <v>0.56249999999999933</v>
      </c>
      <c r="Q175" s="1">
        <f t="shared" si="71"/>
        <v>0</v>
      </c>
      <c r="R175" s="3">
        <f t="shared" si="72"/>
        <v>0.55555555555555491</v>
      </c>
      <c r="S175" s="1">
        <f t="shared" si="73"/>
        <v>0</v>
      </c>
    </row>
    <row r="176" spans="3:19" x14ac:dyDescent="0.2">
      <c r="C176" s="1">
        <f t="shared" si="58"/>
        <v>0</v>
      </c>
      <c r="D176" s="3">
        <f t="shared" si="58"/>
        <v>0.61111111111111027</v>
      </c>
      <c r="E176" s="1">
        <f t="shared" si="59"/>
        <v>0</v>
      </c>
      <c r="F176" s="3">
        <f t="shared" si="60"/>
        <v>0.60416666666666585</v>
      </c>
      <c r="G176" s="1">
        <f t="shared" si="61"/>
        <v>0</v>
      </c>
      <c r="H176" s="3">
        <f t="shared" si="62"/>
        <v>0.59722222222222143</v>
      </c>
      <c r="I176" s="1">
        <f t="shared" si="63"/>
        <v>0</v>
      </c>
      <c r="J176" s="3">
        <f t="shared" si="64"/>
        <v>0.59027777777777701</v>
      </c>
      <c r="K176" s="1">
        <f t="shared" si="65"/>
        <v>0</v>
      </c>
      <c r="L176" s="3">
        <f t="shared" si="66"/>
        <v>0.58333333333333259</v>
      </c>
      <c r="M176" s="1">
        <f t="shared" si="67"/>
        <v>0</v>
      </c>
      <c r="N176" s="3">
        <f t="shared" si="68"/>
        <v>0.57638888888888817</v>
      </c>
      <c r="O176" s="1">
        <f t="shared" si="69"/>
        <v>0</v>
      </c>
      <c r="P176" s="3">
        <f t="shared" si="70"/>
        <v>0.56944444444444375</v>
      </c>
      <c r="Q176" s="1">
        <f t="shared" si="71"/>
        <v>0</v>
      </c>
      <c r="R176" s="3">
        <f t="shared" si="72"/>
        <v>0.56249999999999933</v>
      </c>
      <c r="S176" s="1">
        <f t="shared" si="73"/>
        <v>0</v>
      </c>
    </row>
    <row r="177" spans="3:19" x14ac:dyDescent="0.2">
      <c r="C177" s="1">
        <f t="shared" si="58"/>
        <v>0</v>
      </c>
      <c r="D177" s="3">
        <f t="shared" si="58"/>
        <v>0.61805555555555469</v>
      </c>
      <c r="E177" s="1">
        <f t="shared" si="59"/>
        <v>0</v>
      </c>
      <c r="F177" s="3">
        <f t="shared" si="60"/>
        <v>0.61111111111111027</v>
      </c>
      <c r="G177" s="1">
        <f t="shared" si="61"/>
        <v>0</v>
      </c>
      <c r="H177" s="3">
        <f t="shared" si="62"/>
        <v>0.60416666666666585</v>
      </c>
      <c r="I177" s="1">
        <f t="shared" si="63"/>
        <v>0</v>
      </c>
      <c r="J177" s="3">
        <f t="shared" si="64"/>
        <v>0.59722222222222143</v>
      </c>
      <c r="K177" s="1">
        <f t="shared" si="65"/>
        <v>0</v>
      </c>
      <c r="L177" s="3">
        <f t="shared" si="66"/>
        <v>0.59027777777777701</v>
      </c>
      <c r="M177" s="1">
        <f t="shared" si="67"/>
        <v>0</v>
      </c>
      <c r="N177" s="3">
        <f t="shared" si="68"/>
        <v>0.58333333333333259</v>
      </c>
      <c r="O177" s="1">
        <f t="shared" si="69"/>
        <v>0</v>
      </c>
      <c r="P177" s="3">
        <f t="shared" si="70"/>
        <v>0.57638888888888817</v>
      </c>
      <c r="Q177" s="1">
        <f t="shared" si="71"/>
        <v>0</v>
      </c>
      <c r="R177" s="3">
        <f t="shared" si="72"/>
        <v>0.56944444444444375</v>
      </c>
      <c r="S177" s="1">
        <f t="shared" si="73"/>
        <v>0</v>
      </c>
    </row>
    <row r="178" spans="3:19" x14ac:dyDescent="0.2">
      <c r="C178" s="1">
        <f>C43</f>
        <v>0</v>
      </c>
      <c r="D178" s="3">
        <f t="shared" ref="D178" si="74">D43</f>
        <v>0.62499999999999911</v>
      </c>
      <c r="E178" s="1">
        <f t="shared" si="59"/>
        <v>0</v>
      </c>
      <c r="F178" s="3">
        <f t="shared" si="60"/>
        <v>0.61805555555555469</v>
      </c>
      <c r="G178" s="1">
        <f t="shared" si="61"/>
        <v>0</v>
      </c>
      <c r="H178" s="3">
        <f t="shared" si="62"/>
        <v>0.61111111111111027</v>
      </c>
      <c r="I178" s="1">
        <f t="shared" si="63"/>
        <v>0</v>
      </c>
      <c r="J178" s="3">
        <f t="shared" si="64"/>
        <v>0.60416666666666585</v>
      </c>
      <c r="K178" s="1">
        <f t="shared" si="65"/>
        <v>0</v>
      </c>
      <c r="L178" s="3">
        <f t="shared" si="66"/>
        <v>0.59722222222222143</v>
      </c>
      <c r="M178" s="1">
        <f t="shared" si="67"/>
        <v>0</v>
      </c>
      <c r="N178" s="3">
        <f t="shared" si="68"/>
        <v>0.59027777777777701</v>
      </c>
      <c r="O178" s="1">
        <f t="shared" si="69"/>
        <v>0</v>
      </c>
      <c r="P178" s="3">
        <f t="shared" si="70"/>
        <v>0.58333333333333259</v>
      </c>
      <c r="Q178" s="1">
        <f t="shared" si="71"/>
        <v>0</v>
      </c>
      <c r="R178" s="3">
        <f t="shared" si="72"/>
        <v>0.57638888888888817</v>
      </c>
      <c r="S178" s="1">
        <f t="shared" si="73"/>
        <v>0</v>
      </c>
    </row>
    <row r="179" spans="3:19" x14ac:dyDescent="0.2">
      <c r="C179" s="1">
        <v>1</v>
      </c>
      <c r="D179" s="1">
        <v>1</v>
      </c>
      <c r="E179" s="1">
        <v>2</v>
      </c>
      <c r="F179" s="1">
        <v>2</v>
      </c>
      <c r="G179" s="1">
        <v>3</v>
      </c>
      <c r="H179" s="1">
        <v>3</v>
      </c>
      <c r="I179" s="1">
        <v>4</v>
      </c>
      <c r="J179" s="1">
        <v>4</v>
      </c>
      <c r="K179" s="1">
        <v>5</v>
      </c>
      <c r="L179" s="1">
        <v>5</v>
      </c>
      <c r="M179" s="1">
        <v>6</v>
      </c>
      <c r="N179" s="1">
        <v>6</v>
      </c>
      <c r="O179" s="1">
        <v>7</v>
      </c>
      <c r="P179" s="1">
        <v>7</v>
      </c>
      <c r="Q179" s="1">
        <v>8</v>
      </c>
      <c r="R179" s="1">
        <v>8</v>
      </c>
    </row>
    <row r="180" spans="3:19" x14ac:dyDescent="0.2">
      <c r="C180" s="3" cm="1">
        <f t="array" ref="C180:D219">_xlfn.SORTBY(D139:E178,D139:D178,1)</f>
        <v>0.35416666666666669</v>
      </c>
      <c r="D180" s="1" t="str">
        <v>5a</v>
      </c>
      <c r="E180" s="3" cm="1">
        <f t="array" ref="E180:F219">_xlfn.SORTBY(F139:G178,F139:F178,1)</f>
        <v>0.35416666666666669</v>
      </c>
      <c r="F180" s="1" t="str">
        <v>5b</v>
      </c>
      <c r="G180" s="3" cm="1">
        <f t="array" ref="G180:H219">_xlfn.SORTBY(H139:I178,H139:H178,1)</f>
        <v>0.35416666666666669</v>
      </c>
      <c r="H180" s="1" t="str">
        <v>5c</v>
      </c>
    </row>
    <row r="181" spans="3:19" x14ac:dyDescent="0.2">
      <c r="C181" s="3">
        <v>0.3611111111111111</v>
      </c>
      <c r="D181" s="1" t="str">
        <v>5b</v>
      </c>
      <c r="E181" s="3">
        <v>0.3611111111111111</v>
      </c>
      <c r="F181" s="1" t="str">
        <v>5c</v>
      </c>
      <c r="G181" s="3">
        <v>0.3611111111111111</v>
      </c>
      <c r="H181" s="1" t="str">
        <v>5d</v>
      </c>
    </row>
    <row r="182" spans="3:19" x14ac:dyDescent="0.2">
      <c r="C182" s="3">
        <v>0.36805555555555552</v>
      </c>
      <c r="D182" s="1" t="str">
        <v>5c</v>
      </c>
      <c r="E182" s="3">
        <v>0.36805555555555552</v>
      </c>
      <c r="F182" s="1" t="str">
        <v>5d</v>
      </c>
      <c r="G182" s="3">
        <v>0.36805555555555552</v>
      </c>
      <c r="H182" s="1" t="str">
        <v>6a</v>
      </c>
    </row>
    <row r="183" spans="3:19" x14ac:dyDescent="0.2">
      <c r="C183" s="3">
        <v>0.37499999999999994</v>
      </c>
      <c r="D183" s="1" t="str">
        <v>5d</v>
      </c>
      <c r="E183" s="3">
        <v>0.37499999999999994</v>
      </c>
      <c r="F183" s="1" t="str">
        <v>6a</v>
      </c>
      <c r="G183" s="3">
        <v>0.37499999999999994</v>
      </c>
      <c r="H183" s="1" t="str">
        <v>6b</v>
      </c>
    </row>
    <row r="184" spans="3:19" x14ac:dyDescent="0.2">
      <c r="C184" s="3">
        <v>0.38194444444444436</v>
      </c>
      <c r="D184" s="1" t="str">
        <v>6a</v>
      </c>
      <c r="E184" s="3">
        <v>0.38194444444444436</v>
      </c>
      <c r="F184" s="1" t="str">
        <v>6b</v>
      </c>
      <c r="G184" s="3">
        <v>0.38194444444444436</v>
      </c>
      <c r="H184" s="1" t="str">
        <v>6c</v>
      </c>
    </row>
    <row r="185" spans="3:19" x14ac:dyDescent="0.2">
      <c r="C185" s="3">
        <v>0.38888888888888878</v>
      </c>
      <c r="D185" s="1" t="str">
        <v>6b</v>
      </c>
      <c r="E185" s="3">
        <v>0.38888888888888878</v>
      </c>
      <c r="F185" s="1" t="str">
        <v>6c</v>
      </c>
      <c r="G185" s="3">
        <v>0.38888888888888878</v>
      </c>
      <c r="H185" s="1" t="str">
        <v>6d</v>
      </c>
    </row>
    <row r="186" spans="3:19" x14ac:dyDescent="0.2">
      <c r="C186" s="3">
        <v>0.3958333333333332</v>
      </c>
      <c r="D186" s="1" t="str">
        <v>6c</v>
      </c>
      <c r="E186" s="3">
        <v>0.3958333333333332</v>
      </c>
      <c r="F186" s="1" t="str">
        <v>6d</v>
      </c>
      <c r="G186" s="3">
        <v>0.3958333333333332</v>
      </c>
      <c r="H186" s="1" t="str">
        <v>7a</v>
      </c>
    </row>
    <row r="187" spans="3:19" x14ac:dyDescent="0.2">
      <c r="C187" s="3">
        <v>0.40277777777777762</v>
      </c>
      <c r="D187" s="1" t="str">
        <v>6d</v>
      </c>
      <c r="E187" s="3">
        <v>0.40277777777777762</v>
      </c>
      <c r="F187" s="1" t="str">
        <v>7a</v>
      </c>
      <c r="G187" s="3">
        <v>0.40277777777777762</v>
      </c>
      <c r="H187" s="1" t="str">
        <v>7b</v>
      </c>
    </row>
    <row r="188" spans="3:19" x14ac:dyDescent="0.2">
      <c r="C188" s="3">
        <v>0.40972222222222204</v>
      </c>
      <c r="D188" s="1" t="str">
        <v>7a</v>
      </c>
      <c r="E188" s="3">
        <v>0.40972222222222204</v>
      </c>
      <c r="F188" s="1" t="str">
        <v>7b</v>
      </c>
      <c r="G188" s="3">
        <v>0.40972222222222204</v>
      </c>
      <c r="H188" s="1" t="str">
        <v>7c</v>
      </c>
    </row>
    <row r="189" spans="3:19" x14ac:dyDescent="0.2">
      <c r="C189" s="3">
        <v>0.41666666666666646</v>
      </c>
      <c r="D189" s="1" t="str">
        <v>7b</v>
      </c>
      <c r="E189" s="3">
        <v>0.41666666666666646</v>
      </c>
      <c r="F189" s="1" t="str">
        <v>7c</v>
      </c>
      <c r="G189" s="3">
        <v>0.41666666666666646</v>
      </c>
      <c r="H189" s="1" t="str">
        <v>7d</v>
      </c>
    </row>
    <row r="190" spans="3:19" x14ac:dyDescent="0.2">
      <c r="C190" s="3">
        <v>0.42361111111111088</v>
      </c>
      <c r="D190" s="1" t="str">
        <v>7c</v>
      </c>
      <c r="E190" s="3">
        <v>0.42361111111111088</v>
      </c>
      <c r="F190" s="1" t="str">
        <v>7d</v>
      </c>
      <c r="G190" s="3">
        <v>0.42361111111111088</v>
      </c>
      <c r="H190" s="1" t="str">
        <v>8a</v>
      </c>
    </row>
    <row r="191" spans="3:19" x14ac:dyDescent="0.2">
      <c r="C191" s="3">
        <v>0.4305555555555553</v>
      </c>
      <c r="D191" s="1" t="str">
        <v>7d</v>
      </c>
      <c r="E191" s="3">
        <v>0.4305555555555553</v>
      </c>
      <c r="F191" s="1" t="str">
        <v>8a</v>
      </c>
      <c r="G191" s="3">
        <v>0.4305555555555553</v>
      </c>
      <c r="H191" s="1" t="str">
        <v>8b</v>
      </c>
    </row>
    <row r="192" spans="3:19" x14ac:dyDescent="0.2">
      <c r="C192" s="3">
        <v>0.43749999999999972</v>
      </c>
      <c r="D192" s="1" t="str">
        <v>8a</v>
      </c>
      <c r="E192" s="3">
        <v>0.43749999999999972</v>
      </c>
      <c r="F192" s="1" t="str">
        <v>8b</v>
      </c>
      <c r="G192" s="3">
        <v>0.43749999999999972</v>
      </c>
      <c r="H192" s="1" t="str">
        <v>8c</v>
      </c>
    </row>
    <row r="193" spans="3:8" x14ac:dyDescent="0.2">
      <c r="C193" s="3">
        <v>0.44444444444444414</v>
      </c>
      <c r="D193" s="1" t="str">
        <v>8b</v>
      </c>
      <c r="E193" s="3">
        <v>0.44444444444444414</v>
      </c>
      <c r="F193" s="1" t="str">
        <v>8c</v>
      </c>
      <c r="G193" s="3">
        <v>0.44444444444444414</v>
      </c>
      <c r="H193" s="1" t="str">
        <v>8d</v>
      </c>
    </row>
    <row r="194" spans="3:8" x14ac:dyDescent="0.2">
      <c r="C194" s="3">
        <v>0.45138888888888856</v>
      </c>
      <c r="D194" s="1" t="str">
        <v>8c</v>
      </c>
      <c r="E194" s="3">
        <v>0.45138888888888856</v>
      </c>
      <c r="F194" s="1" t="str">
        <v>8d</v>
      </c>
      <c r="G194" s="3">
        <v>0.45138888888888856</v>
      </c>
      <c r="H194" s="1" t="str">
        <v>9a</v>
      </c>
    </row>
    <row r="195" spans="3:8" x14ac:dyDescent="0.2">
      <c r="C195" s="3">
        <v>0.45833333333333298</v>
      </c>
      <c r="D195" s="1" t="str">
        <v>8d</v>
      </c>
      <c r="E195" s="3">
        <v>0.45833333333333298</v>
      </c>
      <c r="F195" s="1" t="str">
        <v>9a</v>
      </c>
      <c r="G195" s="3">
        <v>0.45833333333333298</v>
      </c>
      <c r="H195" s="1" t="str">
        <v>9b</v>
      </c>
    </row>
    <row r="196" spans="3:8" x14ac:dyDescent="0.2">
      <c r="C196" s="3">
        <v>0.4652777777777774</v>
      </c>
      <c r="D196" s="1" t="str">
        <v>9a</v>
      </c>
      <c r="E196" s="3">
        <v>0.4652777777777774</v>
      </c>
      <c r="F196" s="1" t="str">
        <v>9b</v>
      </c>
      <c r="G196" s="3">
        <v>0.4652777777777774</v>
      </c>
      <c r="H196" s="1" t="str">
        <v>9c</v>
      </c>
    </row>
    <row r="197" spans="3:8" x14ac:dyDescent="0.2">
      <c r="C197" s="3">
        <v>0.47222222222222182</v>
      </c>
      <c r="D197" s="1" t="str">
        <v>9b</v>
      </c>
      <c r="E197" s="3">
        <v>0.47222222222222182</v>
      </c>
      <c r="F197" s="1" t="str">
        <v>9c</v>
      </c>
      <c r="G197" s="3">
        <v>0.47222222222222182</v>
      </c>
      <c r="H197" s="1" t="str">
        <v>9d</v>
      </c>
    </row>
    <row r="198" spans="3:8" x14ac:dyDescent="0.2">
      <c r="C198" s="3">
        <v>0.47916666666666624</v>
      </c>
      <c r="D198" s="1" t="str">
        <v>9c</v>
      </c>
      <c r="E198" s="3">
        <v>0.47916666666666624</v>
      </c>
      <c r="F198" s="1" t="str">
        <v>9d</v>
      </c>
      <c r="G198" s="3">
        <v>0.47916666666666624</v>
      </c>
      <c r="H198" s="1" t="str">
        <v>10a</v>
      </c>
    </row>
    <row r="199" spans="3:8" x14ac:dyDescent="0.2">
      <c r="C199" s="3">
        <v>0.48611111111111066</v>
      </c>
      <c r="D199" s="1" t="str">
        <v>9d</v>
      </c>
      <c r="E199" s="3">
        <v>0.48611111111111066</v>
      </c>
      <c r="F199" s="1" t="str">
        <v>10a</v>
      </c>
      <c r="G199" s="3">
        <v>0.48611111111111066</v>
      </c>
      <c r="H199" s="1" t="str">
        <v>10b</v>
      </c>
    </row>
    <row r="200" spans="3:8" x14ac:dyDescent="0.2">
      <c r="C200" s="3">
        <v>0.49305555555555508</v>
      </c>
      <c r="D200" s="1" t="str">
        <v>10a</v>
      </c>
      <c r="E200" s="3">
        <v>0.49305555555555508</v>
      </c>
      <c r="F200" s="1" t="str">
        <v>10b</v>
      </c>
      <c r="G200" s="3">
        <v>0.49305555555555508</v>
      </c>
      <c r="H200" s="1" t="str">
        <v>10c</v>
      </c>
    </row>
    <row r="201" spans="3:8" x14ac:dyDescent="0.2">
      <c r="C201" s="3">
        <v>0.4999999999999995</v>
      </c>
      <c r="D201" s="1" t="str">
        <v>10b</v>
      </c>
      <c r="E201" s="3">
        <v>0.4999999999999995</v>
      </c>
      <c r="F201" s="1" t="str">
        <v>10c</v>
      </c>
      <c r="G201" s="3">
        <v>0.4999999999999995</v>
      </c>
      <c r="H201" s="1" t="str">
        <v>10d</v>
      </c>
    </row>
    <row r="202" spans="3:8" x14ac:dyDescent="0.2">
      <c r="C202" s="3">
        <v>0.50694444444444398</v>
      </c>
      <c r="D202" s="1" t="str">
        <v>10c</v>
      </c>
      <c r="E202" s="3">
        <v>0.50694444444444398</v>
      </c>
      <c r="F202" s="1" t="str">
        <v>10d</v>
      </c>
      <c r="G202" s="3">
        <v>0.50694444444444398</v>
      </c>
      <c r="H202" s="1" t="str">
        <v>11a</v>
      </c>
    </row>
    <row r="203" spans="3:8" x14ac:dyDescent="0.2">
      <c r="C203" s="3">
        <v>0.5138888888888884</v>
      </c>
      <c r="D203" s="1" t="str">
        <v>10d</v>
      </c>
      <c r="E203" s="3">
        <v>0.5138888888888884</v>
      </c>
      <c r="F203" s="1" t="str">
        <v>11a</v>
      </c>
      <c r="G203" s="3">
        <v>0.5138888888888884</v>
      </c>
      <c r="H203" s="1" t="str">
        <v>11b</v>
      </c>
    </row>
    <row r="204" spans="3:8" x14ac:dyDescent="0.2">
      <c r="C204" s="3">
        <v>0.52083333333333282</v>
      </c>
      <c r="D204" s="1" t="str">
        <v>11a</v>
      </c>
      <c r="E204" s="3">
        <v>0.52083333333333282</v>
      </c>
      <c r="F204" s="1" t="str">
        <v>11b</v>
      </c>
      <c r="G204" s="3">
        <v>0.52083333333333282</v>
      </c>
      <c r="H204" s="1">
        <v>0</v>
      </c>
    </row>
    <row r="205" spans="3:8" x14ac:dyDescent="0.2">
      <c r="C205" s="3">
        <v>0.52777777777777724</v>
      </c>
      <c r="D205" s="1" t="str">
        <v>11b</v>
      </c>
      <c r="E205" s="3">
        <v>0.52777777777777724</v>
      </c>
      <c r="F205" s="1">
        <v>0</v>
      </c>
      <c r="G205" s="3">
        <v>0.52083333333333337</v>
      </c>
      <c r="H205" s="1" t="str">
        <v>5a</v>
      </c>
    </row>
    <row r="206" spans="3:8" x14ac:dyDescent="0.2">
      <c r="C206" s="3">
        <v>0.53472222222222165</v>
      </c>
      <c r="D206" s="1">
        <v>0</v>
      </c>
      <c r="E206" s="3">
        <v>0.52777777777777779</v>
      </c>
      <c r="F206" s="1" t="str">
        <v>5a</v>
      </c>
      <c r="G206" s="3">
        <v>0.52777777777777724</v>
      </c>
      <c r="H206" s="1">
        <v>0</v>
      </c>
    </row>
    <row r="207" spans="3:8" x14ac:dyDescent="0.2">
      <c r="C207" s="3">
        <v>0.54166666666666607</v>
      </c>
      <c r="D207" s="1">
        <v>0</v>
      </c>
      <c r="E207" s="3">
        <v>0.53472222222222165</v>
      </c>
      <c r="F207" s="1">
        <v>0</v>
      </c>
      <c r="G207" s="3">
        <v>0.52777777777777779</v>
      </c>
      <c r="H207" s="1" t="str">
        <v>5b</v>
      </c>
    </row>
    <row r="208" spans="3:8" x14ac:dyDescent="0.2">
      <c r="C208" s="3">
        <v>0.54861111111111049</v>
      </c>
      <c r="D208" s="1">
        <v>0</v>
      </c>
      <c r="E208" s="3">
        <v>0.54166666666666607</v>
      </c>
      <c r="F208" s="1">
        <v>0</v>
      </c>
      <c r="G208" s="3">
        <v>0.53472222222222165</v>
      </c>
      <c r="H208" s="1">
        <v>0</v>
      </c>
    </row>
    <row r="209" spans="3:8" x14ac:dyDescent="0.2">
      <c r="C209" s="3">
        <v>0.55555555555555491</v>
      </c>
      <c r="D209" s="1">
        <v>0</v>
      </c>
      <c r="E209" s="3">
        <v>0.54861111111111049</v>
      </c>
      <c r="F209" s="1">
        <v>0</v>
      </c>
      <c r="G209" s="3">
        <v>0.54166666666666607</v>
      </c>
      <c r="H209" s="1">
        <v>0</v>
      </c>
    </row>
    <row r="210" spans="3:8" x14ac:dyDescent="0.2">
      <c r="C210" s="3">
        <v>0.56249999999999933</v>
      </c>
      <c r="D210" s="1">
        <v>0</v>
      </c>
      <c r="E210" s="3">
        <v>0.55555555555555491</v>
      </c>
      <c r="F210" s="1">
        <v>0</v>
      </c>
      <c r="G210" s="3">
        <v>0.54861111111111049</v>
      </c>
      <c r="H210" s="1">
        <v>0</v>
      </c>
    </row>
    <row r="211" spans="3:8" x14ac:dyDescent="0.2">
      <c r="C211" s="3">
        <v>0.56944444444444375</v>
      </c>
      <c r="D211" s="1">
        <v>0</v>
      </c>
      <c r="E211" s="3">
        <v>0.56249999999999933</v>
      </c>
      <c r="F211" s="1">
        <v>0</v>
      </c>
      <c r="G211" s="3">
        <v>0.55555555555555491</v>
      </c>
      <c r="H211" s="1">
        <v>0</v>
      </c>
    </row>
    <row r="212" spans="3:8" x14ac:dyDescent="0.2">
      <c r="C212" s="3">
        <v>0.57638888888888817</v>
      </c>
      <c r="D212" s="1">
        <v>0</v>
      </c>
      <c r="E212" s="3">
        <v>0.56944444444444375</v>
      </c>
      <c r="F212" s="1">
        <v>0</v>
      </c>
      <c r="G212" s="3">
        <v>0.56249999999999933</v>
      </c>
      <c r="H212" s="1">
        <v>0</v>
      </c>
    </row>
    <row r="213" spans="3:8" x14ac:dyDescent="0.2">
      <c r="C213" s="3">
        <v>0.58333333333333259</v>
      </c>
      <c r="D213" s="1">
        <v>0</v>
      </c>
      <c r="E213" s="3">
        <v>0.57638888888888817</v>
      </c>
      <c r="F213" s="1">
        <v>0</v>
      </c>
      <c r="G213" s="3">
        <v>0.56944444444444375</v>
      </c>
      <c r="H213" s="1">
        <v>0</v>
      </c>
    </row>
    <row r="214" spans="3:8" x14ac:dyDescent="0.2">
      <c r="C214" s="3">
        <v>0.59027777777777701</v>
      </c>
      <c r="D214" s="1">
        <v>0</v>
      </c>
      <c r="E214" s="3">
        <v>0.58333333333333259</v>
      </c>
      <c r="F214" s="1">
        <v>0</v>
      </c>
      <c r="G214" s="3">
        <v>0.57638888888888817</v>
      </c>
      <c r="H214" s="1">
        <v>0</v>
      </c>
    </row>
    <row r="215" spans="3:8" x14ac:dyDescent="0.2">
      <c r="C215" s="3">
        <v>0.59722222222222143</v>
      </c>
      <c r="D215" s="1">
        <v>0</v>
      </c>
      <c r="E215" s="3">
        <v>0.59027777777777701</v>
      </c>
      <c r="F215" s="1">
        <v>0</v>
      </c>
      <c r="G215" s="3">
        <v>0.58333333333333259</v>
      </c>
      <c r="H215" s="1">
        <v>0</v>
      </c>
    </row>
    <row r="216" spans="3:8" x14ac:dyDescent="0.2">
      <c r="C216" s="3">
        <v>0.60416666666666585</v>
      </c>
      <c r="D216" s="1">
        <v>0</v>
      </c>
      <c r="E216" s="3">
        <v>0.59722222222222143</v>
      </c>
      <c r="F216" s="1">
        <v>0</v>
      </c>
      <c r="G216" s="3">
        <v>0.59027777777777701</v>
      </c>
      <c r="H216" s="1">
        <v>0</v>
      </c>
    </row>
    <row r="217" spans="3:8" x14ac:dyDescent="0.2">
      <c r="C217" s="3">
        <v>0.61111111111111027</v>
      </c>
      <c r="D217" s="1">
        <v>0</v>
      </c>
      <c r="E217" s="3">
        <v>0.60416666666666585</v>
      </c>
      <c r="F217" s="1">
        <v>0</v>
      </c>
      <c r="G217" s="3">
        <v>0.59722222222222143</v>
      </c>
      <c r="H217" s="1">
        <v>0</v>
      </c>
    </row>
    <row r="218" spans="3:8" x14ac:dyDescent="0.2">
      <c r="C218" s="3">
        <v>0.61805555555555469</v>
      </c>
      <c r="D218" s="1">
        <v>0</v>
      </c>
      <c r="E218" s="3">
        <v>0.61111111111111027</v>
      </c>
      <c r="F218" s="1">
        <v>0</v>
      </c>
      <c r="G218" s="3">
        <v>0.60416666666666585</v>
      </c>
      <c r="H218" s="1">
        <v>0</v>
      </c>
    </row>
    <row r="219" spans="3:8" x14ac:dyDescent="0.2">
      <c r="C219" s="3">
        <v>0.62499999999999911</v>
      </c>
      <c r="D219" s="1">
        <v>0</v>
      </c>
      <c r="E219" s="3">
        <v>0.61805555555555469</v>
      </c>
      <c r="F219" s="1">
        <v>0</v>
      </c>
      <c r="G219" s="3">
        <v>0.61111111111111027</v>
      </c>
      <c r="H219" s="1">
        <v>0</v>
      </c>
    </row>
  </sheetData>
  <pageMargins left="0.7" right="0.7" top="0.78740157499999996" bottom="0.78740157499999996" header="0.3" footer="0.3"/>
  <ignoredErrors>
    <ignoredError sqref="F139:S17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98EF4-36EA-0846-8879-89FFF0602C10}">
  <sheetPr>
    <tabColor theme="6"/>
    <pageSetUpPr fitToPage="1"/>
  </sheetPr>
  <dimension ref="B2:I53"/>
  <sheetViews>
    <sheetView showGridLines="0" zoomScale="60" zoomScaleNormal="60" workbookViewId="0">
      <selection activeCell="F5" sqref="F5"/>
    </sheetView>
  </sheetViews>
  <sheetFormatPr baseColWidth="10" defaultRowHeight="26" x14ac:dyDescent="0.3"/>
  <cols>
    <col min="2" max="2" width="16.6640625" style="45" customWidth="1"/>
    <col min="3" max="6" width="29.5" style="45" customWidth="1"/>
    <col min="7" max="9" width="10.83203125" style="45"/>
  </cols>
  <sheetData>
    <row r="2" spans="2:6" ht="47" x14ac:dyDescent="0.55000000000000004">
      <c r="B2" s="65" t="s">
        <v>59</v>
      </c>
      <c r="C2" s="65"/>
      <c r="D2" s="65"/>
      <c r="E2" s="65"/>
    </row>
    <row r="3" spans="2:6" ht="65" customHeight="1" thickBot="1" x14ac:dyDescent="0.35"/>
    <row r="4" spans="2:6" ht="32" thickBot="1" x14ac:dyDescent="0.4">
      <c r="B4" s="46" t="s">
        <v>0</v>
      </c>
      <c r="C4" s="62" t="s">
        <v>60</v>
      </c>
      <c r="D4" s="63"/>
      <c r="E4" s="63"/>
      <c r="F4" s="64"/>
    </row>
    <row r="5" spans="2:6" ht="31" x14ac:dyDescent="0.35">
      <c r="B5" s="47" t="str">
        <f>'Zeitpläne Stationen'!B3</f>
        <v>5a</v>
      </c>
      <c r="C5" s="51"/>
      <c r="D5" s="51"/>
      <c r="E5" s="51"/>
      <c r="F5" s="52"/>
    </row>
    <row r="6" spans="2:6" ht="31" x14ac:dyDescent="0.35">
      <c r="B6" s="48" t="str">
        <f>'Zeitpläne Stationen'!B4</f>
        <v>5b</v>
      </c>
      <c r="C6" s="53"/>
      <c r="D6" s="53"/>
      <c r="E6" s="53"/>
      <c r="F6" s="54"/>
    </row>
    <row r="7" spans="2:6" ht="31" x14ac:dyDescent="0.35">
      <c r="B7" s="48" t="str">
        <f>'Zeitpläne Stationen'!B5</f>
        <v>5c</v>
      </c>
      <c r="C7" s="53"/>
      <c r="D7" s="53"/>
      <c r="E7" s="53"/>
      <c r="F7" s="54"/>
    </row>
    <row r="8" spans="2:6" ht="31" x14ac:dyDescent="0.35">
      <c r="B8" s="48" t="str">
        <f>'Zeitpläne Stationen'!B6</f>
        <v>5d</v>
      </c>
      <c r="C8" s="53"/>
      <c r="D8" s="53"/>
      <c r="E8" s="53"/>
      <c r="F8" s="54"/>
    </row>
    <row r="9" spans="2:6" ht="31" x14ac:dyDescent="0.35">
      <c r="B9" s="48" t="str">
        <f>'Zeitpläne Stationen'!B7</f>
        <v>6a</v>
      </c>
      <c r="C9" s="53"/>
      <c r="D9" s="53"/>
      <c r="E9" s="53"/>
      <c r="F9" s="54"/>
    </row>
    <row r="10" spans="2:6" ht="31" x14ac:dyDescent="0.35">
      <c r="B10" s="48" t="str">
        <f>'Zeitpläne Stationen'!B8</f>
        <v>6b</v>
      </c>
      <c r="C10" s="53"/>
      <c r="D10" s="53"/>
      <c r="E10" s="53"/>
      <c r="F10" s="54"/>
    </row>
    <row r="11" spans="2:6" ht="31" x14ac:dyDescent="0.35">
      <c r="B11" s="48" t="str">
        <f>'Zeitpläne Stationen'!B9</f>
        <v>6c</v>
      </c>
      <c r="C11" s="53"/>
      <c r="D11" s="53"/>
      <c r="E11" s="53"/>
      <c r="F11" s="54"/>
    </row>
    <row r="12" spans="2:6" ht="31" x14ac:dyDescent="0.35">
      <c r="B12" s="48" t="str">
        <f>'Zeitpläne Stationen'!B10</f>
        <v>6d</v>
      </c>
      <c r="C12" s="53"/>
      <c r="D12" s="53"/>
      <c r="E12" s="53"/>
      <c r="F12" s="54"/>
    </row>
    <row r="13" spans="2:6" ht="31" x14ac:dyDescent="0.35">
      <c r="B13" s="48" t="str">
        <f>'Zeitpläne Stationen'!B11</f>
        <v>7a</v>
      </c>
      <c r="C13" s="53"/>
      <c r="D13" s="53"/>
      <c r="E13" s="53"/>
      <c r="F13" s="54"/>
    </row>
    <row r="14" spans="2:6" ht="31" x14ac:dyDescent="0.35">
      <c r="B14" s="48" t="str">
        <f>'Zeitpläne Stationen'!B12</f>
        <v>7b</v>
      </c>
      <c r="C14" s="53"/>
      <c r="D14" s="53"/>
      <c r="E14" s="53"/>
      <c r="F14" s="54"/>
    </row>
    <row r="15" spans="2:6" ht="31" x14ac:dyDescent="0.35">
      <c r="B15" s="48" t="str">
        <f>'Zeitpläne Stationen'!B13</f>
        <v>7c</v>
      </c>
      <c r="C15" s="53"/>
      <c r="D15" s="53"/>
      <c r="E15" s="53"/>
      <c r="F15" s="54"/>
    </row>
    <row r="16" spans="2:6" ht="31" x14ac:dyDescent="0.35">
      <c r="B16" s="48" t="str">
        <f>'Zeitpläne Stationen'!B14</f>
        <v>7d</v>
      </c>
      <c r="C16" s="53"/>
      <c r="D16" s="53"/>
      <c r="E16" s="53"/>
      <c r="F16" s="54"/>
    </row>
    <row r="17" spans="2:6" ht="31" x14ac:dyDescent="0.35">
      <c r="B17" s="48" t="str">
        <f>'Zeitpläne Stationen'!B15</f>
        <v>8a</v>
      </c>
      <c r="C17" s="53"/>
      <c r="D17" s="53"/>
      <c r="E17" s="53"/>
      <c r="F17" s="54"/>
    </row>
    <row r="18" spans="2:6" ht="31" x14ac:dyDescent="0.35">
      <c r="B18" s="48" t="str">
        <f>'Zeitpläne Stationen'!B16</f>
        <v>8b</v>
      </c>
      <c r="C18" s="53"/>
      <c r="D18" s="53"/>
      <c r="E18" s="53"/>
      <c r="F18" s="54"/>
    </row>
    <row r="19" spans="2:6" ht="31" x14ac:dyDescent="0.35">
      <c r="B19" s="48" t="str">
        <f>'Zeitpläne Stationen'!B17</f>
        <v>8c</v>
      </c>
      <c r="C19" s="53"/>
      <c r="D19" s="53"/>
      <c r="E19" s="53"/>
      <c r="F19" s="54"/>
    </row>
    <row r="20" spans="2:6" ht="31" x14ac:dyDescent="0.35">
      <c r="B20" s="48" t="str">
        <f>'Zeitpläne Stationen'!B18</f>
        <v>8d</v>
      </c>
      <c r="C20" s="53"/>
      <c r="D20" s="53"/>
      <c r="E20" s="53"/>
      <c r="F20" s="54"/>
    </row>
    <row r="21" spans="2:6" ht="31" x14ac:dyDescent="0.35">
      <c r="B21" s="48" t="str">
        <f>'Zeitpläne Stationen'!B19</f>
        <v>9a</v>
      </c>
      <c r="C21" s="53"/>
      <c r="D21" s="53"/>
      <c r="E21" s="53"/>
      <c r="F21" s="54"/>
    </row>
    <row r="22" spans="2:6" ht="31" x14ac:dyDescent="0.35">
      <c r="B22" s="48" t="str">
        <f>'Zeitpläne Stationen'!B20</f>
        <v>9b</v>
      </c>
      <c r="C22" s="53"/>
      <c r="D22" s="53"/>
      <c r="E22" s="53"/>
      <c r="F22" s="54"/>
    </row>
    <row r="23" spans="2:6" ht="31" x14ac:dyDescent="0.35">
      <c r="B23" s="48" t="str">
        <f>'Zeitpläne Stationen'!B21</f>
        <v>9c</v>
      </c>
      <c r="C23" s="53"/>
      <c r="D23" s="53"/>
      <c r="E23" s="53"/>
      <c r="F23" s="54"/>
    </row>
    <row r="24" spans="2:6" ht="31" x14ac:dyDescent="0.35">
      <c r="B24" s="48" t="str">
        <f>'Zeitpläne Stationen'!B22</f>
        <v>9d</v>
      </c>
      <c r="C24" s="53"/>
      <c r="D24" s="53"/>
      <c r="E24" s="53"/>
      <c r="F24" s="54"/>
    </row>
    <row r="25" spans="2:6" ht="31" x14ac:dyDescent="0.35">
      <c r="B25" s="48" t="str">
        <f>'Zeitpläne Stationen'!B23</f>
        <v>10a</v>
      </c>
      <c r="C25" s="53"/>
      <c r="D25" s="53"/>
      <c r="E25" s="53"/>
      <c r="F25" s="54"/>
    </row>
    <row r="26" spans="2:6" ht="31" x14ac:dyDescent="0.35">
      <c r="B26" s="48" t="str">
        <f>'Zeitpläne Stationen'!B24</f>
        <v>10b</v>
      </c>
      <c r="C26" s="53"/>
      <c r="D26" s="53"/>
      <c r="E26" s="53"/>
      <c r="F26" s="54"/>
    </row>
    <row r="27" spans="2:6" ht="31" x14ac:dyDescent="0.35">
      <c r="B27" s="48" t="str">
        <f>'Zeitpläne Stationen'!B25</f>
        <v>10c</v>
      </c>
      <c r="C27" s="53"/>
      <c r="D27" s="53"/>
      <c r="E27" s="53"/>
      <c r="F27" s="54"/>
    </row>
    <row r="28" spans="2:6" ht="31" x14ac:dyDescent="0.35">
      <c r="B28" s="48" t="str">
        <f>'Zeitpläne Stationen'!B26</f>
        <v>10d</v>
      </c>
      <c r="C28" s="53"/>
      <c r="D28" s="53"/>
      <c r="E28" s="53"/>
      <c r="F28" s="54"/>
    </row>
    <row r="29" spans="2:6" ht="31" x14ac:dyDescent="0.35">
      <c r="B29" s="48" t="str">
        <f>'Zeitpläne Stationen'!B27</f>
        <v>11a</v>
      </c>
      <c r="C29" s="53"/>
      <c r="D29" s="54"/>
      <c r="E29" s="53"/>
      <c r="F29" s="54"/>
    </row>
    <row r="30" spans="2:6" ht="31" x14ac:dyDescent="0.35">
      <c r="B30" s="48" t="str">
        <f>'Zeitpläne Stationen'!B28</f>
        <v>11b</v>
      </c>
      <c r="C30" s="53"/>
      <c r="D30" s="54"/>
      <c r="E30" s="53"/>
      <c r="F30" s="54"/>
    </row>
    <row r="31" spans="2:6" ht="31" x14ac:dyDescent="0.35">
      <c r="B31" s="48">
        <f>'Zeitpläne Stationen'!B29</f>
        <v>0</v>
      </c>
      <c r="C31" s="54"/>
      <c r="D31" s="54"/>
      <c r="E31" s="54"/>
      <c r="F31" s="54"/>
    </row>
    <row r="32" spans="2:6" ht="31" x14ac:dyDescent="0.35">
      <c r="B32" s="48">
        <f>'Zeitpläne Stationen'!B30</f>
        <v>0</v>
      </c>
      <c r="C32" s="54"/>
      <c r="D32" s="54"/>
      <c r="E32" s="54"/>
      <c r="F32" s="54"/>
    </row>
    <row r="33" spans="2:6" ht="31" x14ac:dyDescent="0.35">
      <c r="B33" s="48">
        <f>'Zeitpläne Stationen'!B31</f>
        <v>0</v>
      </c>
      <c r="C33" s="54"/>
      <c r="D33" s="54"/>
      <c r="E33" s="54"/>
      <c r="F33" s="54"/>
    </row>
    <row r="34" spans="2:6" ht="31" x14ac:dyDescent="0.35">
      <c r="B34" s="48">
        <f>'Zeitpläne Stationen'!B32</f>
        <v>0</v>
      </c>
      <c r="C34" s="54"/>
      <c r="D34" s="54"/>
      <c r="E34" s="54"/>
      <c r="F34" s="54"/>
    </row>
    <row r="35" spans="2:6" ht="31" x14ac:dyDescent="0.35">
      <c r="B35" s="48">
        <f>'Zeitpläne Stationen'!B33</f>
        <v>0</v>
      </c>
      <c r="C35" s="54"/>
      <c r="D35" s="54"/>
      <c r="E35" s="54"/>
      <c r="F35" s="54"/>
    </row>
    <row r="36" spans="2:6" ht="31" x14ac:dyDescent="0.35">
      <c r="B36" s="48">
        <f>'Zeitpläne Stationen'!B34</f>
        <v>0</v>
      </c>
      <c r="C36" s="54"/>
      <c r="D36" s="54"/>
      <c r="E36" s="54"/>
      <c r="F36" s="54"/>
    </row>
    <row r="37" spans="2:6" ht="31" x14ac:dyDescent="0.35">
      <c r="B37" s="48">
        <f>'Zeitpläne Stationen'!B35</f>
        <v>0</v>
      </c>
      <c r="C37" s="54"/>
      <c r="D37" s="54"/>
      <c r="E37" s="54"/>
      <c r="F37" s="54"/>
    </row>
    <row r="38" spans="2:6" ht="31" x14ac:dyDescent="0.35">
      <c r="B38" s="48">
        <f>'Zeitpläne Stationen'!B36</f>
        <v>0</v>
      </c>
      <c r="C38" s="54"/>
      <c r="D38" s="54"/>
      <c r="E38" s="54"/>
      <c r="F38" s="54"/>
    </row>
    <row r="39" spans="2:6" ht="31" x14ac:dyDescent="0.35">
      <c r="B39" s="48">
        <f>'Zeitpläne Stationen'!B37</f>
        <v>0</v>
      </c>
      <c r="C39" s="54"/>
      <c r="D39" s="54"/>
      <c r="E39" s="54"/>
      <c r="F39" s="54"/>
    </row>
    <row r="40" spans="2:6" ht="31" x14ac:dyDescent="0.35">
      <c r="B40" s="48">
        <f>'Zeitpläne Stationen'!B38</f>
        <v>0</v>
      </c>
      <c r="C40" s="54"/>
      <c r="D40" s="54"/>
      <c r="E40" s="54"/>
      <c r="F40" s="54"/>
    </row>
    <row r="41" spans="2:6" ht="31" x14ac:dyDescent="0.35">
      <c r="B41" s="48">
        <f>'Zeitpläne Stationen'!B39</f>
        <v>0</v>
      </c>
      <c r="C41" s="54"/>
      <c r="D41" s="54"/>
      <c r="E41" s="54"/>
      <c r="F41" s="54"/>
    </row>
    <row r="42" spans="2:6" ht="31" x14ac:dyDescent="0.35">
      <c r="B42" s="48">
        <f>'Zeitpläne Stationen'!B40</f>
        <v>0</v>
      </c>
      <c r="C42" s="54"/>
      <c r="D42" s="54"/>
      <c r="E42" s="54"/>
      <c r="F42" s="54"/>
    </row>
    <row r="43" spans="2:6" ht="31" x14ac:dyDescent="0.35">
      <c r="B43" s="48">
        <f>'Zeitpläne Stationen'!B41</f>
        <v>0</v>
      </c>
      <c r="C43" s="54"/>
      <c r="D43" s="54"/>
      <c r="E43" s="54"/>
      <c r="F43" s="54"/>
    </row>
    <row r="44" spans="2:6" ht="31" x14ac:dyDescent="0.35">
      <c r="B44" s="49">
        <f>'Zeitpläne Stationen'!B42</f>
        <v>0</v>
      </c>
      <c r="C44" s="55"/>
      <c r="D44" s="55"/>
      <c r="E44" s="55"/>
      <c r="F44" s="55"/>
    </row>
    <row r="45" spans="2:6" ht="27" thickBot="1" x14ac:dyDescent="0.35">
      <c r="B45" s="50"/>
      <c r="C45" s="50"/>
      <c r="D45" s="50"/>
      <c r="E45" s="50"/>
      <c r="F45" s="50"/>
    </row>
    <row r="46" spans="2:6" ht="32" thickBot="1" x14ac:dyDescent="0.4">
      <c r="C46" s="62" t="s">
        <v>61</v>
      </c>
      <c r="D46" s="63"/>
      <c r="E46" s="63"/>
      <c r="F46" s="64"/>
    </row>
    <row r="47" spans="2:6" x14ac:dyDescent="0.3">
      <c r="C47" s="56"/>
      <c r="D47" s="56"/>
      <c r="E47" s="56"/>
      <c r="F47" s="56"/>
    </row>
    <row r="48" spans="2:6" x14ac:dyDescent="0.3">
      <c r="C48" s="57"/>
      <c r="D48" s="57"/>
      <c r="E48" s="57"/>
      <c r="F48" s="57"/>
    </row>
    <row r="49" spans="3:6" x14ac:dyDescent="0.3">
      <c r="C49" s="57"/>
      <c r="D49" s="57"/>
      <c r="E49" s="57"/>
      <c r="F49" s="57"/>
    </row>
    <row r="50" spans="3:6" x14ac:dyDescent="0.3">
      <c r="C50" s="57"/>
      <c r="D50" s="57"/>
      <c r="E50" s="57"/>
      <c r="F50" s="57"/>
    </row>
    <row r="51" spans="3:6" x14ac:dyDescent="0.3">
      <c r="C51" s="57"/>
      <c r="D51" s="57"/>
      <c r="E51" s="57"/>
      <c r="F51" s="57"/>
    </row>
    <row r="52" spans="3:6" x14ac:dyDescent="0.3">
      <c r="C52" s="57"/>
      <c r="D52" s="57"/>
      <c r="E52" s="57"/>
      <c r="F52" s="57"/>
    </row>
    <row r="53" spans="3:6" x14ac:dyDescent="0.3">
      <c r="C53" s="57"/>
      <c r="D53" s="57"/>
      <c r="E53" s="57"/>
      <c r="F53" s="57"/>
    </row>
  </sheetData>
  <sheetProtection sheet="1" objects="1" scenarios="1" formatColumns="0" formatRows="0" sort="0"/>
  <mergeCells count="3">
    <mergeCell ref="C4:F4"/>
    <mergeCell ref="B2:E2"/>
    <mergeCell ref="C46:F46"/>
  </mergeCells>
  <printOptions horizontalCentered="1"/>
  <pageMargins left="0.7" right="0.7" top="0.78740157499999996" bottom="0.78740157499999996" header="0.3" footer="0.3"/>
  <pageSetup paperSize="9" scale="47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45F96-52E0-5A4C-8DBB-4A9A4B5B11B3}">
  <sheetPr>
    <tabColor theme="9" tint="0.79998168889431442"/>
  </sheetPr>
  <dimension ref="A1:D1393"/>
  <sheetViews>
    <sheetView showGridLines="0" workbookViewId="0">
      <selection activeCell="F6" sqref="F6"/>
    </sheetView>
  </sheetViews>
  <sheetFormatPr baseColWidth="10" defaultRowHeight="16" x14ac:dyDescent="0.2"/>
  <cols>
    <col min="2" max="2" width="12.33203125" customWidth="1"/>
    <col min="3" max="3" width="38.33203125" customWidth="1"/>
    <col min="4" max="4" width="11.6640625" customWidth="1"/>
  </cols>
  <sheetData>
    <row r="1" spans="1:4" x14ac:dyDescent="0.2">
      <c r="A1" s="19"/>
    </row>
    <row r="2" spans="1:4" x14ac:dyDescent="0.2">
      <c r="A2" s="19">
        <f>'Zeitplan Riegen'!D1</f>
        <v>6</v>
      </c>
    </row>
    <row r="3" spans="1:4" ht="29" x14ac:dyDescent="0.35">
      <c r="A3" s="19">
        <f>'Zeitpläne Stationen'!E7</f>
        <v>4</v>
      </c>
      <c r="B3" s="79" t="s">
        <v>11</v>
      </c>
      <c r="C3" s="79"/>
      <c r="D3" s="79"/>
    </row>
    <row r="4" spans="1:4" x14ac:dyDescent="0.2">
      <c r="A4" s="19"/>
    </row>
    <row r="5" spans="1:4" ht="17" thickBot="1" x14ac:dyDescent="0.25">
      <c r="A5" s="19">
        <f>'Zeitpläne Stationen'!E9</f>
        <v>26</v>
      </c>
    </row>
    <row r="6" spans="1:4" ht="53" thickBot="1" x14ac:dyDescent="0.25">
      <c r="A6" s="19"/>
      <c r="B6" s="80" t="str">
        <f>'Zeitpläne Stationen'!B3</f>
        <v>5a</v>
      </c>
      <c r="C6" s="81"/>
      <c r="D6" s="82"/>
    </row>
    <row r="8" spans="1:4" ht="20" thickBot="1" x14ac:dyDescent="0.3">
      <c r="B8" s="83" t="s">
        <v>12</v>
      </c>
      <c r="C8" s="83"/>
      <c r="D8" s="83"/>
    </row>
    <row r="9" spans="1:4" ht="18" customHeight="1" thickBot="1" x14ac:dyDescent="0.3">
      <c r="B9" s="69">
        <f>'Eingabe Übersicht Riegenleiter'!C5</f>
        <v>0</v>
      </c>
      <c r="C9" s="70"/>
      <c r="D9" s="71"/>
    </row>
    <row r="10" spans="1:4" ht="18" customHeight="1" thickBot="1" x14ac:dyDescent="0.3">
      <c r="B10" s="69">
        <f>'Eingabe Übersicht Riegenleiter'!D5</f>
        <v>0</v>
      </c>
      <c r="C10" s="70"/>
      <c r="D10" s="71"/>
    </row>
    <row r="11" spans="1:4" ht="18" customHeight="1" thickBot="1" x14ac:dyDescent="0.3">
      <c r="B11" s="69">
        <f>'Eingabe Übersicht Riegenleiter'!E5</f>
        <v>0</v>
      </c>
      <c r="C11" s="70"/>
      <c r="D11" s="71"/>
    </row>
    <row r="12" spans="1:4" ht="18" customHeight="1" thickBot="1" x14ac:dyDescent="0.25">
      <c r="B12" s="72">
        <f>'Eingabe Übersicht Riegenleiter'!F5</f>
        <v>0</v>
      </c>
      <c r="C12" s="73"/>
      <c r="D12" s="74"/>
    </row>
    <row r="13" spans="1:4" ht="18" customHeight="1" thickBot="1" x14ac:dyDescent="0.25"/>
    <row r="14" spans="1:4" ht="44" thickBot="1" x14ac:dyDescent="0.55000000000000004">
      <c r="B14" s="75" t="s">
        <v>10</v>
      </c>
      <c r="C14" s="76"/>
      <c r="D14" s="77"/>
    </row>
    <row r="16" spans="1:4" ht="21" x14ac:dyDescent="0.25">
      <c r="B16" s="26" t="s">
        <v>8</v>
      </c>
      <c r="C16" s="78" t="s">
        <v>13</v>
      </c>
      <c r="D16" s="78"/>
    </row>
    <row r="17" spans="2:4" ht="29" x14ac:dyDescent="0.35">
      <c r="B17" s="25">
        <f>_xlfn.IFNA('Zeitplan Riegen'!J5," ")</f>
        <v>0.35416666666666669</v>
      </c>
      <c r="C17" s="25" t="str">
        <f>'Zeitplan Riegen'!K5</f>
        <v>Weitsprung</v>
      </c>
      <c r="D17" s="25" t="str">
        <f>'Zeitplan Riegen'!L5</f>
        <v>a</v>
      </c>
    </row>
    <row r="18" spans="2:4" ht="29" x14ac:dyDescent="0.35">
      <c r="B18" s="25">
        <f>_xlfn.IFNA('Zeitplan Riegen'!J6," ")</f>
        <v>0.38194444444444448</v>
      </c>
      <c r="C18" s="25" t="str">
        <f>'Zeitplan Riegen'!K6</f>
        <v>Standweitsprung</v>
      </c>
      <c r="D18" s="25" t="str">
        <f>'Zeitplan Riegen'!L6</f>
        <v>a</v>
      </c>
    </row>
    <row r="19" spans="2:4" ht="29" x14ac:dyDescent="0.35">
      <c r="B19" s="25">
        <f>_xlfn.IFNA('Zeitplan Riegen'!J7," ")</f>
        <v>0.40972222222222221</v>
      </c>
      <c r="C19" s="25" t="str">
        <f>'Zeitplan Riegen'!K7</f>
        <v>Weitwurf</v>
      </c>
      <c r="D19" s="25" t="str">
        <f>'Zeitplan Riegen'!L7</f>
        <v>a</v>
      </c>
    </row>
    <row r="20" spans="2:4" ht="29" x14ac:dyDescent="0.35">
      <c r="B20" s="25">
        <f>_xlfn.IFNA('Zeitplan Riegen'!J8," ")</f>
        <v>0.4375</v>
      </c>
      <c r="C20" s="25" t="str">
        <f>'Zeitplan Riegen'!K8</f>
        <v>Seilspringen</v>
      </c>
      <c r="D20" s="25" t="str">
        <f>'Zeitplan Riegen'!L8</f>
        <v>a</v>
      </c>
    </row>
    <row r="21" spans="2:4" ht="29" x14ac:dyDescent="0.35">
      <c r="B21" s="25">
        <f>_xlfn.IFNA('Zeitplan Riegen'!J9," ")</f>
        <v>0.46527777777777779</v>
      </c>
      <c r="C21" s="25" t="str">
        <f>'Zeitplan Riegen'!K9</f>
        <v>Sprint</v>
      </c>
      <c r="D21" s="25" t="str">
        <f>'Zeitplan Riegen'!L9</f>
        <v>a</v>
      </c>
    </row>
    <row r="22" spans="2:4" ht="29" x14ac:dyDescent="0.35">
      <c r="B22" s="25">
        <f>_xlfn.IFNA('Zeitplan Riegen'!J10," ")</f>
        <v>0.49305555555555558</v>
      </c>
      <c r="C22" s="25" t="str">
        <f>'Zeitplan Riegen'!K10</f>
        <v>Ausdauerlauf</v>
      </c>
      <c r="D22" s="25" t="str">
        <f>'Zeitplan Riegen'!L10</f>
        <v>a</v>
      </c>
    </row>
    <row r="23" spans="2:4" ht="29" x14ac:dyDescent="0.35">
      <c r="B23" s="25" t="str">
        <f>_xlfn.IFNA('Zeitplan Riegen'!J11," ")</f>
        <v xml:space="preserve"> </v>
      </c>
      <c r="C23" s="25" t="str">
        <f>'Zeitplan Riegen'!K11</f>
        <v xml:space="preserve"> </v>
      </c>
      <c r="D23" s="25" t="str">
        <f>'Zeitplan Riegen'!L11</f>
        <v xml:space="preserve"> </v>
      </c>
    </row>
    <row r="24" spans="2:4" ht="29" x14ac:dyDescent="0.35">
      <c r="B24" s="25" t="str">
        <f>_xlfn.IFNA('Zeitplan Riegen'!J12," ")</f>
        <v xml:space="preserve"> </v>
      </c>
      <c r="C24" s="25" t="str">
        <f>'Zeitplan Riegen'!K12</f>
        <v xml:space="preserve"> </v>
      </c>
      <c r="D24" s="25" t="str">
        <f>'Zeitplan Riegen'!L12</f>
        <v xml:space="preserve"> </v>
      </c>
    </row>
    <row r="27" spans="2:4" x14ac:dyDescent="0.2">
      <c r="B27" s="66"/>
      <c r="C27" s="67"/>
      <c r="D27" s="67"/>
    </row>
    <row r="29" spans="2:4" x14ac:dyDescent="0.2">
      <c r="B29" s="68"/>
      <c r="C29" s="68"/>
      <c r="D29" s="68"/>
    </row>
    <row r="36" spans="1:4" x14ac:dyDescent="0.2">
      <c r="A36" s="19"/>
    </row>
    <row r="37" spans="1:4" x14ac:dyDescent="0.2">
      <c r="A37" s="19">
        <f>'Zeitplan Riegen'!D37</f>
        <v>0</v>
      </c>
    </row>
    <row r="38" spans="1:4" ht="29" x14ac:dyDescent="0.35">
      <c r="A38" s="19">
        <f>'Zeitpläne Stationen'!E43</f>
        <v>0</v>
      </c>
      <c r="B38" s="79" t="s">
        <v>11</v>
      </c>
      <c r="C38" s="79"/>
      <c r="D38" s="79"/>
    </row>
    <row r="39" spans="1:4" x14ac:dyDescent="0.2">
      <c r="A39" s="19"/>
    </row>
    <row r="40" spans="1:4" ht="17" thickBot="1" x14ac:dyDescent="0.25">
      <c r="A40" s="19">
        <f>'Zeitpläne Stationen'!E45</f>
        <v>0</v>
      </c>
    </row>
    <row r="41" spans="1:4" ht="53" thickBot="1" x14ac:dyDescent="0.25">
      <c r="A41" s="19"/>
      <c r="B41" s="80" t="str">
        <f>'Zeitpläne Stationen'!B4</f>
        <v>5b</v>
      </c>
      <c r="C41" s="81"/>
      <c r="D41" s="82"/>
    </row>
    <row r="43" spans="1:4" ht="20" thickBot="1" x14ac:dyDescent="0.3">
      <c r="B43" s="83" t="s">
        <v>12</v>
      </c>
      <c r="C43" s="83"/>
      <c r="D43" s="83"/>
    </row>
    <row r="44" spans="1:4" ht="20" thickBot="1" x14ac:dyDescent="0.3">
      <c r="B44" s="69">
        <f>'Eingabe Übersicht Riegenleiter'!C6</f>
        <v>0</v>
      </c>
      <c r="C44" s="70"/>
      <c r="D44" s="71"/>
    </row>
    <row r="45" spans="1:4" ht="20" thickBot="1" x14ac:dyDescent="0.3">
      <c r="B45" s="69">
        <f>'Eingabe Übersicht Riegenleiter'!D6</f>
        <v>0</v>
      </c>
      <c r="C45" s="70"/>
      <c r="D45" s="71"/>
    </row>
    <row r="46" spans="1:4" ht="20" thickBot="1" x14ac:dyDescent="0.3">
      <c r="B46" s="69">
        <f>'Eingabe Übersicht Riegenleiter'!E6</f>
        <v>0</v>
      </c>
      <c r="C46" s="70"/>
      <c r="D46" s="71"/>
    </row>
    <row r="47" spans="1:4" ht="17" thickBot="1" x14ac:dyDescent="0.25">
      <c r="B47" s="72">
        <f>'Eingabe Übersicht Riegenleiter'!F6</f>
        <v>0</v>
      </c>
      <c r="C47" s="73"/>
      <c r="D47" s="74"/>
    </row>
    <row r="48" spans="1:4" ht="17" thickBot="1" x14ac:dyDescent="0.25"/>
    <row r="49" spans="2:4" ht="44" thickBot="1" x14ac:dyDescent="0.55000000000000004">
      <c r="B49" s="75" t="s">
        <v>10</v>
      </c>
      <c r="C49" s="76"/>
      <c r="D49" s="77"/>
    </row>
    <row r="51" spans="2:4" ht="21" x14ac:dyDescent="0.25">
      <c r="B51" s="26" t="s">
        <v>8</v>
      </c>
      <c r="C51" s="78" t="s">
        <v>13</v>
      </c>
      <c r="D51" s="78"/>
    </row>
    <row r="52" spans="2:4" ht="29" x14ac:dyDescent="0.35">
      <c r="B52" s="25">
        <f>_xlfn.IFNA('Zeitplan Riegen'!R5," ")</f>
        <v>0.38194444444444448</v>
      </c>
      <c r="C52" s="25" t="str">
        <f>'Zeitplan Riegen'!S5</f>
        <v>Weitsprung</v>
      </c>
      <c r="D52" s="25" t="str">
        <f>'Zeitplan Riegen'!T5</f>
        <v>a</v>
      </c>
    </row>
    <row r="53" spans="2:4" ht="29" x14ac:dyDescent="0.35">
      <c r="B53" s="25">
        <f>_xlfn.IFNA('Zeitplan Riegen'!R6," ")</f>
        <v>0.40972222222222221</v>
      </c>
      <c r="C53" s="25" t="str">
        <f>'Zeitplan Riegen'!S6</f>
        <v>Standweitsprung</v>
      </c>
      <c r="D53" s="25" t="str">
        <f>'Zeitplan Riegen'!T6</f>
        <v>a</v>
      </c>
    </row>
    <row r="54" spans="2:4" ht="29" x14ac:dyDescent="0.35">
      <c r="B54" s="25">
        <f>_xlfn.IFNA('Zeitplan Riegen'!R7," ")</f>
        <v>0.4375</v>
      </c>
      <c r="C54" s="25" t="str">
        <f>'Zeitplan Riegen'!S7</f>
        <v>Weitwurf</v>
      </c>
      <c r="D54" s="25" t="str">
        <f>'Zeitplan Riegen'!T7</f>
        <v>a</v>
      </c>
    </row>
    <row r="55" spans="2:4" ht="29" x14ac:dyDescent="0.35">
      <c r="B55" s="25">
        <f>_xlfn.IFNA('Zeitplan Riegen'!R8," ")</f>
        <v>0.46527777777777779</v>
      </c>
      <c r="C55" s="25" t="str">
        <f>'Zeitplan Riegen'!S8</f>
        <v>Seilspringen</v>
      </c>
      <c r="D55" s="25" t="str">
        <f>'Zeitplan Riegen'!T8</f>
        <v>a</v>
      </c>
    </row>
    <row r="56" spans="2:4" ht="29" x14ac:dyDescent="0.35">
      <c r="B56" s="25">
        <f>_xlfn.IFNA('Zeitplan Riegen'!R9," ")</f>
        <v>0.49305555555555558</v>
      </c>
      <c r="C56" s="25" t="str">
        <f>'Zeitplan Riegen'!S9</f>
        <v>Sprint</v>
      </c>
      <c r="D56" s="25" t="str">
        <f>'Zeitplan Riegen'!T9</f>
        <v>a</v>
      </c>
    </row>
    <row r="57" spans="2:4" ht="29" x14ac:dyDescent="0.35">
      <c r="B57" s="25">
        <f>_xlfn.IFNA('Zeitplan Riegen'!R10," ")</f>
        <v>0.52083333333333337</v>
      </c>
      <c r="C57" s="25" t="str">
        <f>'Zeitplan Riegen'!S10</f>
        <v>Ausdauerlauf</v>
      </c>
      <c r="D57" s="25" t="str">
        <f>'Zeitplan Riegen'!T10</f>
        <v>a</v>
      </c>
    </row>
    <row r="58" spans="2:4" ht="29" x14ac:dyDescent="0.35">
      <c r="B58" s="25" t="str">
        <f>_xlfn.IFNA('Zeitplan Riegen'!R11," ")</f>
        <v xml:space="preserve"> </v>
      </c>
      <c r="C58" s="25" t="str">
        <f>'Zeitplan Riegen'!S11</f>
        <v xml:space="preserve"> </v>
      </c>
      <c r="D58" s="25" t="str">
        <f>'Zeitplan Riegen'!T11</f>
        <v xml:space="preserve"> </v>
      </c>
    </row>
    <row r="59" spans="2:4" ht="29" x14ac:dyDescent="0.35">
      <c r="B59" s="25" t="str">
        <f>_xlfn.IFNA('Zeitplan Riegen'!R12," ")</f>
        <v xml:space="preserve"> </v>
      </c>
      <c r="C59" s="25" t="str">
        <f>'Zeitplan Riegen'!S12</f>
        <v xml:space="preserve"> </v>
      </c>
      <c r="D59" s="25" t="str">
        <f>'Zeitplan Riegen'!T12</f>
        <v xml:space="preserve"> </v>
      </c>
    </row>
    <row r="62" spans="2:4" x14ac:dyDescent="0.2">
      <c r="B62" s="66"/>
      <c r="C62" s="67"/>
      <c r="D62" s="67"/>
    </row>
    <row r="64" spans="2:4" x14ac:dyDescent="0.2">
      <c r="B64" s="68"/>
      <c r="C64" s="68"/>
      <c r="D64" s="68"/>
    </row>
    <row r="70" spans="1:4" x14ac:dyDescent="0.2">
      <c r="A70" s="19"/>
    </row>
    <row r="71" spans="1:4" x14ac:dyDescent="0.2">
      <c r="A71" s="19">
        <f>'Zeitplan Riegen'!D71</f>
        <v>0</v>
      </c>
    </row>
    <row r="72" spans="1:4" ht="29" x14ac:dyDescent="0.35">
      <c r="A72" s="19">
        <f>'Zeitpläne Stationen'!E77</f>
        <v>0</v>
      </c>
      <c r="B72" s="79" t="s">
        <v>11</v>
      </c>
      <c r="C72" s="79"/>
      <c r="D72" s="79"/>
    </row>
    <row r="73" spans="1:4" x14ac:dyDescent="0.2">
      <c r="A73" s="19"/>
    </row>
    <row r="74" spans="1:4" ht="17" thickBot="1" x14ac:dyDescent="0.25">
      <c r="A74" s="19">
        <f>'Zeitpläne Stationen'!E79</f>
        <v>0</v>
      </c>
    </row>
    <row r="75" spans="1:4" ht="53" thickBot="1" x14ac:dyDescent="0.25">
      <c r="A75" s="19"/>
      <c r="B75" s="80" t="str">
        <f>'Zeitpläne Stationen'!B5</f>
        <v>5c</v>
      </c>
      <c r="C75" s="81"/>
      <c r="D75" s="82"/>
    </row>
    <row r="77" spans="1:4" ht="20" thickBot="1" x14ac:dyDescent="0.3">
      <c r="B77" s="83" t="s">
        <v>12</v>
      </c>
      <c r="C77" s="83"/>
      <c r="D77" s="83"/>
    </row>
    <row r="78" spans="1:4" ht="20" thickBot="1" x14ac:dyDescent="0.3">
      <c r="B78" s="69">
        <f>'Eingabe Übersicht Riegenleiter'!C7</f>
        <v>0</v>
      </c>
      <c r="C78" s="70"/>
      <c r="D78" s="71"/>
    </row>
    <row r="79" spans="1:4" ht="20" thickBot="1" x14ac:dyDescent="0.3">
      <c r="B79" s="69">
        <f>'Eingabe Übersicht Riegenleiter'!D7</f>
        <v>0</v>
      </c>
      <c r="C79" s="70"/>
      <c r="D79" s="71"/>
    </row>
    <row r="80" spans="1:4" ht="20" thickBot="1" x14ac:dyDescent="0.3">
      <c r="B80" s="69">
        <f>'Eingabe Übersicht Riegenleiter'!E7</f>
        <v>0</v>
      </c>
      <c r="C80" s="70"/>
      <c r="D80" s="71"/>
    </row>
    <row r="81" spans="2:4" ht="20" thickBot="1" x14ac:dyDescent="0.3">
      <c r="B81" s="69">
        <f>'Eingabe Übersicht Riegenleiter'!F7</f>
        <v>0</v>
      </c>
      <c r="C81" s="70"/>
      <c r="D81" s="71"/>
    </row>
    <row r="82" spans="2:4" ht="17" thickBot="1" x14ac:dyDescent="0.25"/>
    <row r="83" spans="2:4" ht="44" thickBot="1" x14ac:dyDescent="0.55000000000000004">
      <c r="B83" s="75" t="s">
        <v>10</v>
      </c>
      <c r="C83" s="76"/>
      <c r="D83" s="77"/>
    </row>
    <row r="85" spans="2:4" ht="21" x14ac:dyDescent="0.25">
      <c r="B85" s="26" t="s">
        <v>8</v>
      </c>
      <c r="C85" s="78" t="s">
        <v>13</v>
      </c>
      <c r="D85" s="78"/>
    </row>
    <row r="86" spans="2:4" ht="29" x14ac:dyDescent="0.35">
      <c r="B86" s="25">
        <f>_xlfn.IFNA('Zeitplan Riegen'!Z5," ")</f>
        <v>0.35416666666666669</v>
      </c>
      <c r="C86" s="25" t="str">
        <f>'Zeitplan Riegen'!AA5</f>
        <v>Ausdauerlauf</v>
      </c>
      <c r="D86" s="25" t="str">
        <f>'Zeitplan Riegen'!AB5</f>
        <v>a</v>
      </c>
    </row>
    <row r="87" spans="2:4" ht="29" x14ac:dyDescent="0.35">
      <c r="B87" s="25">
        <f>_xlfn.IFNA('Zeitplan Riegen'!Z6," ")</f>
        <v>0.40972222222222221</v>
      </c>
      <c r="C87" s="25" t="str">
        <f>'Zeitplan Riegen'!AA6</f>
        <v>Weitsprung</v>
      </c>
      <c r="D87" s="25" t="str">
        <f>'Zeitplan Riegen'!AB6</f>
        <v>a</v>
      </c>
    </row>
    <row r="88" spans="2:4" ht="29" x14ac:dyDescent="0.35">
      <c r="B88" s="25">
        <f>_xlfn.IFNA('Zeitplan Riegen'!Z7," ")</f>
        <v>0.4375</v>
      </c>
      <c r="C88" s="25" t="str">
        <f>'Zeitplan Riegen'!AA7</f>
        <v>Standweitsprung</v>
      </c>
      <c r="D88" s="25" t="str">
        <f>'Zeitplan Riegen'!AB7</f>
        <v>a</v>
      </c>
    </row>
    <row r="89" spans="2:4" ht="29" x14ac:dyDescent="0.35">
      <c r="B89" s="25">
        <f>_xlfn.IFNA('Zeitplan Riegen'!Z8," ")</f>
        <v>0.46527777777777779</v>
      </c>
      <c r="C89" s="25" t="str">
        <f>'Zeitplan Riegen'!AA8</f>
        <v>Weitwurf</v>
      </c>
      <c r="D89" s="25" t="str">
        <f>'Zeitplan Riegen'!AB8</f>
        <v>a</v>
      </c>
    </row>
    <row r="90" spans="2:4" ht="29" x14ac:dyDescent="0.35">
      <c r="B90" s="25">
        <f>_xlfn.IFNA('Zeitplan Riegen'!Z9," ")</f>
        <v>0.49305555555555558</v>
      </c>
      <c r="C90" s="25" t="str">
        <f>'Zeitplan Riegen'!AA9</f>
        <v>Seilspringen</v>
      </c>
      <c r="D90" s="25" t="str">
        <f>'Zeitplan Riegen'!AB9</f>
        <v>a</v>
      </c>
    </row>
    <row r="91" spans="2:4" ht="29" x14ac:dyDescent="0.35">
      <c r="B91" s="25">
        <f>_xlfn.IFNA('Zeitplan Riegen'!Z10," ")</f>
        <v>0.52083333333333337</v>
      </c>
      <c r="C91" s="25" t="str">
        <f>'Zeitplan Riegen'!AA10</f>
        <v>Sprint</v>
      </c>
      <c r="D91" s="25" t="str">
        <f>'Zeitplan Riegen'!AB10</f>
        <v>a</v>
      </c>
    </row>
    <row r="92" spans="2:4" ht="29" x14ac:dyDescent="0.35">
      <c r="B92" s="25" t="str">
        <f>_xlfn.IFNA('Zeitplan Riegen'!Z11," ")</f>
        <v xml:space="preserve"> </v>
      </c>
      <c r="C92" s="25" t="str">
        <f>'Zeitplan Riegen'!AA11</f>
        <v xml:space="preserve"> </v>
      </c>
      <c r="D92" s="25" t="str">
        <f>'Zeitplan Riegen'!AB11</f>
        <v xml:space="preserve"> </v>
      </c>
    </row>
    <row r="93" spans="2:4" ht="29" x14ac:dyDescent="0.35">
      <c r="B93" s="25" t="str">
        <f>_xlfn.IFNA('Zeitplan Riegen'!Z12," ")</f>
        <v xml:space="preserve"> </v>
      </c>
      <c r="C93" s="25" t="str">
        <f>'Zeitplan Riegen'!AA12</f>
        <v xml:space="preserve"> </v>
      </c>
      <c r="D93" s="25" t="str">
        <f>'Zeitplan Riegen'!AB12</f>
        <v xml:space="preserve"> </v>
      </c>
    </row>
    <row r="96" spans="2:4" x14ac:dyDescent="0.2">
      <c r="B96" s="66"/>
      <c r="C96" s="67"/>
      <c r="D96" s="67"/>
    </row>
    <row r="98" spans="1:4" x14ac:dyDescent="0.2">
      <c r="B98" s="68"/>
      <c r="C98" s="68"/>
      <c r="D98" s="68"/>
    </row>
    <row r="105" spans="1:4" x14ac:dyDescent="0.2">
      <c r="A105" s="19"/>
    </row>
    <row r="106" spans="1:4" x14ac:dyDescent="0.2">
      <c r="A106" s="19">
        <f>'Zeitplan Riegen'!D105</f>
        <v>0</v>
      </c>
    </row>
    <row r="107" spans="1:4" ht="29" x14ac:dyDescent="0.35">
      <c r="A107" s="19">
        <f>'Zeitpläne Stationen'!E111</f>
        <v>0</v>
      </c>
      <c r="B107" s="79" t="s">
        <v>11</v>
      </c>
      <c r="C107" s="79"/>
      <c r="D107" s="79"/>
    </row>
    <row r="108" spans="1:4" x14ac:dyDescent="0.2">
      <c r="A108" s="19"/>
    </row>
    <row r="109" spans="1:4" ht="17" thickBot="1" x14ac:dyDescent="0.25">
      <c r="A109" s="19">
        <f>'Zeitpläne Stationen'!E113</f>
        <v>0</v>
      </c>
    </row>
    <row r="110" spans="1:4" ht="53" thickBot="1" x14ac:dyDescent="0.25">
      <c r="A110" s="19"/>
      <c r="B110" s="80" t="str">
        <f>'Zeitpläne Stationen'!B6</f>
        <v>5d</v>
      </c>
      <c r="C110" s="81"/>
      <c r="D110" s="82"/>
    </row>
    <row r="112" spans="1:4" ht="20" thickBot="1" x14ac:dyDescent="0.3">
      <c r="B112" s="83" t="s">
        <v>12</v>
      </c>
      <c r="C112" s="83"/>
      <c r="D112" s="83"/>
    </row>
    <row r="113" spans="2:4" ht="20" thickBot="1" x14ac:dyDescent="0.3">
      <c r="B113" s="69">
        <f>'Eingabe Übersicht Riegenleiter'!C8</f>
        <v>0</v>
      </c>
      <c r="C113" s="70"/>
      <c r="D113" s="71"/>
    </row>
    <row r="114" spans="2:4" ht="20" thickBot="1" x14ac:dyDescent="0.3">
      <c r="B114" s="69">
        <f>'Eingabe Übersicht Riegenleiter'!D8</f>
        <v>0</v>
      </c>
      <c r="C114" s="70"/>
      <c r="D114" s="71"/>
    </row>
    <row r="115" spans="2:4" ht="20" thickBot="1" x14ac:dyDescent="0.3">
      <c r="B115" s="69">
        <f>'Eingabe Übersicht Riegenleiter'!E8</f>
        <v>0</v>
      </c>
      <c r="C115" s="70"/>
      <c r="D115" s="71"/>
    </row>
    <row r="116" spans="2:4" ht="17" thickBot="1" x14ac:dyDescent="0.25">
      <c r="B116" s="72">
        <f>'Eingabe Übersicht Riegenleiter'!F8</f>
        <v>0</v>
      </c>
      <c r="C116" s="73"/>
      <c r="D116" s="74"/>
    </row>
    <row r="117" spans="2:4" ht="17" thickBot="1" x14ac:dyDescent="0.25"/>
    <row r="118" spans="2:4" ht="44" thickBot="1" x14ac:dyDescent="0.55000000000000004">
      <c r="B118" s="75" t="s">
        <v>10</v>
      </c>
      <c r="C118" s="76"/>
      <c r="D118" s="77"/>
    </row>
    <row r="120" spans="2:4" ht="21" x14ac:dyDescent="0.25">
      <c r="B120" s="26" t="s">
        <v>8</v>
      </c>
      <c r="C120" s="78" t="s">
        <v>13</v>
      </c>
      <c r="D120" s="78"/>
    </row>
    <row r="121" spans="2:4" ht="29" x14ac:dyDescent="0.35">
      <c r="B121" s="25">
        <f>_xlfn.IFNA('Zeitplan Riegen'!AH5," ")</f>
        <v>0.35416666666666669</v>
      </c>
      <c r="C121" s="25" t="str">
        <f>'Zeitplan Riegen'!AI5</f>
        <v>Sprint</v>
      </c>
      <c r="D121" s="25" t="str">
        <f>'Zeitplan Riegen'!AJ5</f>
        <v>a</v>
      </c>
    </row>
    <row r="122" spans="2:4" ht="29" x14ac:dyDescent="0.35">
      <c r="B122" s="25">
        <f>_xlfn.IFNA('Zeitplan Riegen'!AH6," ")</f>
        <v>0.38194444444444448</v>
      </c>
      <c r="C122" s="25" t="str">
        <f>'Zeitplan Riegen'!AI6</f>
        <v>Ausdauerlauf</v>
      </c>
      <c r="D122" s="25" t="str">
        <f>'Zeitplan Riegen'!AJ6</f>
        <v>a</v>
      </c>
    </row>
    <row r="123" spans="2:4" ht="29" x14ac:dyDescent="0.35">
      <c r="B123" s="25">
        <f>_xlfn.IFNA('Zeitplan Riegen'!AH7," ")</f>
        <v>0.4375</v>
      </c>
      <c r="C123" s="25" t="str">
        <f>'Zeitplan Riegen'!AI7</f>
        <v>Weitsprung</v>
      </c>
      <c r="D123" s="25" t="str">
        <f>'Zeitplan Riegen'!AJ7</f>
        <v>a</v>
      </c>
    </row>
    <row r="124" spans="2:4" ht="29" x14ac:dyDescent="0.35">
      <c r="B124" s="25">
        <f>_xlfn.IFNA('Zeitplan Riegen'!AH8," ")</f>
        <v>0.46527777777777779</v>
      </c>
      <c r="C124" s="25" t="str">
        <f>'Zeitplan Riegen'!AI8</f>
        <v>Standweitsprung</v>
      </c>
      <c r="D124" s="25" t="str">
        <f>'Zeitplan Riegen'!AJ8</f>
        <v>a</v>
      </c>
    </row>
    <row r="125" spans="2:4" ht="29" x14ac:dyDescent="0.35">
      <c r="B125" s="25">
        <f>_xlfn.IFNA('Zeitplan Riegen'!AH9," ")</f>
        <v>0.49305555555555558</v>
      </c>
      <c r="C125" s="25" t="str">
        <f>'Zeitplan Riegen'!AI9</f>
        <v>Weitwurf</v>
      </c>
      <c r="D125" s="25" t="str">
        <f>'Zeitplan Riegen'!AJ9</f>
        <v>a</v>
      </c>
    </row>
    <row r="126" spans="2:4" ht="29" x14ac:dyDescent="0.35">
      <c r="B126" s="25">
        <f>_xlfn.IFNA('Zeitplan Riegen'!AH10," ")</f>
        <v>0.52083333333333337</v>
      </c>
      <c r="C126" s="25" t="str">
        <f>'Zeitplan Riegen'!AI10</f>
        <v>Seilspringen</v>
      </c>
      <c r="D126" s="25" t="str">
        <f>'Zeitplan Riegen'!AJ10</f>
        <v>a</v>
      </c>
    </row>
    <row r="127" spans="2:4" ht="29" x14ac:dyDescent="0.35">
      <c r="B127" s="25" t="str">
        <f>_xlfn.IFNA('Zeitplan Riegen'!AH11," ")</f>
        <v xml:space="preserve"> </v>
      </c>
      <c r="C127" s="25" t="str">
        <f>'Zeitplan Riegen'!AI11</f>
        <v xml:space="preserve"> </v>
      </c>
      <c r="D127" s="25" t="str">
        <f>'Zeitplan Riegen'!AJ11</f>
        <v xml:space="preserve"> </v>
      </c>
    </row>
    <row r="128" spans="2:4" ht="29" x14ac:dyDescent="0.35">
      <c r="B128" s="25" t="str">
        <f>_xlfn.IFNA('Zeitplan Riegen'!AH12," ")</f>
        <v xml:space="preserve"> </v>
      </c>
      <c r="C128" s="25" t="str">
        <f>'Zeitplan Riegen'!AI12</f>
        <v xml:space="preserve"> </v>
      </c>
      <c r="D128" s="25" t="str">
        <f>'Zeitplan Riegen'!AJ12</f>
        <v xml:space="preserve"> </v>
      </c>
    </row>
    <row r="131" spans="1:4" x14ac:dyDescent="0.2">
      <c r="B131" s="66"/>
      <c r="C131" s="67"/>
      <c r="D131" s="67"/>
    </row>
    <row r="133" spans="1:4" x14ac:dyDescent="0.2">
      <c r="B133" s="68"/>
      <c r="C133" s="68"/>
      <c r="D133" s="68"/>
    </row>
    <row r="140" spans="1:4" x14ac:dyDescent="0.2">
      <c r="A140" s="19"/>
    </row>
    <row r="141" spans="1:4" x14ac:dyDescent="0.2">
      <c r="A141" s="19">
        <f>'Zeitplan Riegen'!D140</f>
        <v>0</v>
      </c>
    </row>
    <row r="142" spans="1:4" ht="29" x14ac:dyDescent="0.35">
      <c r="A142" s="19">
        <f>'Zeitpläne Stationen'!E146</f>
        <v>0</v>
      </c>
      <c r="B142" s="79" t="s">
        <v>11</v>
      </c>
      <c r="C142" s="79"/>
      <c r="D142" s="79"/>
    </row>
    <row r="143" spans="1:4" x14ac:dyDescent="0.2">
      <c r="A143" s="19"/>
    </row>
    <row r="144" spans="1:4" ht="17" thickBot="1" x14ac:dyDescent="0.25">
      <c r="A144" s="19">
        <f>'Zeitpläne Stationen'!E148</f>
        <v>0</v>
      </c>
    </row>
    <row r="145" spans="1:4" ht="53" thickBot="1" x14ac:dyDescent="0.25">
      <c r="A145" s="19"/>
      <c r="B145" s="80" t="str">
        <f>'Zeitpläne Stationen'!B7</f>
        <v>6a</v>
      </c>
      <c r="C145" s="81"/>
      <c r="D145" s="82"/>
    </row>
    <row r="147" spans="1:4" ht="20" thickBot="1" x14ac:dyDescent="0.3">
      <c r="B147" s="83" t="s">
        <v>12</v>
      </c>
      <c r="C147" s="83"/>
      <c r="D147" s="83"/>
    </row>
    <row r="148" spans="1:4" ht="20" thickBot="1" x14ac:dyDescent="0.3">
      <c r="B148" s="69">
        <f>'Eingabe Übersicht Riegenleiter'!C9</f>
        <v>0</v>
      </c>
      <c r="C148" s="70"/>
      <c r="D148" s="71"/>
    </row>
    <row r="149" spans="1:4" ht="20" thickBot="1" x14ac:dyDescent="0.3">
      <c r="B149" s="69">
        <f>'Eingabe Übersicht Riegenleiter'!D9</f>
        <v>0</v>
      </c>
      <c r="C149" s="70"/>
      <c r="D149" s="71"/>
    </row>
    <row r="150" spans="1:4" ht="20" thickBot="1" x14ac:dyDescent="0.3">
      <c r="B150" s="69">
        <f>'Eingabe Übersicht Riegenleiter'!E9</f>
        <v>0</v>
      </c>
      <c r="C150" s="70"/>
      <c r="D150" s="71"/>
    </row>
    <row r="151" spans="1:4" ht="17" thickBot="1" x14ac:dyDescent="0.25">
      <c r="B151" s="72">
        <f>'Eingabe Übersicht Riegenleiter'!F9</f>
        <v>0</v>
      </c>
      <c r="C151" s="73"/>
      <c r="D151" s="74"/>
    </row>
    <row r="152" spans="1:4" ht="17" thickBot="1" x14ac:dyDescent="0.25"/>
    <row r="153" spans="1:4" ht="44" thickBot="1" x14ac:dyDescent="0.55000000000000004">
      <c r="B153" s="75" t="s">
        <v>10</v>
      </c>
      <c r="C153" s="76"/>
      <c r="D153" s="77"/>
    </row>
    <row r="155" spans="1:4" ht="21" x14ac:dyDescent="0.25">
      <c r="B155" s="26" t="s">
        <v>8</v>
      </c>
      <c r="C155" s="78" t="s">
        <v>13</v>
      </c>
      <c r="D155" s="78"/>
    </row>
    <row r="156" spans="1:4" ht="29" x14ac:dyDescent="0.35">
      <c r="B156" s="25">
        <f>_xlfn.IFNA('Zeitplan Riegen'!AP5," ")</f>
        <v>0.35416666666666669</v>
      </c>
      <c r="C156" s="25" t="str">
        <f>'Zeitplan Riegen'!AQ5</f>
        <v>Seilspringen</v>
      </c>
      <c r="D156" s="25" t="str">
        <f>'Zeitplan Riegen'!AR5</f>
        <v>a</v>
      </c>
    </row>
    <row r="157" spans="1:4" ht="29" x14ac:dyDescent="0.35">
      <c r="B157" s="25">
        <f>_xlfn.IFNA('Zeitplan Riegen'!AP6," ")</f>
        <v>0.38194444444444448</v>
      </c>
      <c r="C157" s="25" t="str">
        <f>'Zeitplan Riegen'!AQ6</f>
        <v>Sprint</v>
      </c>
      <c r="D157" s="25" t="str">
        <f>'Zeitplan Riegen'!AR6</f>
        <v>a</v>
      </c>
    </row>
    <row r="158" spans="1:4" ht="29" x14ac:dyDescent="0.35">
      <c r="B158" s="25">
        <f>_xlfn.IFNA('Zeitplan Riegen'!AP7," ")</f>
        <v>0.40972222222222221</v>
      </c>
      <c r="C158" s="25" t="str">
        <f>'Zeitplan Riegen'!AQ7</f>
        <v>Ausdauerlauf</v>
      </c>
      <c r="D158" s="25" t="str">
        <f>'Zeitplan Riegen'!AR7</f>
        <v>a</v>
      </c>
    </row>
    <row r="159" spans="1:4" ht="29" x14ac:dyDescent="0.35">
      <c r="B159" s="25">
        <f>_xlfn.IFNA('Zeitplan Riegen'!AP8," ")</f>
        <v>0.46527777777777779</v>
      </c>
      <c r="C159" s="25" t="str">
        <f>'Zeitplan Riegen'!AQ8</f>
        <v>Weitsprung</v>
      </c>
      <c r="D159" s="25" t="str">
        <f>'Zeitplan Riegen'!AR8</f>
        <v>a</v>
      </c>
    </row>
    <row r="160" spans="1:4" ht="29" x14ac:dyDescent="0.35">
      <c r="B160" s="25">
        <f>_xlfn.IFNA('Zeitplan Riegen'!AP9," ")</f>
        <v>0.49305555555555558</v>
      </c>
      <c r="C160" s="25" t="str">
        <f>'Zeitplan Riegen'!AQ9</f>
        <v>Standweitsprung</v>
      </c>
      <c r="D160" s="25" t="str">
        <f>'Zeitplan Riegen'!AR9</f>
        <v>a</v>
      </c>
    </row>
    <row r="161" spans="1:4" ht="29" x14ac:dyDescent="0.35">
      <c r="B161" s="25">
        <f>_xlfn.IFNA('Zeitplan Riegen'!AP10," ")</f>
        <v>0.52083333333333337</v>
      </c>
      <c r="C161" s="25" t="str">
        <f>'Zeitplan Riegen'!AQ10</f>
        <v>Weitwurf</v>
      </c>
      <c r="D161" s="25" t="str">
        <f>'Zeitplan Riegen'!AR10</f>
        <v>a</v>
      </c>
    </row>
    <row r="162" spans="1:4" ht="29" x14ac:dyDescent="0.35">
      <c r="B162" s="25" t="str">
        <f>_xlfn.IFNA('Zeitplan Riegen'!AP11," ")</f>
        <v xml:space="preserve"> </v>
      </c>
      <c r="C162" s="25" t="str">
        <f>'Zeitplan Riegen'!AQ11</f>
        <v xml:space="preserve"> </v>
      </c>
      <c r="D162" s="25" t="str">
        <f>'Zeitplan Riegen'!AR11</f>
        <v xml:space="preserve"> </v>
      </c>
    </row>
    <row r="163" spans="1:4" ht="29" x14ac:dyDescent="0.35">
      <c r="B163" s="25" t="str">
        <f>_xlfn.IFNA('Zeitplan Riegen'!AP12," ")</f>
        <v xml:space="preserve"> </v>
      </c>
      <c r="C163" s="25" t="str">
        <f>'Zeitplan Riegen'!AQ12</f>
        <v xml:space="preserve"> </v>
      </c>
      <c r="D163" s="25" t="str">
        <f>'Zeitplan Riegen'!AR12</f>
        <v xml:space="preserve"> </v>
      </c>
    </row>
    <row r="166" spans="1:4" x14ac:dyDescent="0.2">
      <c r="B166" s="66"/>
      <c r="C166" s="67"/>
      <c r="D166" s="67"/>
    </row>
    <row r="168" spans="1:4" x14ac:dyDescent="0.2">
      <c r="B168" s="68"/>
      <c r="C168" s="68"/>
      <c r="D168" s="68"/>
    </row>
    <row r="175" spans="1:4" x14ac:dyDescent="0.2">
      <c r="A175" s="19"/>
    </row>
    <row r="176" spans="1:4" x14ac:dyDescent="0.2">
      <c r="A176" s="19">
        <f>'Zeitplan Riegen'!D175</f>
        <v>0</v>
      </c>
    </row>
    <row r="177" spans="1:4" ht="29" x14ac:dyDescent="0.35">
      <c r="A177" s="19">
        <f>'Zeitpläne Stationen'!E181</f>
        <v>0</v>
      </c>
      <c r="B177" s="79" t="s">
        <v>11</v>
      </c>
      <c r="C177" s="79"/>
      <c r="D177" s="79"/>
    </row>
    <row r="178" spans="1:4" x14ac:dyDescent="0.2">
      <c r="A178" s="19"/>
    </row>
    <row r="179" spans="1:4" ht="17" thickBot="1" x14ac:dyDescent="0.25">
      <c r="A179" s="19">
        <f>'Zeitpläne Stationen'!E183</f>
        <v>0</v>
      </c>
    </row>
    <row r="180" spans="1:4" ht="53" thickBot="1" x14ac:dyDescent="0.25">
      <c r="A180" s="19"/>
      <c r="B180" s="80" t="str">
        <f>'Zeitpläne Stationen'!B8</f>
        <v>6b</v>
      </c>
      <c r="C180" s="81"/>
      <c r="D180" s="82"/>
    </row>
    <row r="182" spans="1:4" ht="20" thickBot="1" x14ac:dyDescent="0.3">
      <c r="B182" s="83" t="s">
        <v>12</v>
      </c>
      <c r="C182" s="83"/>
      <c r="D182" s="83"/>
    </row>
    <row r="183" spans="1:4" ht="20" thickBot="1" x14ac:dyDescent="0.3">
      <c r="B183" s="69">
        <f>'Eingabe Übersicht Riegenleiter'!C10</f>
        <v>0</v>
      </c>
      <c r="C183" s="70"/>
      <c r="D183" s="71"/>
    </row>
    <row r="184" spans="1:4" ht="20" thickBot="1" x14ac:dyDescent="0.3">
      <c r="B184" s="69">
        <f>'Eingabe Übersicht Riegenleiter'!D10</f>
        <v>0</v>
      </c>
      <c r="C184" s="70"/>
      <c r="D184" s="71"/>
    </row>
    <row r="185" spans="1:4" ht="20" thickBot="1" x14ac:dyDescent="0.3">
      <c r="B185" s="69">
        <f>'Eingabe Übersicht Riegenleiter'!E10</f>
        <v>0</v>
      </c>
      <c r="C185" s="70"/>
      <c r="D185" s="71"/>
    </row>
    <row r="186" spans="1:4" ht="17" thickBot="1" x14ac:dyDescent="0.25">
      <c r="B186" s="72">
        <f>'Eingabe Übersicht Riegenleiter'!F10</f>
        <v>0</v>
      </c>
      <c r="C186" s="73"/>
      <c r="D186" s="74"/>
    </row>
    <row r="187" spans="1:4" ht="17" thickBot="1" x14ac:dyDescent="0.25"/>
    <row r="188" spans="1:4" ht="44" thickBot="1" x14ac:dyDescent="0.55000000000000004">
      <c r="B188" s="75" t="s">
        <v>10</v>
      </c>
      <c r="C188" s="76"/>
      <c r="D188" s="77"/>
    </row>
    <row r="190" spans="1:4" ht="21" x14ac:dyDescent="0.25">
      <c r="B190" s="26" t="s">
        <v>8</v>
      </c>
      <c r="C190" s="78" t="s">
        <v>13</v>
      </c>
      <c r="D190" s="78"/>
    </row>
    <row r="191" spans="1:4" ht="29" x14ac:dyDescent="0.35">
      <c r="B191" s="25">
        <f>_xlfn.IFNA('Zeitplan Riegen'!AX5," ")</f>
        <v>0.35416666666666669</v>
      </c>
      <c r="C191" s="25" t="str">
        <f>'Zeitplan Riegen'!AY5</f>
        <v>Weitwurf</v>
      </c>
      <c r="D191" s="25" t="str">
        <f>'Zeitplan Riegen'!AZ5</f>
        <v>a</v>
      </c>
    </row>
    <row r="192" spans="1:4" ht="29" x14ac:dyDescent="0.35">
      <c r="B192" s="25">
        <f>_xlfn.IFNA('Zeitplan Riegen'!AX6," ")</f>
        <v>0.38194444444444448</v>
      </c>
      <c r="C192" s="25" t="str">
        <f>'Zeitplan Riegen'!AY6</f>
        <v>Seilspringen</v>
      </c>
      <c r="D192" s="25" t="str">
        <f>'Zeitplan Riegen'!AZ6</f>
        <v>a</v>
      </c>
    </row>
    <row r="193" spans="2:4" ht="29" x14ac:dyDescent="0.35">
      <c r="B193" s="25">
        <f>_xlfn.IFNA('Zeitplan Riegen'!AX7," ")</f>
        <v>0.40972222222222221</v>
      </c>
      <c r="C193" s="25" t="str">
        <f>'Zeitplan Riegen'!AY7</f>
        <v>Sprint</v>
      </c>
      <c r="D193" s="25" t="str">
        <f>'Zeitplan Riegen'!AZ7</f>
        <v>a</v>
      </c>
    </row>
    <row r="194" spans="2:4" ht="29" x14ac:dyDescent="0.35">
      <c r="B194" s="25">
        <f>_xlfn.IFNA('Zeitplan Riegen'!AX8," ")</f>
        <v>0.4375</v>
      </c>
      <c r="C194" s="25" t="str">
        <f>'Zeitplan Riegen'!AY8</f>
        <v>Ausdauerlauf</v>
      </c>
      <c r="D194" s="25" t="str">
        <f>'Zeitplan Riegen'!AZ8</f>
        <v>a</v>
      </c>
    </row>
    <row r="195" spans="2:4" ht="29" x14ac:dyDescent="0.35">
      <c r="B195" s="25">
        <f>_xlfn.IFNA('Zeitplan Riegen'!AX9," ")</f>
        <v>0.49305555555555558</v>
      </c>
      <c r="C195" s="25" t="str">
        <f>'Zeitplan Riegen'!AY9</f>
        <v>Weitsprung</v>
      </c>
      <c r="D195" s="25" t="str">
        <f>'Zeitplan Riegen'!AZ9</f>
        <v>a</v>
      </c>
    </row>
    <row r="196" spans="2:4" ht="29" x14ac:dyDescent="0.35">
      <c r="B196" s="25">
        <f>_xlfn.IFNA('Zeitplan Riegen'!AX10," ")</f>
        <v>0.52083333333333337</v>
      </c>
      <c r="C196" s="25" t="str">
        <f>'Zeitplan Riegen'!AY10</f>
        <v>Standweitsprung</v>
      </c>
      <c r="D196" s="25" t="str">
        <f>'Zeitplan Riegen'!AZ10</f>
        <v>a</v>
      </c>
    </row>
    <row r="197" spans="2:4" ht="29" x14ac:dyDescent="0.35">
      <c r="B197" s="25" t="str">
        <f>_xlfn.IFNA('Zeitplan Riegen'!AX11," ")</f>
        <v xml:space="preserve"> </v>
      </c>
      <c r="C197" s="25" t="str">
        <f>'Zeitplan Riegen'!AY11</f>
        <v xml:space="preserve"> </v>
      </c>
      <c r="D197" s="25" t="str">
        <f>'Zeitplan Riegen'!AZ11</f>
        <v xml:space="preserve"> </v>
      </c>
    </row>
    <row r="198" spans="2:4" ht="29" x14ac:dyDescent="0.35">
      <c r="B198" s="25" t="str">
        <f>_xlfn.IFNA('Zeitplan Riegen'!AX12," ")</f>
        <v xml:space="preserve"> </v>
      </c>
      <c r="C198" s="25" t="str">
        <f>'Zeitplan Riegen'!AY12</f>
        <v xml:space="preserve"> </v>
      </c>
      <c r="D198" s="25" t="str">
        <f>'Zeitplan Riegen'!AZ12</f>
        <v xml:space="preserve"> </v>
      </c>
    </row>
    <row r="201" spans="2:4" x14ac:dyDescent="0.2">
      <c r="B201" s="66"/>
      <c r="C201" s="67"/>
      <c r="D201" s="67"/>
    </row>
    <row r="203" spans="2:4" x14ac:dyDescent="0.2">
      <c r="B203" s="68"/>
      <c r="C203" s="68"/>
      <c r="D203" s="68"/>
    </row>
    <row r="210" spans="1:4" x14ac:dyDescent="0.2">
      <c r="A210" s="19"/>
    </row>
    <row r="211" spans="1:4" x14ac:dyDescent="0.2">
      <c r="A211" s="19">
        <f>'Zeitplan Riegen'!D210</f>
        <v>0</v>
      </c>
    </row>
    <row r="212" spans="1:4" ht="29" x14ac:dyDescent="0.35">
      <c r="A212" s="19">
        <f>'Zeitpläne Stationen'!E216</f>
        <v>0</v>
      </c>
      <c r="B212" s="79" t="s">
        <v>11</v>
      </c>
      <c r="C212" s="79"/>
      <c r="D212" s="79"/>
    </row>
    <row r="213" spans="1:4" x14ac:dyDescent="0.2">
      <c r="A213" s="19"/>
    </row>
    <row r="214" spans="1:4" ht="17" thickBot="1" x14ac:dyDescent="0.25">
      <c r="A214" s="19">
        <f>'Zeitpläne Stationen'!E218</f>
        <v>0</v>
      </c>
    </row>
    <row r="215" spans="1:4" ht="53" thickBot="1" x14ac:dyDescent="0.25">
      <c r="A215" s="19"/>
      <c r="B215" s="80" t="str">
        <f>'Zeitpläne Stationen'!B9</f>
        <v>6c</v>
      </c>
      <c r="C215" s="81"/>
      <c r="D215" s="82"/>
    </row>
    <row r="217" spans="1:4" ht="20" thickBot="1" x14ac:dyDescent="0.3">
      <c r="B217" s="83" t="s">
        <v>12</v>
      </c>
      <c r="C217" s="83"/>
      <c r="D217" s="83"/>
    </row>
    <row r="218" spans="1:4" ht="20" thickBot="1" x14ac:dyDescent="0.3">
      <c r="B218" s="69">
        <f>'Eingabe Übersicht Riegenleiter'!C11</f>
        <v>0</v>
      </c>
      <c r="C218" s="70"/>
      <c r="D218" s="71"/>
    </row>
    <row r="219" spans="1:4" ht="20" thickBot="1" x14ac:dyDescent="0.3">
      <c r="B219" s="69">
        <f>'Eingabe Übersicht Riegenleiter'!D11</f>
        <v>0</v>
      </c>
      <c r="C219" s="70"/>
      <c r="D219" s="71"/>
    </row>
    <row r="220" spans="1:4" ht="20" thickBot="1" x14ac:dyDescent="0.3">
      <c r="B220" s="69">
        <f>'Eingabe Übersicht Riegenleiter'!E11</f>
        <v>0</v>
      </c>
      <c r="C220" s="70"/>
      <c r="D220" s="71"/>
    </row>
    <row r="221" spans="1:4" ht="17" thickBot="1" x14ac:dyDescent="0.25">
      <c r="B221" s="72">
        <f>'Eingabe Übersicht Riegenleiter'!F11</f>
        <v>0</v>
      </c>
      <c r="C221" s="73"/>
      <c r="D221" s="74"/>
    </row>
    <row r="222" spans="1:4" ht="17" thickBot="1" x14ac:dyDescent="0.25"/>
    <row r="223" spans="1:4" ht="44" thickBot="1" x14ac:dyDescent="0.55000000000000004">
      <c r="B223" s="75" t="s">
        <v>10</v>
      </c>
      <c r="C223" s="76"/>
      <c r="D223" s="77"/>
    </row>
    <row r="225" spans="2:4" ht="21" x14ac:dyDescent="0.25">
      <c r="B225" s="26" t="s">
        <v>8</v>
      </c>
      <c r="C225" s="78" t="s">
        <v>13</v>
      </c>
      <c r="D225" s="78"/>
    </row>
    <row r="226" spans="2:4" ht="29" x14ac:dyDescent="0.35">
      <c r="B226" s="25">
        <f>_xlfn.IFNA('Zeitplan Riegen'!BF5," ")</f>
        <v>0.35416666666666669</v>
      </c>
      <c r="C226" s="25" t="str">
        <f>'Zeitplan Riegen'!BG5</f>
        <v>Standweitsprung</v>
      </c>
      <c r="D226" s="25" t="str">
        <f>'Zeitplan Riegen'!BH5</f>
        <v>a</v>
      </c>
    </row>
    <row r="227" spans="2:4" ht="29" x14ac:dyDescent="0.35">
      <c r="B227" s="25">
        <f>_xlfn.IFNA('Zeitplan Riegen'!BF6," ")</f>
        <v>0.38194444444444448</v>
      </c>
      <c r="C227" s="25" t="str">
        <f>'Zeitplan Riegen'!BG6</f>
        <v>Weitwurf</v>
      </c>
      <c r="D227" s="25" t="str">
        <f>'Zeitplan Riegen'!BH6</f>
        <v>a</v>
      </c>
    </row>
    <row r="228" spans="2:4" ht="29" x14ac:dyDescent="0.35">
      <c r="B228" s="25">
        <f>_xlfn.IFNA('Zeitplan Riegen'!BF7," ")</f>
        <v>0.40972222222222221</v>
      </c>
      <c r="C228" s="25" t="str">
        <f>'Zeitplan Riegen'!BG7</f>
        <v>Seilspringen</v>
      </c>
      <c r="D228" s="25" t="str">
        <f>'Zeitplan Riegen'!BH7</f>
        <v>a</v>
      </c>
    </row>
    <row r="229" spans="2:4" ht="29" x14ac:dyDescent="0.35">
      <c r="B229" s="25">
        <f>_xlfn.IFNA('Zeitplan Riegen'!BF8," ")</f>
        <v>0.4375</v>
      </c>
      <c r="C229" s="25" t="str">
        <f>'Zeitplan Riegen'!BG8</f>
        <v>Sprint</v>
      </c>
      <c r="D229" s="25" t="str">
        <f>'Zeitplan Riegen'!BH8</f>
        <v>a</v>
      </c>
    </row>
    <row r="230" spans="2:4" ht="29" x14ac:dyDescent="0.35">
      <c r="B230" s="25">
        <f>_xlfn.IFNA('Zeitplan Riegen'!BF9," ")</f>
        <v>0.46527777777777779</v>
      </c>
      <c r="C230" s="25" t="str">
        <f>'Zeitplan Riegen'!BG9</f>
        <v>Ausdauerlauf</v>
      </c>
      <c r="D230" s="25" t="str">
        <f>'Zeitplan Riegen'!BH9</f>
        <v>a</v>
      </c>
    </row>
    <row r="231" spans="2:4" ht="29" x14ac:dyDescent="0.35">
      <c r="B231" s="25">
        <f>_xlfn.IFNA('Zeitplan Riegen'!BF10," ")</f>
        <v>0.52083333333333337</v>
      </c>
      <c r="C231" s="25" t="str">
        <f>'Zeitplan Riegen'!BG10</f>
        <v>Weitsprung</v>
      </c>
      <c r="D231" s="25" t="str">
        <f>'Zeitplan Riegen'!BH10</f>
        <v>a</v>
      </c>
    </row>
    <row r="232" spans="2:4" ht="29" x14ac:dyDescent="0.35">
      <c r="B232" s="25" t="str">
        <f>_xlfn.IFNA('Zeitplan Riegen'!BF11," ")</f>
        <v xml:space="preserve"> </v>
      </c>
      <c r="C232" s="25" t="str">
        <f>'Zeitplan Riegen'!BG11</f>
        <v xml:space="preserve"> </v>
      </c>
      <c r="D232" s="25" t="str">
        <f>'Zeitplan Riegen'!BH11</f>
        <v xml:space="preserve"> </v>
      </c>
    </row>
    <row r="233" spans="2:4" ht="29" x14ac:dyDescent="0.35">
      <c r="B233" s="25" t="str">
        <f>_xlfn.IFNA('Zeitplan Riegen'!BF12," ")</f>
        <v xml:space="preserve"> </v>
      </c>
      <c r="C233" s="25" t="str">
        <f>'Zeitplan Riegen'!BG12</f>
        <v xml:space="preserve"> </v>
      </c>
      <c r="D233" s="25" t="str">
        <f>'Zeitplan Riegen'!BH12</f>
        <v xml:space="preserve"> </v>
      </c>
    </row>
    <row r="236" spans="2:4" x14ac:dyDescent="0.2">
      <c r="B236" s="66"/>
      <c r="C236" s="67"/>
      <c r="D236" s="67"/>
    </row>
    <row r="238" spans="2:4" x14ac:dyDescent="0.2">
      <c r="B238" s="68"/>
      <c r="C238" s="68"/>
      <c r="D238" s="68"/>
    </row>
    <row r="245" spans="1:4" x14ac:dyDescent="0.2">
      <c r="A245" s="19"/>
    </row>
    <row r="246" spans="1:4" x14ac:dyDescent="0.2">
      <c r="A246" s="19">
        <f>'Zeitplan Riegen'!D245</f>
        <v>0</v>
      </c>
    </row>
    <row r="247" spans="1:4" ht="29" x14ac:dyDescent="0.35">
      <c r="A247" s="19">
        <f>'Zeitpläne Stationen'!E251</f>
        <v>0</v>
      </c>
      <c r="B247" s="79" t="s">
        <v>11</v>
      </c>
      <c r="C247" s="79"/>
      <c r="D247" s="79"/>
    </row>
    <row r="248" spans="1:4" x14ac:dyDescent="0.2">
      <c r="A248" s="19"/>
    </row>
    <row r="249" spans="1:4" ht="17" thickBot="1" x14ac:dyDescent="0.25">
      <c r="A249" s="19">
        <f>'Zeitpläne Stationen'!E253</f>
        <v>0</v>
      </c>
    </row>
    <row r="250" spans="1:4" ht="53" thickBot="1" x14ac:dyDescent="0.25">
      <c r="A250" s="19"/>
      <c r="B250" s="80" t="str">
        <f>'Zeitpläne Stationen'!B10</f>
        <v>6d</v>
      </c>
      <c r="C250" s="81"/>
      <c r="D250" s="82"/>
    </row>
    <row r="252" spans="1:4" ht="20" thickBot="1" x14ac:dyDescent="0.3">
      <c r="B252" s="83" t="s">
        <v>12</v>
      </c>
      <c r="C252" s="83"/>
      <c r="D252" s="83"/>
    </row>
    <row r="253" spans="1:4" ht="20" thickBot="1" x14ac:dyDescent="0.3">
      <c r="B253" s="69">
        <f>'Eingabe Übersicht Riegenleiter'!C12</f>
        <v>0</v>
      </c>
      <c r="C253" s="70"/>
      <c r="D253" s="71"/>
    </row>
    <row r="254" spans="1:4" ht="20" thickBot="1" x14ac:dyDescent="0.3">
      <c r="B254" s="69">
        <f>'Eingabe Übersicht Riegenleiter'!D12</f>
        <v>0</v>
      </c>
      <c r="C254" s="70"/>
      <c r="D254" s="71"/>
    </row>
    <row r="255" spans="1:4" ht="20" thickBot="1" x14ac:dyDescent="0.3">
      <c r="B255" s="69">
        <f>'Eingabe Übersicht Riegenleiter'!E12</f>
        <v>0</v>
      </c>
      <c r="C255" s="70"/>
      <c r="D255" s="71"/>
    </row>
    <row r="256" spans="1:4" ht="17" thickBot="1" x14ac:dyDescent="0.25">
      <c r="B256" s="72">
        <f>'Eingabe Übersicht Riegenleiter'!F12</f>
        <v>0</v>
      </c>
      <c r="C256" s="73"/>
      <c r="D256" s="74"/>
    </row>
    <row r="257" spans="2:4" ht="17" thickBot="1" x14ac:dyDescent="0.25"/>
    <row r="258" spans="2:4" ht="44" thickBot="1" x14ac:dyDescent="0.55000000000000004">
      <c r="B258" s="75" t="s">
        <v>10</v>
      </c>
      <c r="C258" s="76"/>
      <c r="D258" s="77"/>
    </row>
    <row r="260" spans="2:4" ht="21" x14ac:dyDescent="0.25">
      <c r="B260" s="26" t="s">
        <v>8</v>
      </c>
      <c r="C260" s="78" t="s">
        <v>13</v>
      </c>
      <c r="D260" s="78"/>
    </row>
    <row r="261" spans="2:4" ht="29" x14ac:dyDescent="0.35">
      <c r="B261" s="25">
        <f>_xlfn.IFNA('Zeitplan Riegen'!BN5," ")</f>
        <v>0.35416666666666669</v>
      </c>
      <c r="C261" s="25" t="str">
        <f>'Zeitplan Riegen'!BO5</f>
        <v>Weitsprung</v>
      </c>
      <c r="D261" s="25" t="str">
        <f>'Zeitplan Riegen'!BP5</f>
        <v>b</v>
      </c>
    </row>
    <row r="262" spans="2:4" ht="29" x14ac:dyDescent="0.35">
      <c r="B262" s="25">
        <f>_xlfn.IFNA('Zeitplan Riegen'!BN6," ")</f>
        <v>0.38194444444444448</v>
      </c>
      <c r="C262" s="25" t="str">
        <f>'Zeitplan Riegen'!BO6</f>
        <v>Standweitsprung</v>
      </c>
      <c r="D262" s="25" t="str">
        <f>'Zeitplan Riegen'!BP6</f>
        <v>b</v>
      </c>
    </row>
    <row r="263" spans="2:4" ht="29" x14ac:dyDescent="0.35">
      <c r="B263" s="25">
        <f>_xlfn.IFNA('Zeitplan Riegen'!BN7," ")</f>
        <v>0.40972222222222221</v>
      </c>
      <c r="C263" s="25" t="str">
        <f>'Zeitplan Riegen'!BO7</f>
        <v>Weitwurf</v>
      </c>
      <c r="D263" s="25" t="str">
        <f>'Zeitplan Riegen'!BP7</f>
        <v>b</v>
      </c>
    </row>
    <row r="264" spans="2:4" ht="29" x14ac:dyDescent="0.35">
      <c r="B264" s="25">
        <f>_xlfn.IFNA('Zeitplan Riegen'!BN8," ")</f>
        <v>0.4375</v>
      </c>
      <c r="C264" s="25" t="str">
        <f>'Zeitplan Riegen'!BO8</f>
        <v>Seilspringen</v>
      </c>
      <c r="D264" s="25" t="str">
        <f>'Zeitplan Riegen'!BP8</f>
        <v>b</v>
      </c>
    </row>
    <row r="265" spans="2:4" ht="29" x14ac:dyDescent="0.35">
      <c r="B265" s="25">
        <f>_xlfn.IFNA('Zeitplan Riegen'!BN9," ")</f>
        <v>0.46527777777777779</v>
      </c>
      <c r="C265" s="25" t="str">
        <f>'Zeitplan Riegen'!BO9</f>
        <v>Sprint</v>
      </c>
      <c r="D265" s="25" t="str">
        <f>'Zeitplan Riegen'!BP9</f>
        <v>b</v>
      </c>
    </row>
    <row r="266" spans="2:4" ht="29" x14ac:dyDescent="0.35">
      <c r="B266" s="25">
        <f>_xlfn.IFNA('Zeitplan Riegen'!BN10," ")</f>
        <v>0.49305555555555558</v>
      </c>
      <c r="C266" s="25" t="str">
        <f>'Zeitplan Riegen'!BO10</f>
        <v>Ausdauerlauf</v>
      </c>
      <c r="D266" s="25" t="str">
        <f>'Zeitplan Riegen'!BP10</f>
        <v>b</v>
      </c>
    </row>
    <row r="267" spans="2:4" ht="29" x14ac:dyDescent="0.35">
      <c r="B267" s="25">
        <f>_xlfn.IFNA('Zeitplan Riegen'!BN11," ")</f>
        <v>0.54861111111111116</v>
      </c>
      <c r="C267" s="25" t="str">
        <f>'Zeitplan Riegen'!BO11</f>
        <v>Weitsprung</v>
      </c>
      <c r="D267" s="25" t="str">
        <f>'Zeitplan Riegen'!BP11</f>
        <v>a</v>
      </c>
    </row>
    <row r="268" spans="2:4" ht="29" x14ac:dyDescent="0.35">
      <c r="B268" s="25">
        <f>_xlfn.IFNA('Zeitplan Riegen'!BN12," ")</f>
        <v>0.57638888888888884</v>
      </c>
      <c r="C268" s="25" t="str">
        <f>'Zeitplan Riegen'!BO12</f>
        <v>Standweitsprung</v>
      </c>
      <c r="D268" s="25" t="str">
        <f>'Zeitplan Riegen'!BP12</f>
        <v>a</v>
      </c>
    </row>
    <row r="271" spans="2:4" x14ac:dyDescent="0.2">
      <c r="B271" s="66"/>
      <c r="C271" s="67"/>
      <c r="D271" s="67"/>
    </row>
    <row r="273" spans="1:4" x14ac:dyDescent="0.2">
      <c r="B273" s="68"/>
      <c r="C273" s="68"/>
      <c r="D273" s="68"/>
    </row>
    <row r="280" spans="1:4" x14ac:dyDescent="0.2">
      <c r="A280" s="19"/>
    </row>
    <row r="281" spans="1:4" x14ac:dyDescent="0.2">
      <c r="A281" s="19">
        <f>'Zeitplan Riegen'!D280</f>
        <v>0</v>
      </c>
    </row>
    <row r="282" spans="1:4" ht="29" x14ac:dyDescent="0.35">
      <c r="A282" s="19">
        <f>'Zeitpläne Stationen'!E286</f>
        <v>0</v>
      </c>
      <c r="B282" s="79" t="s">
        <v>11</v>
      </c>
      <c r="C282" s="79"/>
      <c r="D282" s="79"/>
    </row>
    <row r="283" spans="1:4" x14ac:dyDescent="0.2">
      <c r="A283" s="19"/>
    </row>
    <row r="284" spans="1:4" ht="17" thickBot="1" x14ac:dyDescent="0.25">
      <c r="A284" s="19">
        <f>'Zeitpläne Stationen'!E288</f>
        <v>0</v>
      </c>
    </row>
    <row r="285" spans="1:4" ht="53" thickBot="1" x14ac:dyDescent="0.25">
      <c r="A285" s="19"/>
      <c r="B285" s="80" t="str">
        <f>'Zeitpläne Stationen'!B11</f>
        <v>7a</v>
      </c>
      <c r="C285" s="81"/>
      <c r="D285" s="82"/>
    </row>
    <row r="287" spans="1:4" ht="20" thickBot="1" x14ac:dyDescent="0.3">
      <c r="B287" s="83" t="s">
        <v>12</v>
      </c>
      <c r="C287" s="83"/>
      <c r="D287" s="83"/>
    </row>
    <row r="288" spans="1:4" ht="20" thickBot="1" x14ac:dyDescent="0.3">
      <c r="B288" s="69">
        <f>'Eingabe Übersicht Riegenleiter'!C13</f>
        <v>0</v>
      </c>
      <c r="C288" s="70"/>
      <c r="D288" s="71"/>
    </row>
    <row r="289" spans="2:4" ht="20" thickBot="1" x14ac:dyDescent="0.3">
      <c r="B289" s="69">
        <f>'Eingabe Übersicht Riegenleiter'!D13</f>
        <v>0</v>
      </c>
      <c r="C289" s="70"/>
      <c r="D289" s="71"/>
    </row>
    <row r="290" spans="2:4" ht="20" thickBot="1" x14ac:dyDescent="0.3">
      <c r="B290" s="69">
        <f>'Eingabe Übersicht Riegenleiter'!E13</f>
        <v>0</v>
      </c>
      <c r="C290" s="70"/>
      <c r="D290" s="71"/>
    </row>
    <row r="291" spans="2:4" ht="17" thickBot="1" x14ac:dyDescent="0.25">
      <c r="B291" s="72">
        <f>'Eingabe Übersicht Riegenleiter'!F13</f>
        <v>0</v>
      </c>
      <c r="C291" s="73"/>
      <c r="D291" s="74"/>
    </row>
    <row r="292" spans="2:4" ht="17" thickBot="1" x14ac:dyDescent="0.25"/>
    <row r="293" spans="2:4" ht="44" thickBot="1" x14ac:dyDescent="0.55000000000000004">
      <c r="B293" s="75" t="s">
        <v>10</v>
      </c>
      <c r="C293" s="76"/>
      <c r="D293" s="77"/>
    </row>
    <row r="295" spans="2:4" ht="21" x14ac:dyDescent="0.25">
      <c r="B295" s="26" t="s">
        <v>8</v>
      </c>
      <c r="C295" s="78" t="s">
        <v>13</v>
      </c>
      <c r="D295" s="78"/>
    </row>
    <row r="296" spans="2:4" ht="29" x14ac:dyDescent="0.35">
      <c r="B296" s="25">
        <f>_xlfn.IFNA('Zeitplan Riegen'!BV5," ")</f>
        <v>0.38194444444444448</v>
      </c>
      <c r="C296" s="25" t="str">
        <f>'Zeitplan Riegen'!BW5</f>
        <v>Weitsprung</v>
      </c>
      <c r="D296" s="25" t="str">
        <f>'Zeitplan Riegen'!BX5</f>
        <v>b</v>
      </c>
    </row>
    <row r="297" spans="2:4" ht="29" x14ac:dyDescent="0.35">
      <c r="B297" s="25">
        <f>_xlfn.IFNA('Zeitplan Riegen'!BV6," ")</f>
        <v>0.40972222222222221</v>
      </c>
      <c r="C297" s="25" t="str">
        <f>'Zeitplan Riegen'!BW6</f>
        <v>Standweitsprung</v>
      </c>
      <c r="D297" s="25" t="str">
        <f>'Zeitplan Riegen'!BX6</f>
        <v>b</v>
      </c>
    </row>
    <row r="298" spans="2:4" ht="29" x14ac:dyDescent="0.35">
      <c r="B298" s="25">
        <f>_xlfn.IFNA('Zeitplan Riegen'!BV7," ")</f>
        <v>0.4375</v>
      </c>
      <c r="C298" s="25" t="str">
        <f>'Zeitplan Riegen'!BW7</f>
        <v>Weitwurf</v>
      </c>
      <c r="D298" s="25" t="str">
        <f>'Zeitplan Riegen'!BX7</f>
        <v>b</v>
      </c>
    </row>
    <row r="299" spans="2:4" ht="29" x14ac:dyDescent="0.35">
      <c r="B299" s="25">
        <f>_xlfn.IFNA('Zeitplan Riegen'!BV8," ")</f>
        <v>0.46527777777777779</v>
      </c>
      <c r="C299" s="25" t="str">
        <f>'Zeitplan Riegen'!BW8</f>
        <v>Seilspringen</v>
      </c>
      <c r="D299" s="25" t="str">
        <f>'Zeitplan Riegen'!BX8</f>
        <v>b</v>
      </c>
    </row>
    <row r="300" spans="2:4" ht="29" x14ac:dyDescent="0.35">
      <c r="B300" s="25">
        <f>_xlfn.IFNA('Zeitplan Riegen'!BV9," ")</f>
        <v>0.49305555555555558</v>
      </c>
      <c r="C300" s="25" t="str">
        <f>'Zeitplan Riegen'!BW9</f>
        <v>Sprint</v>
      </c>
      <c r="D300" s="25" t="str">
        <f>'Zeitplan Riegen'!BX9</f>
        <v>b</v>
      </c>
    </row>
    <row r="301" spans="2:4" ht="29" x14ac:dyDescent="0.35">
      <c r="B301" s="25">
        <f>_xlfn.IFNA('Zeitplan Riegen'!BV10," ")</f>
        <v>0.52083333333333337</v>
      </c>
      <c r="C301" s="25" t="str">
        <f>'Zeitplan Riegen'!BW10</f>
        <v>Ausdauerlauf</v>
      </c>
      <c r="D301" s="25" t="str">
        <f>'Zeitplan Riegen'!BX10</f>
        <v>b</v>
      </c>
    </row>
    <row r="302" spans="2:4" ht="29" x14ac:dyDescent="0.35">
      <c r="B302" s="25">
        <f>_xlfn.IFNA('Zeitplan Riegen'!BV11," ")</f>
        <v>0.57638888888888884</v>
      </c>
      <c r="C302" s="25" t="str">
        <f>'Zeitplan Riegen'!BW11</f>
        <v>Weitsprung</v>
      </c>
      <c r="D302" s="25" t="str">
        <f>'Zeitplan Riegen'!BX11</f>
        <v>a</v>
      </c>
    </row>
    <row r="303" spans="2:4" ht="29" x14ac:dyDescent="0.35">
      <c r="B303" s="25">
        <f>_xlfn.IFNA('Zeitplan Riegen'!BV12," ")</f>
        <v>0.60416666666666674</v>
      </c>
      <c r="C303" s="25" t="str">
        <f>'Zeitplan Riegen'!BW12</f>
        <v>Standweitsprung</v>
      </c>
      <c r="D303" s="25" t="str">
        <f>'Zeitplan Riegen'!BX12</f>
        <v>a</v>
      </c>
    </row>
    <row r="306" spans="1:4" x14ac:dyDescent="0.2">
      <c r="B306" s="66"/>
      <c r="C306" s="67"/>
      <c r="D306" s="67"/>
    </row>
    <row r="308" spans="1:4" x14ac:dyDescent="0.2">
      <c r="B308" s="68"/>
      <c r="C308" s="68"/>
      <c r="D308" s="68"/>
    </row>
    <row r="315" spans="1:4" x14ac:dyDescent="0.2">
      <c r="A315" s="19"/>
    </row>
    <row r="316" spans="1:4" x14ac:dyDescent="0.2">
      <c r="A316" s="19">
        <f>'Zeitplan Riegen'!D315</f>
        <v>0</v>
      </c>
    </row>
    <row r="317" spans="1:4" ht="29" x14ac:dyDescent="0.35">
      <c r="A317" s="19">
        <f>'Zeitpläne Stationen'!E321</f>
        <v>0</v>
      </c>
      <c r="B317" s="79" t="s">
        <v>11</v>
      </c>
      <c r="C317" s="79"/>
      <c r="D317" s="79"/>
    </row>
    <row r="318" spans="1:4" x14ac:dyDescent="0.2">
      <c r="A318" s="19"/>
    </row>
    <row r="319" spans="1:4" ht="17" thickBot="1" x14ac:dyDescent="0.25">
      <c r="A319" s="19">
        <f>'Zeitpläne Stationen'!E323</f>
        <v>0</v>
      </c>
    </row>
    <row r="320" spans="1:4" ht="53" thickBot="1" x14ac:dyDescent="0.25">
      <c r="A320" s="19"/>
      <c r="B320" s="80" t="str">
        <f>'Zeitpläne Stationen'!B12</f>
        <v>7b</v>
      </c>
      <c r="C320" s="81"/>
      <c r="D320" s="82"/>
    </row>
    <row r="322" spans="2:4" ht="20" thickBot="1" x14ac:dyDescent="0.3">
      <c r="B322" s="83" t="s">
        <v>12</v>
      </c>
      <c r="C322" s="83"/>
      <c r="D322" s="83"/>
    </row>
    <row r="323" spans="2:4" ht="20" thickBot="1" x14ac:dyDescent="0.3">
      <c r="B323" s="69">
        <f>'Eingabe Übersicht Riegenleiter'!C14</f>
        <v>0</v>
      </c>
      <c r="C323" s="70"/>
      <c r="D323" s="71"/>
    </row>
    <row r="324" spans="2:4" ht="20" thickBot="1" x14ac:dyDescent="0.3">
      <c r="B324" s="69">
        <f>'Eingabe Übersicht Riegenleiter'!D14</f>
        <v>0</v>
      </c>
      <c r="C324" s="70"/>
      <c r="D324" s="71"/>
    </row>
    <row r="325" spans="2:4" ht="20" thickBot="1" x14ac:dyDescent="0.3">
      <c r="B325" s="69">
        <f>'Eingabe Übersicht Riegenleiter'!E14</f>
        <v>0</v>
      </c>
      <c r="C325" s="70"/>
      <c r="D325" s="71"/>
    </row>
    <row r="326" spans="2:4" ht="17" thickBot="1" x14ac:dyDescent="0.25">
      <c r="B326" s="72">
        <f>'Eingabe Übersicht Riegenleiter'!F14</f>
        <v>0</v>
      </c>
      <c r="C326" s="73"/>
      <c r="D326" s="74"/>
    </row>
    <row r="327" spans="2:4" ht="17" thickBot="1" x14ac:dyDescent="0.25"/>
    <row r="328" spans="2:4" ht="44" thickBot="1" x14ac:dyDescent="0.55000000000000004">
      <c r="B328" s="75" t="s">
        <v>10</v>
      </c>
      <c r="C328" s="76"/>
      <c r="D328" s="77"/>
    </row>
    <row r="330" spans="2:4" ht="21" x14ac:dyDescent="0.25">
      <c r="B330" s="26" t="s">
        <v>8</v>
      </c>
      <c r="C330" s="78" t="s">
        <v>13</v>
      </c>
      <c r="D330" s="78"/>
    </row>
    <row r="331" spans="2:4" ht="29" x14ac:dyDescent="0.35">
      <c r="B331" s="25">
        <f>_xlfn.IFNA('Zeitplan Riegen'!CD5," ")</f>
        <v>0.35416666666666669</v>
      </c>
      <c r="C331" s="25" t="str">
        <f>'Zeitplan Riegen'!CE5</f>
        <v>Ausdauerlauf</v>
      </c>
      <c r="D331" s="25" t="str">
        <f>'Zeitplan Riegen'!CF5</f>
        <v>b</v>
      </c>
    </row>
    <row r="332" spans="2:4" ht="29" x14ac:dyDescent="0.35">
      <c r="B332" s="25">
        <f>_xlfn.IFNA('Zeitplan Riegen'!CD6," ")</f>
        <v>0.40972222222222221</v>
      </c>
      <c r="C332" s="25" t="str">
        <f>'Zeitplan Riegen'!CE6</f>
        <v>Weitsprung</v>
      </c>
      <c r="D332" s="25" t="str">
        <f>'Zeitplan Riegen'!CF6</f>
        <v>b</v>
      </c>
    </row>
    <row r="333" spans="2:4" ht="29" x14ac:dyDescent="0.35">
      <c r="B333" s="25">
        <f>_xlfn.IFNA('Zeitplan Riegen'!CD7," ")</f>
        <v>0.4375</v>
      </c>
      <c r="C333" s="25" t="str">
        <f>'Zeitplan Riegen'!CE7</f>
        <v>Standweitsprung</v>
      </c>
      <c r="D333" s="25" t="str">
        <f>'Zeitplan Riegen'!CF7</f>
        <v>b</v>
      </c>
    </row>
    <row r="334" spans="2:4" ht="29" x14ac:dyDescent="0.35">
      <c r="B334" s="25">
        <f>_xlfn.IFNA('Zeitplan Riegen'!CD8," ")</f>
        <v>0.46527777777777779</v>
      </c>
      <c r="C334" s="25" t="str">
        <f>'Zeitplan Riegen'!CE8</f>
        <v>Weitwurf</v>
      </c>
      <c r="D334" s="25" t="str">
        <f>'Zeitplan Riegen'!CF8</f>
        <v>b</v>
      </c>
    </row>
    <row r="335" spans="2:4" ht="29" x14ac:dyDescent="0.35">
      <c r="B335" s="25">
        <f>_xlfn.IFNA('Zeitplan Riegen'!CD9," ")</f>
        <v>0.49305555555555558</v>
      </c>
      <c r="C335" s="25" t="str">
        <f>'Zeitplan Riegen'!CE9</f>
        <v>Seilspringen</v>
      </c>
      <c r="D335" s="25" t="str">
        <f>'Zeitplan Riegen'!CF9</f>
        <v>b</v>
      </c>
    </row>
    <row r="336" spans="2:4" ht="29" x14ac:dyDescent="0.35">
      <c r="B336" s="25">
        <f>_xlfn.IFNA('Zeitplan Riegen'!CD10," ")</f>
        <v>0.52083333333333337</v>
      </c>
      <c r="C336" s="25" t="str">
        <f>'Zeitplan Riegen'!CE10</f>
        <v>Sprint</v>
      </c>
      <c r="D336" s="25" t="str">
        <f>'Zeitplan Riegen'!CF10</f>
        <v>b</v>
      </c>
    </row>
    <row r="337" spans="1:4" ht="29" x14ac:dyDescent="0.35">
      <c r="B337" s="25">
        <f>_xlfn.IFNA('Zeitplan Riegen'!CD11," ")</f>
        <v>0.60416666666666674</v>
      </c>
      <c r="C337" s="25" t="str">
        <f>'Zeitplan Riegen'!CE11</f>
        <v>Weitsprung</v>
      </c>
      <c r="D337" s="25" t="str">
        <f>'Zeitplan Riegen'!CF11</f>
        <v>a</v>
      </c>
    </row>
    <row r="338" spans="1:4" ht="29" x14ac:dyDescent="0.35">
      <c r="B338" s="25" t="str">
        <f>_xlfn.IFNA('Zeitplan Riegen'!CD12," ")</f>
        <v xml:space="preserve"> </v>
      </c>
      <c r="C338" s="25" t="str">
        <f>'Zeitplan Riegen'!CE12</f>
        <v xml:space="preserve"> </v>
      </c>
      <c r="D338" s="25" t="str">
        <f>'Zeitplan Riegen'!CF12</f>
        <v xml:space="preserve"> </v>
      </c>
    </row>
    <row r="341" spans="1:4" x14ac:dyDescent="0.2">
      <c r="B341" s="66"/>
      <c r="C341" s="67"/>
      <c r="D341" s="67"/>
    </row>
    <row r="343" spans="1:4" x14ac:dyDescent="0.2">
      <c r="B343" s="68"/>
      <c r="C343" s="68"/>
      <c r="D343" s="68"/>
    </row>
    <row r="350" spans="1:4" x14ac:dyDescent="0.2">
      <c r="A350" s="19"/>
    </row>
    <row r="351" spans="1:4" x14ac:dyDescent="0.2">
      <c r="A351" s="19">
        <f>'Zeitplan Riegen'!D350</f>
        <v>0</v>
      </c>
    </row>
    <row r="352" spans="1:4" ht="29" x14ac:dyDescent="0.35">
      <c r="A352" s="19">
        <f>'Zeitpläne Stationen'!E356</f>
        <v>0</v>
      </c>
      <c r="B352" s="79" t="s">
        <v>11</v>
      </c>
      <c r="C352" s="79"/>
      <c r="D352" s="79"/>
    </row>
    <row r="353" spans="1:4" x14ac:dyDescent="0.2">
      <c r="A353" s="19"/>
    </row>
    <row r="354" spans="1:4" ht="17" thickBot="1" x14ac:dyDescent="0.25">
      <c r="A354" s="19">
        <f>'Zeitpläne Stationen'!E358</f>
        <v>0</v>
      </c>
    </row>
    <row r="355" spans="1:4" ht="53" thickBot="1" x14ac:dyDescent="0.25">
      <c r="A355" s="19"/>
      <c r="B355" s="80" t="str">
        <f>'Zeitpläne Stationen'!B13</f>
        <v>7c</v>
      </c>
      <c r="C355" s="81"/>
      <c r="D355" s="82"/>
    </row>
    <row r="357" spans="1:4" ht="20" thickBot="1" x14ac:dyDescent="0.3">
      <c r="B357" s="83" t="s">
        <v>12</v>
      </c>
      <c r="C357" s="83"/>
      <c r="D357" s="83"/>
    </row>
    <row r="358" spans="1:4" ht="20" thickBot="1" x14ac:dyDescent="0.3">
      <c r="B358" s="69">
        <f>'Eingabe Übersicht Riegenleiter'!C15</f>
        <v>0</v>
      </c>
      <c r="C358" s="70"/>
      <c r="D358" s="71"/>
    </row>
    <row r="359" spans="1:4" ht="20" thickBot="1" x14ac:dyDescent="0.3">
      <c r="B359" s="69">
        <f>'Eingabe Übersicht Riegenleiter'!D15</f>
        <v>0</v>
      </c>
      <c r="C359" s="70"/>
      <c r="D359" s="71"/>
    </row>
    <row r="360" spans="1:4" ht="20" thickBot="1" x14ac:dyDescent="0.3">
      <c r="B360" s="69">
        <f>'Eingabe Übersicht Riegenleiter'!E15</f>
        <v>0</v>
      </c>
      <c r="C360" s="70"/>
      <c r="D360" s="71"/>
    </row>
    <row r="361" spans="1:4" ht="17" thickBot="1" x14ac:dyDescent="0.25">
      <c r="B361" s="72">
        <f>'Eingabe Übersicht Riegenleiter'!F15</f>
        <v>0</v>
      </c>
      <c r="C361" s="73"/>
      <c r="D361" s="74"/>
    </row>
    <row r="362" spans="1:4" ht="17" thickBot="1" x14ac:dyDescent="0.25"/>
    <row r="363" spans="1:4" ht="44" thickBot="1" x14ac:dyDescent="0.55000000000000004">
      <c r="B363" s="75" t="s">
        <v>10</v>
      </c>
      <c r="C363" s="76"/>
      <c r="D363" s="77"/>
    </row>
    <row r="365" spans="1:4" ht="21" x14ac:dyDescent="0.25">
      <c r="B365" s="26" t="s">
        <v>8</v>
      </c>
      <c r="C365" s="78" t="s">
        <v>13</v>
      </c>
      <c r="D365" s="78"/>
    </row>
    <row r="366" spans="1:4" ht="29" x14ac:dyDescent="0.35">
      <c r="B366" s="25">
        <f>_xlfn.IFNA('Zeitplan Riegen'!CL5," ")</f>
        <v>0.35416666666666669</v>
      </c>
      <c r="C366" s="25" t="str">
        <f>'Zeitplan Riegen'!CM5</f>
        <v>Sprint</v>
      </c>
      <c r="D366" s="25" t="str">
        <f>'Zeitplan Riegen'!CN5</f>
        <v>b</v>
      </c>
    </row>
    <row r="367" spans="1:4" ht="29" x14ac:dyDescent="0.35">
      <c r="B367" s="25">
        <f>_xlfn.IFNA('Zeitplan Riegen'!CL6," ")</f>
        <v>0.38194444444444448</v>
      </c>
      <c r="C367" s="25" t="str">
        <f>'Zeitplan Riegen'!CM6</f>
        <v>Ausdauerlauf</v>
      </c>
      <c r="D367" s="25" t="str">
        <f>'Zeitplan Riegen'!CN6</f>
        <v>b</v>
      </c>
    </row>
    <row r="368" spans="1:4" ht="29" x14ac:dyDescent="0.35">
      <c r="B368" s="25">
        <f>_xlfn.IFNA('Zeitplan Riegen'!CL7," ")</f>
        <v>0.4375</v>
      </c>
      <c r="C368" s="25" t="str">
        <f>'Zeitplan Riegen'!CM7</f>
        <v>Weitsprung</v>
      </c>
      <c r="D368" s="25" t="str">
        <f>'Zeitplan Riegen'!CN7</f>
        <v>b</v>
      </c>
    </row>
    <row r="369" spans="2:4" ht="29" x14ac:dyDescent="0.35">
      <c r="B369" s="25">
        <f>_xlfn.IFNA('Zeitplan Riegen'!CL8," ")</f>
        <v>0.46527777777777779</v>
      </c>
      <c r="C369" s="25" t="str">
        <f>'Zeitplan Riegen'!CM8</f>
        <v>Standweitsprung</v>
      </c>
      <c r="D369" s="25" t="str">
        <f>'Zeitplan Riegen'!CN8</f>
        <v>b</v>
      </c>
    </row>
    <row r="370" spans="2:4" ht="29" x14ac:dyDescent="0.35">
      <c r="B370" s="25">
        <f>_xlfn.IFNA('Zeitplan Riegen'!CL9," ")</f>
        <v>0.49305555555555558</v>
      </c>
      <c r="C370" s="25" t="str">
        <f>'Zeitplan Riegen'!CM9</f>
        <v>Weitwurf</v>
      </c>
      <c r="D370" s="25" t="str">
        <f>'Zeitplan Riegen'!CN9</f>
        <v>b</v>
      </c>
    </row>
    <row r="371" spans="2:4" ht="29" x14ac:dyDescent="0.35">
      <c r="B371" s="25">
        <f>_xlfn.IFNA('Zeitplan Riegen'!CL10," ")</f>
        <v>0.52083333333333337</v>
      </c>
      <c r="C371" s="25" t="str">
        <f>'Zeitplan Riegen'!CM10</f>
        <v>Seilspringen</v>
      </c>
      <c r="D371" s="25" t="str">
        <f>'Zeitplan Riegen'!CN10</f>
        <v>b</v>
      </c>
    </row>
    <row r="372" spans="2:4" ht="29" x14ac:dyDescent="0.35">
      <c r="B372" s="25" t="str">
        <f>_xlfn.IFNA('Zeitplan Riegen'!CL11," ")</f>
        <v xml:space="preserve"> </v>
      </c>
      <c r="C372" s="25" t="str">
        <f>'Zeitplan Riegen'!CM11</f>
        <v xml:space="preserve"> </v>
      </c>
      <c r="D372" s="25" t="str">
        <f>'Zeitplan Riegen'!CN11</f>
        <v xml:space="preserve"> </v>
      </c>
    </row>
    <row r="373" spans="2:4" ht="29" x14ac:dyDescent="0.35">
      <c r="B373" s="25" t="str">
        <f>_xlfn.IFNA('Zeitplan Riegen'!CL12," ")</f>
        <v xml:space="preserve"> </v>
      </c>
      <c r="C373" s="25" t="str">
        <f>'Zeitplan Riegen'!CM12</f>
        <v xml:space="preserve"> </v>
      </c>
      <c r="D373" s="25" t="str">
        <f>'Zeitplan Riegen'!CN12</f>
        <v xml:space="preserve"> </v>
      </c>
    </row>
    <row r="376" spans="2:4" x14ac:dyDescent="0.2">
      <c r="B376" s="66"/>
      <c r="C376" s="67"/>
      <c r="D376" s="67"/>
    </row>
    <row r="378" spans="2:4" x14ac:dyDescent="0.2">
      <c r="B378" s="68"/>
      <c r="C378" s="68"/>
      <c r="D378" s="68"/>
    </row>
    <row r="385" spans="1:4" x14ac:dyDescent="0.2">
      <c r="A385" s="19"/>
    </row>
    <row r="386" spans="1:4" x14ac:dyDescent="0.2">
      <c r="A386" s="19">
        <f>'Zeitplan Riegen'!D385</f>
        <v>0</v>
      </c>
    </row>
    <row r="387" spans="1:4" ht="29" x14ac:dyDescent="0.35">
      <c r="A387" s="19">
        <f>'Zeitpläne Stationen'!E391</f>
        <v>0</v>
      </c>
      <c r="B387" s="79" t="s">
        <v>11</v>
      </c>
      <c r="C387" s="79"/>
      <c r="D387" s="79"/>
    </row>
    <row r="388" spans="1:4" x14ac:dyDescent="0.2">
      <c r="A388" s="19"/>
    </row>
    <row r="389" spans="1:4" ht="17" thickBot="1" x14ac:dyDescent="0.25">
      <c r="A389" s="19">
        <f>'Zeitpläne Stationen'!E393</f>
        <v>0</v>
      </c>
    </row>
    <row r="390" spans="1:4" ht="53" thickBot="1" x14ac:dyDescent="0.25">
      <c r="A390" s="19"/>
      <c r="B390" s="80" t="str">
        <f>'Zeitpläne Stationen'!B14</f>
        <v>7d</v>
      </c>
      <c r="C390" s="81"/>
      <c r="D390" s="82"/>
    </row>
    <row r="392" spans="1:4" ht="20" thickBot="1" x14ac:dyDescent="0.3">
      <c r="B392" s="83" t="s">
        <v>12</v>
      </c>
      <c r="C392" s="83"/>
      <c r="D392" s="83"/>
    </row>
    <row r="393" spans="1:4" ht="20" thickBot="1" x14ac:dyDescent="0.3">
      <c r="B393" s="69">
        <f>'Eingabe Übersicht Riegenleiter'!C16</f>
        <v>0</v>
      </c>
      <c r="C393" s="70"/>
      <c r="D393" s="71"/>
    </row>
    <row r="394" spans="1:4" ht="20" thickBot="1" x14ac:dyDescent="0.3">
      <c r="B394" s="69">
        <f>'Eingabe Übersicht Riegenleiter'!D16</f>
        <v>0</v>
      </c>
      <c r="C394" s="70"/>
      <c r="D394" s="71"/>
    </row>
    <row r="395" spans="1:4" ht="20" thickBot="1" x14ac:dyDescent="0.3">
      <c r="B395" s="69">
        <f>'Eingabe Übersicht Riegenleiter'!E16</f>
        <v>0</v>
      </c>
      <c r="C395" s="70"/>
      <c r="D395" s="71"/>
    </row>
    <row r="396" spans="1:4" ht="17" thickBot="1" x14ac:dyDescent="0.25">
      <c r="B396" s="72">
        <f>'Eingabe Übersicht Riegenleiter'!F16</f>
        <v>0</v>
      </c>
      <c r="C396" s="73"/>
      <c r="D396" s="74"/>
    </row>
    <row r="397" spans="1:4" ht="17" thickBot="1" x14ac:dyDescent="0.25"/>
    <row r="398" spans="1:4" ht="44" thickBot="1" x14ac:dyDescent="0.55000000000000004">
      <c r="B398" s="75" t="s">
        <v>10</v>
      </c>
      <c r="C398" s="76"/>
      <c r="D398" s="77"/>
    </row>
    <row r="400" spans="1:4" ht="21" x14ac:dyDescent="0.25">
      <c r="B400" s="26" t="s">
        <v>8</v>
      </c>
      <c r="C400" s="78" t="s">
        <v>13</v>
      </c>
      <c r="D400" s="78"/>
    </row>
    <row r="401" spans="2:4" ht="29" x14ac:dyDescent="0.35">
      <c r="B401" s="25">
        <f>_xlfn.IFNA('Zeitplan Riegen'!CT5," ")</f>
        <v>0.35416666666666669</v>
      </c>
      <c r="C401" s="25" t="str">
        <f>'Zeitplan Riegen'!CU5</f>
        <v>Seilspringen</v>
      </c>
      <c r="D401" s="25" t="str">
        <f>'Zeitplan Riegen'!CV5</f>
        <v>b</v>
      </c>
    </row>
    <row r="402" spans="2:4" ht="29" x14ac:dyDescent="0.35">
      <c r="B402" s="25">
        <f>_xlfn.IFNA('Zeitplan Riegen'!CT6," ")</f>
        <v>0.38194444444444448</v>
      </c>
      <c r="C402" s="25" t="str">
        <f>'Zeitplan Riegen'!CU6</f>
        <v>Sprint</v>
      </c>
      <c r="D402" s="25" t="str">
        <f>'Zeitplan Riegen'!CV6</f>
        <v>b</v>
      </c>
    </row>
    <row r="403" spans="2:4" ht="29" x14ac:dyDescent="0.35">
      <c r="B403" s="25">
        <f>_xlfn.IFNA('Zeitplan Riegen'!CT7," ")</f>
        <v>0.40972222222222221</v>
      </c>
      <c r="C403" s="25" t="str">
        <f>'Zeitplan Riegen'!CU7</f>
        <v>Ausdauerlauf</v>
      </c>
      <c r="D403" s="25" t="str">
        <f>'Zeitplan Riegen'!CV7</f>
        <v>b</v>
      </c>
    </row>
    <row r="404" spans="2:4" ht="29" x14ac:dyDescent="0.35">
      <c r="B404" s="25">
        <f>_xlfn.IFNA('Zeitplan Riegen'!CT8," ")</f>
        <v>0.46527777777777779</v>
      </c>
      <c r="C404" s="25" t="str">
        <f>'Zeitplan Riegen'!CU8</f>
        <v>Weitsprung</v>
      </c>
      <c r="D404" s="25" t="str">
        <f>'Zeitplan Riegen'!CV8</f>
        <v>b</v>
      </c>
    </row>
    <row r="405" spans="2:4" ht="29" x14ac:dyDescent="0.35">
      <c r="B405" s="25">
        <f>_xlfn.IFNA('Zeitplan Riegen'!CT9," ")</f>
        <v>0.49305555555555558</v>
      </c>
      <c r="C405" s="25" t="str">
        <f>'Zeitplan Riegen'!CU9</f>
        <v>Standweitsprung</v>
      </c>
      <c r="D405" s="25" t="str">
        <f>'Zeitplan Riegen'!CV9</f>
        <v>b</v>
      </c>
    </row>
    <row r="406" spans="2:4" ht="29" x14ac:dyDescent="0.35">
      <c r="B406" s="25">
        <f>_xlfn.IFNA('Zeitplan Riegen'!CT10," ")</f>
        <v>0.52083333333333337</v>
      </c>
      <c r="C406" s="25" t="str">
        <f>'Zeitplan Riegen'!CU10</f>
        <v>Weitwurf</v>
      </c>
      <c r="D406" s="25" t="str">
        <f>'Zeitplan Riegen'!CV10</f>
        <v>b</v>
      </c>
    </row>
    <row r="407" spans="2:4" ht="29" x14ac:dyDescent="0.35">
      <c r="B407" s="25" t="str">
        <f>_xlfn.IFNA('Zeitplan Riegen'!CT11," ")</f>
        <v xml:space="preserve"> </v>
      </c>
      <c r="C407" s="25" t="str">
        <f>'Zeitplan Riegen'!CU11</f>
        <v xml:space="preserve"> </v>
      </c>
      <c r="D407" s="25" t="str">
        <f>'Zeitplan Riegen'!CV11</f>
        <v xml:space="preserve"> </v>
      </c>
    </row>
    <row r="408" spans="2:4" ht="29" x14ac:dyDescent="0.35">
      <c r="B408" s="25" t="str">
        <f>_xlfn.IFNA('Zeitplan Riegen'!CT12," ")</f>
        <v xml:space="preserve"> </v>
      </c>
      <c r="C408" s="25" t="str">
        <f>'Zeitplan Riegen'!CU12</f>
        <v xml:space="preserve"> </v>
      </c>
      <c r="D408" s="25" t="str">
        <f>'Zeitplan Riegen'!CV12</f>
        <v xml:space="preserve"> </v>
      </c>
    </row>
    <row r="411" spans="2:4" x14ac:dyDescent="0.2">
      <c r="B411" s="66"/>
      <c r="C411" s="67"/>
      <c r="D411" s="67"/>
    </row>
    <row r="413" spans="2:4" x14ac:dyDescent="0.2">
      <c r="B413" s="68"/>
      <c r="C413" s="68"/>
      <c r="D413" s="68"/>
    </row>
    <row r="420" spans="1:4" x14ac:dyDescent="0.2">
      <c r="A420" s="19"/>
    </row>
    <row r="421" spans="1:4" x14ac:dyDescent="0.2">
      <c r="A421" s="19">
        <f>'Zeitplan Riegen'!D420</f>
        <v>0</v>
      </c>
    </row>
    <row r="422" spans="1:4" ht="29" x14ac:dyDescent="0.35">
      <c r="A422" s="19">
        <f>'Zeitpläne Stationen'!E426</f>
        <v>0</v>
      </c>
      <c r="B422" s="79" t="s">
        <v>11</v>
      </c>
      <c r="C422" s="79"/>
      <c r="D422" s="79"/>
    </row>
    <row r="423" spans="1:4" x14ac:dyDescent="0.2">
      <c r="A423" s="19"/>
    </row>
    <row r="424" spans="1:4" ht="17" thickBot="1" x14ac:dyDescent="0.25">
      <c r="A424" s="19">
        <f>'Zeitpläne Stationen'!E428</f>
        <v>0</v>
      </c>
    </row>
    <row r="425" spans="1:4" ht="53" thickBot="1" x14ac:dyDescent="0.25">
      <c r="A425" s="19"/>
      <c r="B425" s="80" t="str">
        <f>'Zeitpläne Stationen'!B15</f>
        <v>8a</v>
      </c>
      <c r="C425" s="81"/>
      <c r="D425" s="82"/>
    </row>
    <row r="427" spans="1:4" ht="20" thickBot="1" x14ac:dyDescent="0.3">
      <c r="B427" s="83" t="s">
        <v>12</v>
      </c>
      <c r="C427" s="83"/>
      <c r="D427" s="83"/>
    </row>
    <row r="428" spans="1:4" ht="20" thickBot="1" x14ac:dyDescent="0.3">
      <c r="B428" s="69">
        <f>'Eingabe Übersicht Riegenleiter'!C17</f>
        <v>0</v>
      </c>
      <c r="C428" s="70"/>
      <c r="D428" s="71"/>
    </row>
    <row r="429" spans="1:4" ht="20" thickBot="1" x14ac:dyDescent="0.3">
      <c r="B429" s="69">
        <f>'Eingabe Übersicht Riegenleiter'!D17</f>
        <v>0</v>
      </c>
      <c r="C429" s="70"/>
      <c r="D429" s="71"/>
    </row>
    <row r="430" spans="1:4" ht="20" thickBot="1" x14ac:dyDescent="0.3">
      <c r="B430" s="69">
        <f>'Eingabe Übersicht Riegenleiter'!E17</f>
        <v>0</v>
      </c>
      <c r="C430" s="70"/>
      <c r="D430" s="71"/>
    </row>
    <row r="431" spans="1:4" ht="17" thickBot="1" x14ac:dyDescent="0.25">
      <c r="B431" s="72">
        <f>'Eingabe Übersicht Riegenleiter'!F17</f>
        <v>0</v>
      </c>
      <c r="C431" s="73"/>
      <c r="D431" s="74"/>
    </row>
    <row r="432" spans="1:4" ht="17" thickBot="1" x14ac:dyDescent="0.25"/>
    <row r="433" spans="2:4" ht="44" thickBot="1" x14ac:dyDescent="0.55000000000000004">
      <c r="B433" s="75" t="s">
        <v>10</v>
      </c>
      <c r="C433" s="76"/>
      <c r="D433" s="77"/>
    </row>
    <row r="435" spans="2:4" ht="21" x14ac:dyDescent="0.25">
      <c r="B435" s="26" t="s">
        <v>8</v>
      </c>
      <c r="C435" s="78" t="s">
        <v>13</v>
      </c>
      <c r="D435" s="78"/>
    </row>
    <row r="436" spans="2:4" ht="29" x14ac:dyDescent="0.35">
      <c r="B436" s="25">
        <f>_xlfn.IFNA('Zeitplan Riegen'!DB5," ")</f>
        <v>0.35416666666666669</v>
      </c>
      <c r="C436" s="25" t="str">
        <f>'Zeitplan Riegen'!DC5</f>
        <v>Weitwurf</v>
      </c>
      <c r="D436" s="25" t="str">
        <f>'Zeitplan Riegen'!DD5</f>
        <v>b</v>
      </c>
    </row>
    <row r="437" spans="2:4" ht="29" x14ac:dyDescent="0.35">
      <c r="B437" s="25">
        <f>_xlfn.IFNA('Zeitplan Riegen'!DB6," ")</f>
        <v>0.38194444444444448</v>
      </c>
      <c r="C437" s="25" t="str">
        <f>'Zeitplan Riegen'!DC6</f>
        <v>Seilspringen</v>
      </c>
      <c r="D437" s="25" t="str">
        <f>'Zeitplan Riegen'!DD6</f>
        <v>b</v>
      </c>
    </row>
    <row r="438" spans="2:4" ht="29" x14ac:dyDescent="0.35">
      <c r="B438" s="25">
        <f>_xlfn.IFNA('Zeitplan Riegen'!DB7," ")</f>
        <v>0.40972222222222221</v>
      </c>
      <c r="C438" s="25" t="str">
        <f>'Zeitplan Riegen'!DC7</f>
        <v>Sprint</v>
      </c>
      <c r="D438" s="25" t="str">
        <f>'Zeitplan Riegen'!DD7</f>
        <v>b</v>
      </c>
    </row>
    <row r="439" spans="2:4" ht="29" x14ac:dyDescent="0.35">
      <c r="B439" s="25">
        <f>_xlfn.IFNA('Zeitplan Riegen'!DB8," ")</f>
        <v>0.4375</v>
      </c>
      <c r="C439" s="25" t="str">
        <f>'Zeitplan Riegen'!DC8</f>
        <v>Ausdauerlauf</v>
      </c>
      <c r="D439" s="25" t="str">
        <f>'Zeitplan Riegen'!DD8</f>
        <v>b</v>
      </c>
    </row>
    <row r="440" spans="2:4" ht="29" x14ac:dyDescent="0.35">
      <c r="B440" s="25">
        <f>_xlfn.IFNA('Zeitplan Riegen'!DB9," ")</f>
        <v>0.49305555555555558</v>
      </c>
      <c r="C440" s="25" t="str">
        <f>'Zeitplan Riegen'!DC9</f>
        <v>Weitsprung</v>
      </c>
      <c r="D440" s="25" t="str">
        <f>'Zeitplan Riegen'!DD9</f>
        <v>b</v>
      </c>
    </row>
    <row r="441" spans="2:4" ht="29" x14ac:dyDescent="0.35">
      <c r="B441" s="25">
        <f>_xlfn.IFNA('Zeitplan Riegen'!DB10," ")</f>
        <v>0.52083333333333337</v>
      </c>
      <c r="C441" s="25" t="str">
        <f>'Zeitplan Riegen'!DC10</f>
        <v>Standweitsprung</v>
      </c>
      <c r="D441" s="25" t="str">
        <f>'Zeitplan Riegen'!DD10</f>
        <v>b</v>
      </c>
    </row>
    <row r="442" spans="2:4" ht="29" x14ac:dyDescent="0.35">
      <c r="B442" s="25" t="str">
        <f>_xlfn.IFNA('Zeitplan Riegen'!DB11," ")</f>
        <v xml:space="preserve"> </v>
      </c>
      <c r="C442" s="25" t="str">
        <f>'Zeitplan Riegen'!DC11</f>
        <v xml:space="preserve"> </v>
      </c>
      <c r="D442" s="25" t="str">
        <f>'Zeitplan Riegen'!DD11</f>
        <v xml:space="preserve"> </v>
      </c>
    </row>
    <row r="443" spans="2:4" ht="29" x14ac:dyDescent="0.35">
      <c r="B443" s="25" t="str">
        <f>_xlfn.IFNA('Zeitplan Riegen'!DB12," ")</f>
        <v xml:space="preserve"> </v>
      </c>
      <c r="C443" s="25" t="str">
        <f>'Zeitplan Riegen'!DC12</f>
        <v xml:space="preserve"> </v>
      </c>
      <c r="D443" s="25" t="str">
        <f>'Zeitplan Riegen'!DD12</f>
        <v xml:space="preserve"> </v>
      </c>
    </row>
    <row r="446" spans="2:4" x14ac:dyDescent="0.2">
      <c r="B446" s="66"/>
      <c r="C446" s="67"/>
      <c r="D446" s="67"/>
    </row>
    <row r="448" spans="2:4" x14ac:dyDescent="0.2">
      <c r="B448" s="68"/>
      <c r="C448" s="68"/>
      <c r="D448" s="68"/>
    </row>
    <row r="455" spans="1:4" x14ac:dyDescent="0.2">
      <c r="A455" s="19"/>
    </row>
    <row r="456" spans="1:4" x14ac:dyDescent="0.2">
      <c r="A456" s="19">
        <f>'Zeitplan Riegen'!D455</f>
        <v>0</v>
      </c>
    </row>
    <row r="457" spans="1:4" ht="29" x14ac:dyDescent="0.35">
      <c r="A457" s="19">
        <f>'Zeitpläne Stationen'!E461</f>
        <v>0</v>
      </c>
      <c r="B457" s="79" t="s">
        <v>11</v>
      </c>
      <c r="C457" s="79"/>
      <c r="D457" s="79"/>
    </row>
    <row r="458" spans="1:4" x14ac:dyDescent="0.2">
      <c r="A458" s="19"/>
    </row>
    <row r="459" spans="1:4" ht="17" thickBot="1" x14ac:dyDescent="0.25">
      <c r="A459" s="19">
        <f>'Zeitpläne Stationen'!E463</f>
        <v>0</v>
      </c>
    </row>
    <row r="460" spans="1:4" ht="53" thickBot="1" x14ac:dyDescent="0.25">
      <c r="A460" s="19"/>
      <c r="B460" s="80" t="str">
        <f>'Zeitpläne Stationen'!B16</f>
        <v>8b</v>
      </c>
      <c r="C460" s="81"/>
      <c r="D460" s="82"/>
    </row>
    <row r="462" spans="1:4" ht="20" thickBot="1" x14ac:dyDescent="0.3">
      <c r="B462" s="83" t="s">
        <v>12</v>
      </c>
      <c r="C462" s="83"/>
      <c r="D462" s="83"/>
    </row>
    <row r="463" spans="1:4" ht="20" thickBot="1" x14ac:dyDescent="0.3">
      <c r="B463" s="69">
        <f>'Eingabe Übersicht Riegenleiter'!C18</f>
        <v>0</v>
      </c>
      <c r="C463" s="70"/>
      <c r="D463" s="71"/>
    </row>
    <row r="464" spans="1:4" ht="20" thickBot="1" x14ac:dyDescent="0.3">
      <c r="B464" s="69">
        <f>'Eingabe Übersicht Riegenleiter'!D18</f>
        <v>0</v>
      </c>
      <c r="C464" s="70"/>
      <c r="D464" s="71"/>
    </row>
    <row r="465" spans="2:4" ht="20" thickBot="1" x14ac:dyDescent="0.3">
      <c r="B465" s="69">
        <f>'Eingabe Übersicht Riegenleiter'!E18</f>
        <v>0</v>
      </c>
      <c r="C465" s="70"/>
      <c r="D465" s="71"/>
    </row>
    <row r="466" spans="2:4" ht="17" thickBot="1" x14ac:dyDescent="0.25">
      <c r="B466" s="72">
        <f>'Eingabe Übersicht Riegenleiter'!F18</f>
        <v>0</v>
      </c>
      <c r="C466" s="73"/>
      <c r="D466" s="74"/>
    </row>
    <row r="467" spans="2:4" ht="17" thickBot="1" x14ac:dyDescent="0.25"/>
    <row r="468" spans="2:4" ht="44" thickBot="1" x14ac:dyDescent="0.55000000000000004">
      <c r="B468" s="75" t="s">
        <v>10</v>
      </c>
      <c r="C468" s="76"/>
      <c r="D468" s="77"/>
    </row>
    <row r="470" spans="2:4" ht="21" x14ac:dyDescent="0.25">
      <c r="B470" s="26" t="s">
        <v>8</v>
      </c>
      <c r="C470" s="78" t="s">
        <v>13</v>
      </c>
      <c r="D470" s="78"/>
    </row>
    <row r="471" spans="2:4" ht="29" x14ac:dyDescent="0.35">
      <c r="B471" s="25">
        <f>_xlfn.IFNA('Zeitplan Riegen'!DJ5," ")</f>
        <v>0.35416666666666669</v>
      </c>
      <c r="C471" s="25" t="str">
        <f>'Zeitplan Riegen'!DK5</f>
        <v>Standweitsprung</v>
      </c>
      <c r="D471" s="25" t="str">
        <f>'Zeitplan Riegen'!DL5</f>
        <v>b</v>
      </c>
    </row>
    <row r="472" spans="2:4" ht="29" x14ac:dyDescent="0.35">
      <c r="B472" s="25">
        <f>_xlfn.IFNA('Zeitplan Riegen'!DJ6," ")</f>
        <v>0.38194444444444448</v>
      </c>
      <c r="C472" s="25" t="str">
        <f>'Zeitplan Riegen'!DK6</f>
        <v>Weitwurf</v>
      </c>
      <c r="D472" s="25" t="str">
        <f>'Zeitplan Riegen'!DL6</f>
        <v>b</v>
      </c>
    </row>
    <row r="473" spans="2:4" ht="29" x14ac:dyDescent="0.35">
      <c r="B473" s="25">
        <f>_xlfn.IFNA('Zeitplan Riegen'!DJ7," ")</f>
        <v>0.40972222222222221</v>
      </c>
      <c r="C473" s="25" t="str">
        <f>'Zeitplan Riegen'!DK7</f>
        <v>Seilspringen</v>
      </c>
      <c r="D473" s="25" t="str">
        <f>'Zeitplan Riegen'!DL7</f>
        <v>b</v>
      </c>
    </row>
    <row r="474" spans="2:4" ht="29" x14ac:dyDescent="0.35">
      <c r="B474" s="25">
        <f>_xlfn.IFNA('Zeitplan Riegen'!DJ8," ")</f>
        <v>0.4375</v>
      </c>
      <c r="C474" s="25" t="str">
        <f>'Zeitplan Riegen'!DK8</f>
        <v>Sprint</v>
      </c>
      <c r="D474" s="25" t="str">
        <f>'Zeitplan Riegen'!DL8</f>
        <v>b</v>
      </c>
    </row>
    <row r="475" spans="2:4" ht="29" x14ac:dyDescent="0.35">
      <c r="B475" s="25">
        <f>_xlfn.IFNA('Zeitplan Riegen'!DJ9," ")</f>
        <v>0.46527777777777779</v>
      </c>
      <c r="C475" s="25" t="str">
        <f>'Zeitplan Riegen'!DK9</f>
        <v>Ausdauerlauf</v>
      </c>
      <c r="D475" s="25" t="str">
        <f>'Zeitplan Riegen'!DL9</f>
        <v>b</v>
      </c>
    </row>
    <row r="476" spans="2:4" ht="29" x14ac:dyDescent="0.35">
      <c r="B476" s="25">
        <f>_xlfn.IFNA('Zeitplan Riegen'!DJ10," ")</f>
        <v>0.52083333333333337</v>
      </c>
      <c r="C476" s="25" t="str">
        <f>'Zeitplan Riegen'!DK10</f>
        <v>Weitsprung</v>
      </c>
      <c r="D476" s="25" t="str">
        <f>'Zeitplan Riegen'!DL10</f>
        <v>b</v>
      </c>
    </row>
    <row r="477" spans="2:4" ht="29" x14ac:dyDescent="0.35">
      <c r="B477" s="25" t="str">
        <f>_xlfn.IFNA('Zeitplan Riegen'!DJ11," ")</f>
        <v xml:space="preserve"> </v>
      </c>
      <c r="C477" s="25" t="str">
        <f>'Zeitplan Riegen'!DK11</f>
        <v xml:space="preserve"> </v>
      </c>
      <c r="D477" s="25" t="str">
        <f>'Zeitplan Riegen'!DL11</f>
        <v xml:space="preserve"> </v>
      </c>
    </row>
    <row r="478" spans="2:4" ht="29" x14ac:dyDescent="0.35">
      <c r="B478" s="25" t="str">
        <f>_xlfn.IFNA('Zeitplan Riegen'!DJ12," ")</f>
        <v xml:space="preserve"> </v>
      </c>
      <c r="C478" s="25" t="str">
        <f>'Zeitplan Riegen'!DK12</f>
        <v xml:space="preserve"> </v>
      </c>
      <c r="D478" s="25" t="str">
        <f>'Zeitplan Riegen'!DL12</f>
        <v xml:space="preserve"> </v>
      </c>
    </row>
    <row r="481" spans="1:4" x14ac:dyDescent="0.2">
      <c r="B481" s="66"/>
      <c r="C481" s="67"/>
      <c r="D481" s="67"/>
    </row>
    <row r="483" spans="1:4" x14ac:dyDescent="0.2">
      <c r="B483" s="68"/>
      <c r="C483" s="68"/>
      <c r="D483" s="68"/>
    </row>
    <row r="490" spans="1:4" x14ac:dyDescent="0.2">
      <c r="A490" s="19"/>
    </row>
    <row r="491" spans="1:4" x14ac:dyDescent="0.2">
      <c r="A491" s="19">
        <f>'Zeitplan Riegen'!D490</f>
        <v>0</v>
      </c>
    </row>
    <row r="492" spans="1:4" ht="29" x14ac:dyDescent="0.35">
      <c r="A492" s="19">
        <f>'Zeitpläne Stationen'!E496</f>
        <v>0</v>
      </c>
      <c r="B492" s="79" t="s">
        <v>11</v>
      </c>
      <c r="C492" s="79"/>
      <c r="D492" s="79"/>
    </row>
    <row r="493" spans="1:4" x14ac:dyDescent="0.2">
      <c r="A493" s="19"/>
    </row>
    <row r="494" spans="1:4" ht="17" thickBot="1" x14ac:dyDescent="0.25">
      <c r="A494" s="19">
        <f>'Zeitpläne Stationen'!E498</f>
        <v>0</v>
      </c>
    </row>
    <row r="495" spans="1:4" ht="53" thickBot="1" x14ac:dyDescent="0.25">
      <c r="A495" s="19"/>
      <c r="B495" s="80" t="str">
        <f>'Zeitpläne Stationen'!B17</f>
        <v>8c</v>
      </c>
      <c r="C495" s="81"/>
      <c r="D495" s="82"/>
    </row>
    <row r="497" spans="2:4" ht="20" thickBot="1" x14ac:dyDescent="0.3">
      <c r="B497" s="83" t="s">
        <v>12</v>
      </c>
      <c r="C497" s="83"/>
      <c r="D497" s="83"/>
    </row>
    <row r="498" spans="2:4" ht="20" thickBot="1" x14ac:dyDescent="0.3">
      <c r="B498" s="69">
        <f>'Eingabe Übersicht Riegenleiter'!C19</f>
        <v>0</v>
      </c>
      <c r="C498" s="70"/>
      <c r="D498" s="71"/>
    </row>
    <row r="499" spans="2:4" ht="20" thickBot="1" x14ac:dyDescent="0.3">
      <c r="B499" s="69">
        <f>'Eingabe Übersicht Riegenleiter'!D19</f>
        <v>0</v>
      </c>
      <c r="C499" s="70"/>
      <c r="D499" s="71"/>
    </row>
    <row r="500" spans="2:4" ht="20" thickBot="1" x14ac:dyDescent="0.3">
      <c r="B500" s="69">
        <f>'Eingabe Übersicht Riegenleiter'!E19</f>
        <v>0</v>
      </c>
      <c r="C500" s="70"/>
      <c r="D500" s="71"/>
    </row>
    <row r="501" spans="2:4" ht="17" thickBot="1" x14ac:dyDescent="0.25">
      <c r="B501" s="72">
        <f>'Eingabe Übersicht Riegenleiter'!F19</f>
        <v>0</v>
      </c>
      <c r="C501" s="73"/>
      <c r="D501" s="74"/>
    </row>
    <row r="502" spans="2:4" ht="17" thickBot="1" x14ac:dyDescent="0.25"/>
    <row r="503" spans="2:4" ht="44" thickBot="1" x14ac:dyDescent="0.55000000000000004">
      <c r="B503" s="75" t="s">
        <v>10</v>
      </c>
      <c r="C503" s="76"/>
      <c r="D503" s="77"/>
    </row>
    <row r="505" spans="2:4" ht="21" x14ac:dyDescent="0.25">
      <c r="B505" s="26" t="s">
        <v>8</v>
      </c>
      <c r="C505" s="78" t="s">
        <v>13</v>
      </c>
      <c r="D505" s="78"/>
    </row>
    <row r="506" spans="2:4" ht="29" x14ac:dyDescent="0.35">
      <c r="B506" s="25">
        <f>_xlfn.IFNA('Zeitplan Riegen'!DR5," ")</f>
        <v>0.35416666666666669</v>
      </c>
      <c r="C506" s="25" t="str">
        <f>'Zeitplan Riegen'!DS5</f>
        <v>Weitsprung</v>
      </c>
      <c r="D506" s="25" t="str">
        <f>'Zeitplan Riegen'!DT5</f>
        <v>c</v>
      </c>
    </row>
    <row r="507" spans="2:4" ht="29" x14ac:dyDescent="0.35">
      <c r="B507" s="25">
        <f>_xlfn.IFNA('Zeitplan Riegen'!DR6," ")</f>
        <v>0.38194444444444448</v>
      </c>
      <c r="C507" s="25" t="str">
        <f>'Zeitplan Riegen'!DS6</f>
        <v>Standweitsprung</v>
      </c>
      <c r="D507" s="25" t="str">
        <f>'Zeitplan Riegen'!DT6</f>
        <v>c</v>
      </c>
    </row>
    <row r="508" spans="2:4" ht="29" x14ac:dyDescent="0.35">
      <c r="B508" s="25">
        <f>_xlfn.IFNA('Zeitplan Riegen'!DR7," ")</f>
        <v>0.40972222222222221</v>
      </c>
      <c r="C508" s="25" t="str">
        <f>'Zeitplan Riegen'!DS7</f>
        <v>Weitwurf</v>
      </c>
      <c r="D508" s="25" t="str">
        <f>'Zeitplan Riegen'!DT7</f>
        <v>c</v>
      </c>
    </row>
    <row r="509" spans="2:4" ht="29" x14ac:dyDescent="0.35">
      <c r="B509" s="25">
        <f>_xlfn.IFNA('Zeitplan Riegen'!DR8," ")</f>
        <v>0.4375</v>
      </c>
      <c r="C509" s="25" t="str">
        <f>'Zeitplan Riegen'!DS8</f>
        <v>Seilspringen</v>
      </c>
      <c r="D509" s="25" t="str">
        <f>'Zeitplan Riegen'!DT8</f>
        <v>c</v>
      </c>
    </row>
    <row r="510" spans="2:4" ht="29" x14ac:dyDescent="0.35">
      <c r="B510" s="25">
        <f>_xlfn.IFNA('Zeitplan Riegen'!DR9," ")</f>
        <v>0.46527777777777779</v>
      </c>
      <c r="C510" s="25" t="str">
        <f>'Zeitplan Riegen'!DS9</f>
        <v>Sprint</v>
      </c>
      <c r="D510" s="25" t="str">
        <f>'Zeitplan Riegen'!DT9</f>
        <v>c</v>
      </c>
    </row>
    <row r="511" spans="2:4" ht="29" x14ac:dyDescent="0.35">
      <c r="B511" s="25">
        <f>_xlfn.IFNA('Zeitplan Riegen'!DR10," ")</f>
        <v>0.49305555555555558</v>
      </c>
      <c r="C511" s="25" t="str">
        <f>'Zeitplan Riegen'!DS10</f>
        <v>Ausdauerlauf</v>
      </c>
      <c r="D511" s="25" t="str">
        <f>'Zeitplan Riegen'!DT10</f>
        <v>c</v>
      </c>
    </row>
    <row r="512" spans="2:4" ht="29" x14ac:dyDescent="0.35">
      <c r="B512" s="25">
        <f>_xlfn.IFNA('Zeitplan Riegen'!DR11," ")</f>
        <v>0.54861111111111116</v>
      </c>
      <c r="C512" s="25" t="str">
        <f>'Zeitplan Riegen'!DS11</f>
        <v>Weitsprung</v>
      </c>
      <c r="D512" s="25" t="str">
        <f>'Zeitplan Riegen'!DT11</f>
        <v>b</v>
      </c>
    </row>
    <row r="513" spans="1:4" ht="29" x14ac:dyDescent="0.35">
      <c r="B513" s="25">
        <f>_xlfn.IFNA('Zeitplan Riegen'!DR12," ")</f>
        <v>0.57638888888888884</v>
      </c>
      <c r="C513" s="25" t="str">
        <f>'Zeitplan Riegen'!DS12</f>
        <v>Standweitsprung</v>
      </c>
      <c r="D513" s="25" t="str">
        <f>'Zeitplan Riegen'!DT12</f>
        <v>b</v>
      </c>
    </row>
    <row r="516" spans="1:4" x14ac:dyDescent="0.2">
      <c r="B516" s="66"/>
      <c r="C516" s="67"/>
      <c r="D516" s="67"/>
    </row>
    <row r="518" spans="1:4" x14ac:dyDescent="0.2">
      <c r="B518" s="68"/>
      <c r="C518" s="68"/>
      <c r="D518" s="68"/>
    </row>
    <row r="525" spans="1:4" x14ac:dyDescent="0.2">
      <c r="A525" s="19"/>
    </row>
    <row r="526" spans="1:4" x14ac:dyDescent="0.2">
      <c r="A526" s="19">
        <f>'Zeitplan Riegen'!D525</f>
        <v>0</v>
      </c>
    </row>
    <row r="527" spans="1:4" ht="29" x14ac:dyDescent="0.35">
      <c r="A527" s="19">
        <f>'Zeitpläne Stationen'!E531</f>
        <v>0</v>
      </c>
      <c r="B527" s="79" t="s">
        <v>11</v>
      </c>
      <c r="C527" s="79"/>
      <c r="D527" s="79"/>
    </row>
    <row r="528" spans="1:4" x14ac:dyDescent="0.2">
      <c r="A528" s="19"/>
    </row>
    <row r="529" spans="1:4" ht="17" thickBot="1" x14ac:dyDescent="0.25">
      <c r="A529" s="19">
        <f>'Zeitpläne Stationen'!E533</f>
        <v>0</v>
      </c>
    </row>
    <row r="530" spans="1:4" ht="53" thickBot="1" x14ac:dyDescent="0.25">
      <c r="A530" s="19"/>
      <c r="B530" s="80" t="str">
        <f>'Zeitpläne Stationen'!B18</f>
        <v>8d</v>
      </c>
      <c r="C530" s="81"/>
      <c r="D530" s="82"/>
    </row>
    <row r="532" spans="1:4" ht="20" thickBot="1" x14ac:dyDescent="0.3">
      <c r="B532" s="83" t="s">
        <v>12</v>
      </c>
      <c r="C532" s="83"/>
      <c r="D532" s="83"/>
    </row>
    <row r="533" spans="1:4" ht="20" thickBot="1" x14ac:dyDescent="0.3">
      <c r="B533" s="69">
        <f>'Eingabe Übersicht Riegenleiter'!C20</f>
        <v>0</v>
      </c>
      <c r="C533" s="70"/>
      <c r="D533" s="71"/>
    </row>
    <row r="534" spans="1:4" ht="20" thickBot="1" x14ac:dyDescent="0.3">
      <c r="B534" s="69">
        <f>'Eingabe Übersicht Riegenleiter'!D20</f>
        <v>0</v>
      </c>
      <c r="C534" s="70"/>
      <c r="D534" s="71"/>
    </row>
    <row r="535" spans="1:4" ht="20" thickBot="1" x14ac:dyDescent="0.3">
      <c r="B535" s="69">
        <f>'Eingabe Übersicht Riegenleiter'!E16</f>
        <v>0</v>
      </c>
      <c r="C535" s="70"/>
      <c r="D535" s="71"/>
    </row>
    <row r="536" spans="1:4" ht="17" thickBot="1" x14ac:dyDescent="0.25">
      <c r="B536" s="72">
        <f>'Eingabe Übersicht Riegenleiter'!F20</f>
        <v>0</v>
      </c>
      <c r="C536" s="73"/>
      <c r="D536" s="74"/>
    </row>
    <row r="537" spans="1:4" ht="17" thickBot="1" x14ac:dyDescent="0.25"/>
    <row r="538" spans="1:4" ht="44" thickBot="1" x14ac:dyDescent="0.55000000000000004">
      <c r="B538" s="75" t="s">
        <v>10</v>
      </c>
      <c r="C538" s="76"/>
      <c r="D538" s="77"/>
    </row>
    <row r="540" spans="1:4" ht="21" x14ac:dyDescent="0.25">
      <c r="B540" s="26" t="s">
        <v>8</v>
      </c>
      <c r="C540" s="78" t="s">
        <v>13</v>
      </c>
      <c r="D540" s="78"/>
    </row>
    <row r="541" spans="1:4" ht="29" x14ac:dyDescent="0.35">
      <c r="B541" s="25">
        <f>_xlfn.IFNA('Zeitplan Riegen'!DZ5," ")</f>
        <v>0.38194444444444448</v>
      </c>
      <c r="C541" s="25" t="str">
        <f>'Zeitplan Riegen'!EA5</f>
        <v>Weitsprung</v>
      </c>
      <c r="D541" s="25" t="str">
        <f>'Zeitplan Riegen'!EB5</f>
        <v>c</v>
      </c>
    </row>
    <row r="542" spans="1:4" ht="29" x14ac:dyDescent="0.35">
      <c r="B542" s="25">
        <f>_xlfn.IFNA('Zeitplan Riegen'!DZ6," ")</f>
        <v>0.40972222222222221</v>
      </c>
      <c r="C542" s="25" t="str">
        <f>'Zeitplan Riegen'!EA6</f>
        <v>Standweitsprung</v>
      </c>
      <c r="D542" s="25" t="str">
        <f>'Zeitplan Riegen'!EB6</f>
        <v>c</v>
      </c>
    </row>
    <row r="543" spans="1:4" ht="29" x14ac:dyDescent="0.35">
      <c r="B543" s="25">
        <f>_xlfn.IFNA('Zeitplan Riegen'!DZ7," ")</f>
        <v>0.4375</v>
      </c>
      <c r="C543" s="25" t="str">
        <f>'Zeitplan Riegen'!EA7</f>
        <v>Weitwurf</v>
      </c>
      <c r="D543" s="25" t="str">
        <f>'Zeitplan Riegen'!EB7</f>
        <v>c</v>
      </c>
    </row>
    <row r="544" spans="1:4" ht="29" x14ac:dyDescent="0.35">
      <c r="B544" s="25">
        <f>_xlfn.IFNA('Zeitplan Riegen'!DZ8," ")</f>
        <v>0.46527777777777779</v>
      </c>
      <c r="C544" s="25" t="str">
        <f>'Zeitplan Riegen'!EA8</f>
        <v>Seilspringen</v>
      </c>
      <c r="D544" s="25" t="str">
        <f>'Zeitplan Riegen'!EB8</f>
        <v>c</v>
      </c>
    </row>
    <row r="545" spans="1:4" ht="29" x14ac:dyDescent="0.35">
      <c r="B545" s="25">
        <f>_xlfn.IFNA('Zeitplan Riegen'!DZ9," ")</f>
        <v>0.49305555555555558</v>
      </c>
      <c r="C545" s="25" t="str">
        <f>'Zeitplan Riegen'!EA9</f>
        <v>Sprint</v>
      </c>
      <c r="D545" s="25" t="str">
        <f>'Zeitplan Riegen'!EB9</f>
        <v>c</v>
      </c>
    </row>
    <row r="546" spans="1:4" ht="29" x14ac:dyDescent="0.35">
      <c r="B546" s="25">
        <f>_xlfn.IFNA('Zeitplan Riegen'!DZ10," ")</f>
        <v>0.52083333333333337</v>
      </c>
      <c r="C546" s="25" t="str">
        <f>'Zeitplan Riegen'!EA10</f>
        <v>Ausdauerlauf</v>
      </c>
      <c r="D546" s="25" t="str">
        <f>'Zeitplan Riegen'!EB10</f>
        <v>c</v>
      </c>
    </row>
    <row r="547" spans="1:4" ht="29" x14ac:dyDescent="0.35">
      <c r="B547" s="25">
        <f>_xlfn.IFNA('Zeitplan Riegen'!DZ11," ")</f>
        <v>0.57638888888888884</v>
      </c>
      <c r="C547" s="25" t="str">
        <f>'Zeitplan Riegen'!EA11</f>
        <v>Weitsprung</v>
      </c>
      <c r="D547" s="25" t="str">
        <f>'Zeitplan Riegen'!EB11</f>
        <v>b</v>
      </c>
    </row>
    <row r="548" spans="1:4" ht="29" x14ac:dyDescent="0.35">
      <c r="B548" s="25">
        <f>_xlfn.IFNA('Zeitplan Riegen'!DZ12," ")</f>
        <v>0.60416666666666674</v>
      </c>
      <c r="C548" s="25" t="str">
        <f>'Zeitplan Riegen'!EA12</f>
        <v>Standweitsprung</v>
      </c>
      <c r="D548" s="25" t="str">
        <f>'Zeitplan Riegen'!EB12</f>
        <v>b</v>
      </c>
    </row>
    <row r="551" spans="1:4" x14ac:dyDescent="0.2">
      <c r="B551" s="66"/>
      <c r="C551" s="67"/>
      <c r="D551" s="67"/>
    </row>
    <row r="553" spans="1:4" x14ac:dyDescent="0.2">
      <c r="B553" s="68"/>
      <c r="C553" s="68"/>
      <c r="D553" s="68"/>
    </row>
    <row r="560" spans="1:4" x14ac:dyDescent="0.2">
      <c r="A560" s="19"/>
    </row>
    <row r="561" spans="1:4" x14ac:dyDescent="0.2">
      <c r="A561" s="19">
        <f>'Zeitplan Riegen'!D560</f>
        <v>0</v>
      </c>
    </row>
    <row r="562" spans="1:4" ht="29" x14ac:dyDescent="0.35">
      <c r="A562" s="19">
        <f>'Zeitpläne Stationen'!E566</f>
        <v>0</v>
      </c>
      <c r="B562" s="79" t="s">
        <v>11</v>
      </c>
      <c r="C562" s="79"/>
      <c r="D562" s="79"/>
    </row>
    <row r="563" spans="1:4" x14ac:dyDescent="0.2">
      <c r="A563" s="19"/>
    </row>
    <row r="564" spans="1:4" ht="17" thickBot="1" x14ac:dyDescent="0.25">
      <c r="A564" s="19">
        <f>'Zeitpläne Stationen'!E568</f>
        <v>0</v>
      </c>
    </row>
    <row r="565" spans="1:4" ht="53" thickBot="1" x14ac:dyDescent="0.25">
      <c r="A565" s="19"/>
      <c r="B565" s="80" t="str">
        <f>'Zeitpläne Stationen'!B19</f>
        <v>9a</v>
      </c>
      <c r="C565" s="81"/>
      <c r="D565" s="82"/>
    </row>
    <row r="567" spans="1:4" ht="20" thickBot="1" x14ac:dyDescent="0.3">
      <c r="B567" s="83" t="s">
        <v>12</v>
      </c>
      <c r="C567" s="83"/>
      <c r="D567" s="83"/>
    </row>
    <row r="568" spans="1:4" ht="20" thickBot="1" x14ac:dyDescent="0.3">
      <c r="B568" s="69">
        <f>'Eingabe Übersicht Riegenleiter'!C21</f>
        <v>0</v>
      </c>
      <c r="C568" s="70"/>
      <c r="D568" s="71"/>
    </row>
    <row r="569" spans="1:4" ht="20" thickBot="1" x14ac:dyDescent="0.3">
      <c r="B569" s="69">
        <f>'Eingabe Übersicht Riegenleiter'!D21</f>
        <v>0</v>
      </c>
      <c r="C569" s="70"/>
      <c r="D569" s="71"/>
    </row>
    <row r="570" spans="1:4" ht="20" thickBot="1" x14ac:dyDescent="0.3">
      <c r="B570" s="69">
        <f>'Eingabe Übersicht Riegenleiter'!E21</f>
        <v>0</v>
      </c>
      <c r="C570" s="70"/>
      <c r="D570" s="71"/>
    </row>
    <row r="571" spans="1:4" ht="17" thickBot="1" x14ac:dyDescent="0.25">
      <c r="B571" s="72">
        <f>'Eingabe Übersicht Riegenleiter'!F21</f>
        <v>0</v>
      </c>
      <c r="C571" s="73"/>
      <c r="D571" s="74"/>
    </row>
    <row r="572" spans="1:4" ht="17" thickBot="1" x14ac:dyDescent="0.25"/>
    <row r="573" spans="1:4" ht="44" thickBot="1" x14ac:dyDescent="0.55000000000000004">
      <c r="B573" s="75" t="s">
        <v>10</v>
      </c>
      <c r="C573" s="76"/>
      <c r="D573" s="77"/>
    </row>
    <row r="575" spans="1:4" ht="21" x14ac:dyDescent="0.25">
      <c r="B575" s="26" t="s">
        <v>8</v>
      </c>
      <c r="C575" s="78" t="s">
        <v>13</v>
      </c>
      <c r="D575" s="78"/>
    </row>
    <row r="576" spans="1:4" ht="29" x14ac:dyDescent="0.35">
      <c r="B576" s="25">
        <f>_xlfn.IFNA('Zeitplan Riegen'!EH5," ")</f>
        <v>0.35416666666666669</v>
      </c>
      <c r="C576" s="25" t="str">
        <f>'Zeitplan Riegen'!EI5</f>
        <v>Ausdauerlauf</v>
      </c>
      <c r="D576" s="25" t="str">
        <f>'Zeitplan Riegen'!EJ5</f>
        <v>c</v>
      </c>
    </row>
    <row r="577" spans="2:4" ht="29" x14ac:dyDescent="0.35">
      <c r="B577" s="25">
        <f>_xlfn.IFNA('Zeitplan Riegen'!EH6," ")</f>
        <v>0.40972222222222221</v>
      </c>
      <c r="C577" s="25" t="str">
        <f>'Zeitplan Riegen'!EI6</f>
        <v>Weitsprung</v>
      </c>
      <c r="D577" s="25" t="str">
        <f>'Zeitplan Riegen'!EJ6</f>
        <v>c</v>
      </c>
    </row>
    <row r="578" spans="2:4" ht="29" x14ac:dyDescent="0.35">
      <c r="B578" s="25">
        <f>_xlfn.IFNA('Zeitplan Riegen'!EH7," ")</f>
        <v>0.4375</v>
      </c>
      <c r="C578" s="25" t="str">
        <f>'Zeitplan Riegen'!EI7</f>
        <v>Standweitsprung</v>
      </c>
      <c r="D578" s="25" t="str">
        <f>'Zeitplan Riegen'!EJ7</f>
        <v>c</v>
      </c>
    </row>
    <row r="579" spans="2:4" ht="29" x14ac:dyDescent="0.35">
      <c r="B579" s="25">
        <f>_xlfn.IFNA('Zeitplan Riegen'!EH8," ")</f>
        <v>0.46527777777777779</v>
      </c>
      <c r="C579" s="25" t="str">
        <f>'Zeitplan Riegen'!EI8</f>
        <v>Weitwurf</v>
      </c>
      <c r="D579" s="25" t="str">
        <f>'Zeitplan Riegen'!EJ8</f>
        <v>c</v>
      </c>
    </row>
    <row r="580" spans="2:4" ht="29" x14ac:dyDescent="0.35">
      <c r="B580" s="25">
        <f>_xlfn.IFNA('Zeitplan Riegen'!EH9," ")</f>
        <v>0.49305555555555558</v>
      </c>
      <c r="C580" s="25" t="str">
        <f>'Zeitplan Riegen'!EI9</f>
        <v>Seilspringen</v>
      </c>
      <c r="D580" s="25" t="str">
        <f>'Zeitplan Riegen'!EJ9</f>
        <v>c</v>
      </c>
    </row>
    <row r="581" spans="2:4" ht="29" x14ac:dyDescent="0.35">
      <c r="B581" s="25">
        <f>_xlfn.IFNA('Zeitplan Riegen'!EH10," ")</f>
        <v>0.52083333333333337</v>
      </c>
      <c r="C581" s="25" t="str">
        <f>'Zeitplan Riegen'!EI10</f>
        <v>Sprint</v>
      </c>
      <c r="D581" s="25" t="str">
        <f>'Zeitplan Riegen'!EJ10</f>
        <v>c</v>
      </c>
    </row>
    <row r="582" spans="2:4" ht="29" x14ac:dyDescent="0.35">
      <c r="B582" s="25">
        <f>_xlfn.IFNA('Zeitplan Riegen'!EH11," ")</f>
        <v>0.60416666666666674</v>
      </c>
      <c r="C582" s="25" t="str">
        <f>'Zeitplan Riegen'!EI11</f>
        <v>Weitsprung</v>
      </c>
      <c r="D582" s="25" t="str">
        <f>'Zeitplan Riegen'!EJ11</f>
        <v>b</v>
      </c>
    </row>
    <row r="583" spans="2:4" ht="29" x14ac:dyDescent="0.35">
      <c r="B583" s="25" t="str">
        <f>_xlfn.IFNA('Zeitplan Riegen'!EH12," ")</f>
        <v xml:space="preserve"> </v>
      </c>
      <c r="C583" s="25" t="str">
        <f>'Zeitplan Riegen'!EI12</f>
        <v xml:space="preserve"> </v>
      </c>
      <c r="D583" s="25" t="str">
        <f>'Zeitplan Riegen'!EJ12</f>
        <v xml:space="preserve"> </v>
      </c>
    </row>
    <row r="586" spans="2:4" x14ac:dyDescent="0.2">
      <c r="B586" s="66"/>
      <c r="C586" s="67"/>
      <c r="D586" s="67"/>
    </row>
    <row r="588" spans="2:4" x14ac:dyDescent="0.2">
      <c r="B588" s="68"/>
      <c r="C588" s="68"/>
      <c r="D588" s="68"/>
    </row>
    <row r="595" spans="1:4" x14ac:dyDescent="0.2">
      <c r="A595" s="19"/>
    </row>
    <row r="596" spans="1:4" x14ac:dyDescent="0.2">
      <c r="A596" s="19">
        <f>'Zeitplan Riegen'!D595</f>
        <v>0</v>
      </c>
    </row>
    <row r="597" spans="1:4" ht="29" x14ac:dyDescent="0.35">
      <c r="A597" s="19">
        <f>'Zeitpläne Stationen'!E601</f>
        <v>0</v>
      </c>
      <c r="B597" s="79" t="s">
        <v>11</v>
      </c>
      <c r="C597" s="79"/>
      <c r="D597" s="79"/>
    </row>
    <row r="598" spans="1:4" x14ac:dyDescent="0.2">
      <c r="A598" s="19"/>
    </row>
    <row r="599" spans="1:4" ht="17" thickBot="1" x14ac:dyDescent="0.25">
      <c r="A599" s="19">
        <f>'Zeitpläne Stationen'!E603</f>
        <v>0</v>
      </c>
    </row>
    <row r="600" spans="1:4" ht="53" thickBot="1" x14ac:dyDescent="0.25">
      <c r="A600" s="19"/>
      <c r="B600" s="80" t="str">
        <f>'Zeitpläne Stationen'!B20</f>
        <v>9b</v>
      </c>
      <c r="C600" s="81"/>
      <c r="D600" s="82"/>
    </row>
    <row r="602" spans="1:4" ht="20" thickBot="1" x14ac:dyDescent="0.3">
      <c r="B602" s="83" t="s">
        <v>12</v>
      </c>
      <c r="C602" s="83"/>
      <c r="D602" s="83"/>
    </row>
    <row r="603" spans="1:4" ht="20" thickBot="1" x14ac:dyDescent="0.3">
      <c r="B603" s="69">
        <f>'Eingabe Übersicht Riegenleiter'!C22</f>
        <v>0</v>
      </c>
      <c r="C603" s="70"/>
      <c r="D603" s="71"/>
    </row>
    <row r="604" spans="1:4" ht="20" thickBot="1" x14ac:dyDescent="0.3">
      <c r="B604" s="69">
        <f>'Eingabe Übersicht Riegenleiter'!D22</f>
        <v>0</v>
      </c>
      <c r="C604" s="70"/>
      <c r="D604" s="71"/>
    </row>
    <row r="605" spans="1:4" ht="20" thickBot="1" x14ac:dyDescent="0.3">
      <c r="B605" s="69">
        <f>'Eingabe Übersicht Riegenleiter'!E22</f>
        <v>0</v>
      </c>
      <c r="C605" s="70"/>
      <c r="D605" s="71"/>
    </row>
    <row r="606" spans="1:4" ht="17" thickBot="1" x14ac:dyDescent="0.25">
      <c r="B606" s="72">
        <f>'Eingabe Übersicht Riegenleiter'!F22</f>
        <v>0</v>
      </c>
      <c r="C606" s="73"/>
      <c r="D606" s="74"/>
    </row>
    <row r="607" spans="1:4" ht="17" thickBot="1" x14ac:dyDescent="0.25"/>
    <row r="608" spans="1:4" ht="44" thickBot="1" x14ac:dyDescent="0.55000000000000004">
      <c r="B608" s="75" t="s">
        <v>10</v>
      </c>
      <c r="C608" s="76"/>
      <c r="D608" s="77"/>
    </row>
    <row r="610" spans="2:4" ht="21" x14ac:dyDescent="0.25">
      <c r="B610" s="26" t="s">
        <v>8</v>
      </c>
      <c r="C610" s="78" t="s">
        <v>13</v>
      </c>
      <c r="D610" s="78"/>
    </row>
    <row r="611" spans="2:4" ht="29" x14ac:dyDescent="0.35">
      <c r="B611" s="25">
        <f>_xlfn.IFNA('Zeitplan Riegen'!EP5," ")</f>
        <v>0.35416666666666669</v>
      </c>
      <c r="C611" s="25" t="str">
        <f>'Zeitplan Riegen'!EQ5</f>
        <v>Sprint</v>
      </c>
      <c r="D611" s="25" t="str">
        <f>'Zeitplan Riegen'!ER5</f>
        <v>c</v>
      </c>
    </row>
    <row r="612" spans="2:4" ht="29" x14ac:dyDescent="0.35">
      <c r="B612" s="25">
        <f>_xlfn.IFNA('Zeitplan Riegen'!EP6," ")</f>
        <v>0.38194444444444448</v>
      </c>
      <c r="C612" s="25" t="str">
        <f>'Zeitplan Riegen'!EQ6</f>
        <v>Ausdauerlauf</v>
      </c>
      <c r="D612" s="25" t="str">
        <f>'Zeitplan Riegen'!ER6</f>
        <v>c</v>
      </c>
    </row>
    <row r="613" spans="2:4" ht="29" x14ac:dyDescent="0.35">
      <c r="B613" s="25">
        <f>_xlfn.IFNA('Zeitplan Riegen'!EP7," ")</f>
        <v>0.4375</v>
      </c>
      <c r="C613" s="25" t="str">
        <f>'Zeitplan Riegen'!EQ7</f>
        <v>Weitsprung</v>
      </c>
      <c r="D613" s="25" t="str">
        <f>'Zeitplan Riegen'!ER7</f>
        <v>c</v>
      </c>
    </row>
    <row r="614" spans="2:4" ht="29" x14ac:dyDescent="0.35">
      <c r="B614" s="25">
        <f>_xlfn.IFNA('Zeitplan Riegen'!EP8," ")</f>
        <v>0.46527777777777779</v>
      </c>
      <c r="C614" s="25" t="str">
        <f>'Zeitplan Riegen'!EQ8</f>
        <v>Standweitsprung</v>
      </c>
      <c r="D614" s="25" t="str">
        <f>'Zeitplan Riegen'!ER8</f>
        <v>c</v>
      </c>
    </row>
    <row r="615" spans="2:4" ht="29" x14ac:dyDescent="0.35">
      <c r="B615" s="25">
        <f>_xlfn.IFNA('Zeitplan Riegen'!EP9," ")</f>
        <v>0.49305555555555558</v>
      </c>
      <c r="C615" s="25" t="str">
        <f>'Zeitplan Riegen'!EQ9</f>
        <v>Weitwurf</v>
      </c>
      <c r="D615" s="25" t="str">
        <f>'Zeitplan Riegen'!ER9</f>
        <v>c</v>
      </c>
    </row>
    <row r="616" spans="2:4" ht="29" x14ac:dyDescent="0.35">
      <c r="B616" s="25">
        <f>_xlfn.IFNA('Zeitplan Riegen'!EP10," ")</f>
        <v>0.52083333333333337</v>
      </c>
      <c r="C616" s="25" t="str">
        <f>'Zeitplan Riegen'!EQ10</f>
        <v>Seilspringen</v>
      </c>
      <c r="D616" s="25" t="str">
        <f>'Zeitplan Riegen'!ER10</f>
        <v>c</v>
      </c>
    </row>
    <row r="617" spans="2:4" ht="29" x14ac:dyDescent="0.35">
      <c r="B617" s="25" t="str">
        <f>_xlfn.IFNA('Zeitplan Riegen'!EP11," ")</f>
        <v xml:space="preserve"> </v>
      </c>
      <c r="C617" s="25" t="str">
        <f>'Zeitplan Riegen'!EQ11</f>
        <v xml:space="preserve"> </v>
      </c>
      <c r="D617" s="25" t="str">
        <f>'Zeitplan Riegen'!ER11</f>
        <v xml:space="preserve"> </v>
      </c>
    </row>
    <row r="618" spans="2:4" ht="29" x14ac:dyDescent="0.35">
      <c r="B618" s="25" t="str">
        <f>_xlfn.IFNA('Zeitplan Riegen'!EP12," ")</f>
        <v xml:space="preserve"> </v>
      </c>
      <c r="C618" s="25" t="str">
        <f>'Zeitplan Riegen'!EQ12</f>
        <v xml:space="preserve"> </v>
      </c>
      <c r="D618" s="25" t="str">
        <f>'Zeitplan Riegen'!ER12</f>
        <v xml:space="preserve"> </v>
      </c>
    </row>
    <row r="621" spans="2:4" x14ac:dyDescent="0.2">
      <c r="B621" s="66"/>
      <c r="C621" s="67"/>
      <c r="D621" s="67"/>
    </row>
    <row r="623" spans="2:4" x14ac:dyDescent="0.2">
      <c r="B623" s="68"/>
      <c r="C623" s="68"/>
      <c r="D623" s="68"/>
    </row>
    <row r="630" spans="1:4" x14ac:dyDescent="0.2">
      <c r="A630" s="19"/>
    </row>
    <row r="631" spans="1:4" x14ac:dyDescent="0.2">
      <c r="A631" s="19">
        <f>'Zeitplan Riegen'!D630</f>
        <v>0</v>
      </c>
    </row>
    <row r="632" spans="1:4" ht="29" x14ac:dyDescent="0.35">
      <c r="A632" s="19">
        <f>'Zeitpläne Stationen'!E636</f>
        <v>0</v>
      </c>
      <c r="B632" s="79" t="s">
        <v>11</v>
      </c>
      <c r="C632" s="79"/>
      <c r="D632" s="79"/>
    </row>
    <row r="633" spans="1:4" x14ac:dyDescent="0.2">
      <c r="A633" s="19"/>
    </row>
    <row r="634" spans="1:4" ht="17" thickBot="1" x14ac:dyDescent="0.25">
      <c r="A634" s="19">
        <f>'Zeitpläne Stationen'!E638</f>
        <v>0</v>
      </c>
    </row>
    <row r="635" spans="1:4" ht="53" thickBot="1" x14ac:dyDescent="0.25">
      <c r="A635" s="19"/>
      <c r="B635" s="80" t="str">
        <f>'Zeitpläne Stationen'!B21</f>
        <v>9c</v>
      </c>
      <c r="C635" s="81"/>
      <c r="D635" s="82"/>
    </row>
    <row r="637" spans="1:4" ht="20" thickBot="1" x14ac:dyDescent="0.3">
      <c r="B637" s="83" t="s">
        <v>12</v>
      </c>
      <c r="C637" s="83"/>
      <c r="D637" s="83"/>
    </row>
    <row r="638" spans="1:4" ht="20" thickBot="1" x14ac:dyDescent="0.3">
      <c r="B638" s="69">
        <f>'Eingabe Übersicht Riegenleiter'!C23</f>
        <v>0</v>
      </c>
      <c r="C638" s="70"/>
      <c r="D638" s="71"/>
    </row>
    <row r="639" spans="1:4" ht="20" thickBot="1" x14ac:dyDescent="0.3">
      <c r="B639" s="69">
        <f>'Eingabe Übersicht Riegenleiter'!D23</f>
        <v>0</v>
      </c>
      <c r="C639" s="70"/>
      <c r="D639" s="71"/>
    </row>
    <row r="640" spans="1:4" ht="20" thickBot="1" x14ac:dyDescent="0.3">
      <c r="B640" s="69">
        <f>'Eingabe Übersicht Riegenleiter'!E23</f>
        <v>0</v>
      </c>
      <c r="C640" s="70"/>
      <c r="D640" s="71"/>
    </row>
    <row r="641" spans="2:4" ht="17" thickBot="1" x14ac:dyDescent="0.25">
      <c r="B641" s="72">
        <f>'Eingabe Übersicht Riegenleiter'!F23</f>
        <v>0</v>
      </c>
      <c r="C641" s="73"/>
      <c r="D641" s="74"/>
    </row>
    <row r="642" spans="2:4" ht="17" thickBot="1" x14ac:dyDescent="0.25"/>
    <row r="643" spans="2:4" ht="44" thickBot="1" x14ac:dyDescent="0.55000000000000004">
      <c r="B643" s="75" t="s">
        <v>10</v>
      </c>
      <c r="C643" s="76"/>
      <c r="D643" s="77"/>
    </row>
    <row r="645" spans="2:4" ht="21" x14ac:dyDescent="0.25">
      <c r="B645" s="26" t="s">
        <v>8</v>
      </c>
      <c r="C645" s="78" t="s">
        <v>13</v>
      </c>
      <c r="D645" s="78"/>
    </row>
    <row r="646" spans="2:4" ht="29" x14ac:dyDescent="0.35">
      <c r="B646" s="25">
        <f>_xlfn.IFNA('Zeitplan Riegen'!EX5," ")</f>
        <v>0.35416666666666669</v>
      </c>
      <c r="C646" s="25" t="str">
        <f>'Zeitplan Riegen'!EY5</f>
        <v>Seilspringen</v>
      </c>
      <c r="D646" s="25" t="str">
        <f>'Zeitplan Riegen'!EZ5</f>
        <v>c</v>
      </c>
    </row>
    <row r="647" spans="2:4" ht="29" x14ac:dyDescent="0.35">
      <c r="B647" s="25">
        <f>_xlfn.IFNA('Zeitplan Riegen'!EX6," ")</f>
        <v>0.38194444444444448</v>
      </c>
      <c r="C647" s="25" t="str">
        <f>'Zeitplan Riegen'!EY6</f>
        <v>Sprint</v>
      </c>
      <c r="D647" s="25" t="str">
        <f>'Zeitplan Riegen'!EZ6</f>
        <v>c</v>
      </c>
    </row>
    <row r="648" spans="2:4" ht="29" x14ac:dyDescent="0.35">
      <c r="B648" s="25">
        <f>_xlfn.IFNA('Zeitplan Riegen'!EX7," ")</f>
        <v>0.40972222222222221</v>
      </c>
      <c r="C648" s="25" t="str">
        <f>'Zeitplan Riegen'!EY7</f>
        <v>Ausdauerlauf</v>
      </c>
      <c r="D648" s="25" t="str">
        <f>'Zeitplan Riegen'!EZ7</f>
        <v>c</v>
      </c>
    </row>
    <row r="649" spans="2:4" ht="29" x14ac:dyDescent="0.35">
      <c r="B649" s="25">
        <f>_xlfn.IFNA('Zeitplan Riegen'!EX8," ")</f>
        <v>0.46527777777777779</v>
      </c>
      <c r="C649" s="25" t="str">
        <f>'Zeitplan Riegen'!EY8</f>
        <v>Weitsprung</v>
      </c>
      <c r="D649" s="25" t="str">
        <f>'Zeitplan Riegen'!EZ8</f>
        <v>c</v>
      </c>
    </row>
    <row r="650" spans="2:4" ht="29" x14ac:dyDescent="0.35">
      <c r="B650" s="25">
        <f>_xlfn.IFNA('Zeitplan Riegen'!EX9," ")</f>
        <v>0.49305555555555558</v>
      </c>
      <c r="C650" s="25" t="str">
        <f>'Zeitplan Riegen'!EY9</f>
        <v>Standweitsprung</v>
      </c>
      <c r="D650" s="25" t="str">
        <f>'Zeitplan Riegen'!EZ9</f>
        <v>c</v>
      </c>
    </row>
    <row r="651" spans="2:4" ht="29" x14ac:dyDescent="0.35">
      <c r="B651" s="25">
        <f>_xlfn.IFNA('Zeitplan Riegen'!EX10," ")</f>
        <v>0.52083333333333337</v>
      </c>
      <c r="C651" s="25" t="str">
        <f>'Zeitplan Riegen'!EY10</f>
        <v>Weitwurf</v>
      </c>
      <c r="D651" s="25" t="str">
        <f>'Zeitplan Riegen'!EZ10</f>
        <v>c</v>
      </c>
    </row>
    <row r="652" spans="2:4" ht="29" x14ac:dyDescent="0.35">
      <c r="B652" s="25" t="str">
        <f>_xlfn.IFNA('Zeitplan Riegen'!EX11," ")</f>
        <v xml:space="preserve"> </v>
      </c>
      <c r="C652" s="25" t="str">
        <f>'Zeitplan Riegen'!EY11</f>
        <v xml:space="preserve"> </v>
      </c>
      <c r="D652" s="25" t="str">
        <f>'Zeitplan Riegen'!EZ11</f>
        <v xml:space="preserve"> </v>
      </c>
    </row>
    <row r="653" spans="2:4" ht="29" x14ac:dyDescent="0.35">
      <c r="B653" s="25" t="str">
        <f>_xlfn.IFNA('Zeitplan Riegen'!EX12," ")</f>
        <v xml:space="preserve"> </v>
      </c>
      <c r="C653" s="25" t="str">
        <f>'Zeitplan Riegen'!EY12</f>
        <v xml:space="preserve"> </v>
      </c>
      <c r="D653" s="25" t="str">
        <f>'Zeitplan Riegen'!EZ12</f>
        <v xml:space="preserve"> </v>
      </c>
    </row>
    <row r="656" spans="2:4" x14ac:dyDescent="0.2">
      <c r="B656" s="66"/>
      <c r="C656" s="67"/>
      <c r="D656" s="67"/>
    </row>
    <row r="658" spans="1:4" x14ac:dyDescent="0.2">
      <c r="B658" s="68"/>
      <c r="C658" s="68"/>
      <c r="D658" s="68"/>
    </row>
    <row r="665" spans="1:4" x14ac:dyDescent="0.2">
      <c r="A665" s="19"/>
    </row>
    <row r="666" spans="1:4" x14ac:dyDescent="0.2">
      <c r="A666" s="19">
        <f>'Zeitplan Riegen'!D665</f>
        <v>0</v>
      </c>
    </row>
    <row r="667" spans="1:4" ht="29" x14ac:dyDescent="0.35">
      <c r="A667" s="19">
        <f>'Zeitpläne Stationen'!E671</f>
        <v>0</v>
      </c>
      <c r="B667" s="79" t="s">
        <v>11</v>
      </c>
      <c r="C667" s="79"/>
      <c r="D667" s="79"/>
    </row>
    <row r="668" spans="1:4" x14ac:dyDescent="0.2">
      <c r="A668" s="19"/>
    </row>
    <row r="669" spans="1:4" ht="17" thickBot="1" x14ac:dyDescent="0.25">
      <c r="A669" s="19">
        <f>'Zeitpläne Stationen'!E673</f>
        <v>0</v>
      </c>
    </row>
    <row r="670" spans="1:4" ht="53" thickBot="1" x14ac:dyDescent="0.25">
      <c r="A670" s="19"/>
      <c r="B670" s="80" t="str">
        <f>'Zeitpläne Stationen'!B22</f>
        <v>9d</v>
      </c>
      <c r="C670" s="81"/>
      <c r="D670" s="82"/>
    </row>
    <row r="672" spans="1:4" ht="20" thickBot="1" x14ac:dyDescent="0.3">
      <c r="B672" s="83" t="s">
        <v>12</v>
      </c>
      <c r="C672" s="83"/>
      <c r="D672" s="83"/>
    </row>
    <row r="673" spans="2:4" ht="20" thickBot="1" x14ac:dyDescent="0.3">
      <c r="B673" s="69">
        <f>'Eingabe Übersicht Riegenleiter'!C24</f>
        <v>0</v>
      </c>
      <c r="C673" s="70"/>
      <c r="D673" s="71"/>
    </row>
    <row r="674" spans="2:4" ht="20" thickBot="1" x14ac:dyDescent="0.3">
      <c r="B674" s="69">
        <f>'Eingabe Übersicht Riegenleiter'!D24</f>
        <v>0</v>
      </c>
      <c r="C674" s="70"/>
      <c r="D674" s="71"/>
    </row>
    <row r="675" spans="2:4" ht="20" thickBot="1" x14ac:dyDescent="0.3">
      <c r="B675" s="69">
        <f>'Eingabe Übersicht Riegenleiter'!E24</f>
        <v>0</v>
      </c>
      <c r="C675" s="70"/>
      <c r="D675" s="71"/>
    </row>
    <row r="676" spans="2:4" ht="17" thickBot="1" x14ac:dyDescent="0.25">
      <c r="B676" s="72">
        <f>'Eingabe Übersicht Riegenleiter'!F24</f>
        <v>0</v>
      </c>
      <c r="C676" s="73"/>
      <c r="D676" s="74"/>
    </row>
    <row r="677" spans="2:4" ht="17" thickBot="1" x14ac:dyDescent="0.25"/>
    <row r="678" spans="2:4" ht="44" thickBot="1" x14ac:dyDescent="0.55000000000000004">
      <c r="B678" s="75" t="s">
        <v>10</v>
      </c>
      <c r="C678" s="76"/>
      <c r="D678" s="77"/>
    </row>
    <row r="680" spans="2:4" ht="21" x14ac:dyDescent="0.25">
      <c r="B680" s="26" t="s">
        <v>8</v>
      </c>
      <c r="C680" s="78" t="s">
        <v>13</v>
      </c>
      <c r="D680" s="78"/>
    </row>
    <row r="681" spans="2:4" ht="29" x14ac:dyDescent="0.35">
      <c r="B681" s="25">
        <f>_xlfn.IFNA('Zeitplan Riegen'!FF5," ")</f>
        <v>0.35416666666666669</v>
      </c>
      <c r="C681" s="25" t="str">
        <f>'Zeitplan Riegen'!FG5</f>
        <v>Weitwurf</v>
      </c>
      <c r="D681" s="25" t="str">
        <f>'Zeitplan Riegen'!FH5</f>
        <v>c</v>
      </c>
    </row>
    <row r="682" spans="2:4" ht="29" x14ac:dyDescent="0.35">
      <c r="B682" s="25">
        <f>_xlfn.IFNA('Zeitplan Riegen'!FF6," ")</f>
        <v>0.38194444444444448</v>
      </c>
      <c r="C682" s="25" t="str">
        <f>'Zeitplan Riegen'!FG6</f>
        <v>Seilspringen</v>
      </c>
      <c r="D682" s="25" t="str">
        <f>'Zeitplan Riegen'!FH6</f>
        <v>c</v>
      </c>
    </row>
    <row r="683" spans="2:4" ht="29" x14ac:dyDescent="0.35">
      <c r="B683" s="25">
        <f>_xlfn.IFNA('Zeitplan Riegen'!FF7," ")</f>
        <v>0.40972222222222221</v>
      </c>
      <c r="C683" s="25" t="str">
        <f>'Zeitplan Riegen'!FG7</f>
        <v>Sprint</v>
      </c>
      <c r="D683" s="25" t="str">
        <f>'Zeitplan Riegen'!FH7</f>
        <v>c</v>
      </c>
    </row>
    <row r="684" spans="2:4" ht="29" x14ac:dyDescent="0.35">
      <c r="B684" s="25">
        <f>_xlfn.IFNA('Zeitplan Riegen'!FF8," ")</f>
        <v>0.4375</v>
      </c>
      <c r="C684" s="25" t="str">
        <f>'Zeitplan Riegen'!FG8</f>
        <v>Ausdauerlauf</v>
      </c>
      <c r="D684" s="25" t="str">
        <f>'Zeitplan Riegen'!FH8</f>
        <v>c</v>
      </c>
    </row>
    <row r="685" spans="2:4" ht="29" x14ac:dyDescent="0.35">
      <c r="B685" s="25">
        <f>_xlfn.IFNA('Zeitplan Riegen'!FF9," ")</f>
        <v>0.49305555555555558</v>
      </c>
      <c r="C685" s="25" t="str">
        <f>'Zeitplan Riegen'!FG9</f>
        <v>Weitsprung</v>
      </c>
      <c r="D685" s="25" t="str">
        <f>'Zeitplan Riegen'!FH9</f>
        <v>c</v>
      </c>
    </row>
    <row r="686" spans="2:4" ht="29" x14ac:dyDescent="0.35">
      <c r="B686" s="25">
        <f>_xlfn.IFNA('Zeitplan Riegen'!FF10," ")</f>
        <v>0.52083333333333337</v>
      </c>
      <c r="C686" s="25" t="str">
        <f>'Zeitplan Riegen'!FG10</f>
        <v>Standweitsprung</v>
      </c>
      <c r="D686" s="25" t="str">
        <f>'Zeitplan Riegen'!FH10</f>
        <v>c</v>
      </c>
    </row>
    <row r="687" spans="2:4" ht="29" x14ac:dyDescent="0.35">
      <c r="B687" s="25" t="str">
        <f>_xlfn.IFNA('Zeitplan Riegen'!FF11," ")</f>
        <v xml:space="preserve"> </v>
      </c>
      <c r="C687" s="25" t="str">
        <f>'Zeitplan Riegen'!FG11</f>
        <v xml:space="preserve"> </v>
      </c>
      <c r="D687" s="25" t="str">
        <f>'Zeitplan Riegen'!FH11</f>
        <v xml:space="preserve"> </v>
      </c>
    </row>
    <row r="688" spans="2:4" ht="29" x14ac:dyDescent="0.35">
      <c r="B688" s="25" t="str">
        <f>_xlfn.IFNA('Zeitplan Riegen'!FF12," ")</f>
        <v xml:space="preserve"> </v>
      </c>
      <c r="C688" s="25" t="str">
        <f>'Zeitplan Riegen'!FG12</f>
        <v xml:space="preserve"> </v>
      </c>
      <c r="D688" s="25" t="str">
        <f>'Zeitplan Riegen'!FH12</f>
        <v xml:space="preserve"> </v>
      </c>
    </row>
    <row r="691" spans="1:4" x14ac:dyDescent="0.2">
      <c r="B691" s="66"/>
      <c r="C691" s="67"/>
      <c r="D691" s="67"/>
    </row>
    <row r="693" spans="1:4" x14ac:dyDescent="0.2">
      <c r="B693" s="68"/>
      <c r="C693" s="68"/>
      <c r="D693" s="68"/>
    </row>
    <row r="700" spans="1:4" x14ac:dyDescent="0.2">
      <c r="A700" s="19"/>
    </row>
    <row r="701" spans="1:4" x14ac:dyDescent="0.2">
      <c r="A701" s="19">
        <f>'Zeitplan Riegen'!D700</f>
        <v>0</v>
      </c>
    </row>
    <row r="702" spans="1:4" ht="29" x14ac:dyDescent="0.35">
      <c r="A702" s="19">
        <f>'Zeitpläne Stationen'!E706</f>
        <v>0</v>
      </c>
      <c r="B702" s="79" t="s">
        <v>11</v>
      </c>
      <c r="C702" s="79"/>
      <c r="D702" s="79"/>
    </row>
    <row r="703" spans="1:4" x14ac:dyDescent="0.2">
      <c r="A703" s="19"/>
    </row>
    <row r="704" spans="1:4" ht="17" thickBot="1" x14ac:dyDescent="0.25">
      <c r="A704" s="19">
        <f>'Zeitpläne Stationen'!E708</f>
        <v>0</v>
      </c>
    </row>
    <row r="705" spans="1:4" ht="53" thickBot="1" x14ac:dyDescent="0.25">
      <c r="A705" s="19"/>
      <c r="B705" s="80" t="str">
        <f>'Zeitpläne Stationen'!B23</f>
        <v>10a</v>
      </c>
      <c r="C705" s="81"/>
      <c r="D705" s="82"/>
    </row>
    <row r="707" spans="1:4" ht="20" thickBot="1" x14ac:dyDescent="0.3">
      <c r="B707" s="83" t="s">
        <v>12</v>
      </c>
      <c r="C707" s="83"/>
      <c r="D707" s="83"/>
    </row>
    <row r="708" spans="1:4" ht="20" thickBot="1" x14ac:dyDescent="0.3">
      <c r="B708" s="69">
        <f>'Eingabe Übersicht Riegenleiter'!C25</f>
        <v>0</v>
      </c>
      <c r="C708" s="70"/>
      <c r="D708" s="71"/>
    </row>
    <row r="709" spans="1:4" ht="20" thickBot="1" x14ac:dyDescent="0.3">
      <c r="B709" s="69">
        <f>'Eingabe Übersicht Riegenleiter'!D25</f>
        <v>0</v>
      </c>
      <c r="C709" s="70"/>
      <c r="D709" s="71"/>
    </row>
    <row r="710" spans="1:4" ht="20" thickBot="1" x14ac:dyDescent="0.3">
      <c r="B710" s="69">
        <f>'Eingabe Übersicht Riegenleiter'!E27</f>
        <v>0</v>
      </c>
      <c r="C710" s="70"/>
      <c r="D710" s="71"/>
    </row>
    <row r="711" spans="1:4" ht="17" thickBot="1" x14ac:dyDescent="0.25">
      <c r="B711" s="72">
        <f>'Eingabe Übersicht Riegenleiter'!F25</f>
        <v>0</v>
      </c>
      <c r="C711" s="73"/>
      <c r="D711" s="74"/>
    </row>
    <row r="712" spans="1:4" ht="17" thickBot="1" x14ac:dyDescent="0.25"/>
    <row r="713" spans="1:4" ht="44" thickBot="1" x14ac:dyDescent="0.55000000000000004">
      <c r="B713" s="75" t="s">
        <v>10</v>
      </c>
      <c r="C713" s="76"/>
      <c r="D713" s="77"/>
    </row>
    <row r="715" spans="1:4" ht="21" x14ac:dyDescent="0.25">
      <c r="B715" s="26" t="s">
        <v>8</v>
      </c>
      <c r="C715" s="78" t="s">
        <v>13</v>
      </c>
      <c r="D715" s="78"/>
    </row>
    <row r="716" spans="1:4" ht="29" x14ac:dyDescent="0.35">
      <c r="B716" s="25">
        <f>_xlfn.IFNA('Zeitplan Riegen'!FN5," ")</f>
        <v>0.35416666666666669</v>
      </c>
      <c r="C716" s="25" t="str">
        <f>'Zeitplan Riegen'!FO5</f>
        <v>Weitsprung</v>
      </c>
      <c r="D716" s="25" t="str">
        <f>'Zeitplan Riegen'!FP5</f>
        <v>d</v>
      </c>
    </row>
    <row r="717" spans="1:4" ht="29" x14ac:dyDescent="0.35">
      <c r="B717" s="25">
        <f>_xlfn.IFNA('Zeitplan Riegen'!FN6," ")</f>
        <v>0.38194444444444448</v>
      </c>
      <c r="C717" s="25" t="str">
        <f>'Zeitplan Riegen'!FO6</f>
        <v>Standweitsprung</v>
      </c>
      <c r="D717" s="25" t="str">
        <f>'Zeitplan Riegen'!FP6</f>
        <v>d</v>
      </c>
    </row>
    <row r="718" spans="1:4" ht="29" x14ac:dyDescent="0.35">
      <c r="B718" s="25">
        <f>_xlfn.IFNA('Zeitplan Riegen'!FN7," ")</f>
        <v>0.40972222222222221</v>
      </c>
      <c r="C718" s="25" t="str">
        <f>'Zeitplan Riegen'!FO7</f>
        <v>Weitwurf</v>
      </c>
      <c r="D718" s="25" t="str">
        <f>'Zeitplan Riegen'!FP7</f>
        <v>d</v>
      </c>
    </row>
    <row r="719" spans="1:4" ht="29" x14ac:dyDescent="0.35">
      <c r="B719" s="25">
        <f>_xlfn.IFNA('Zeitplan Riegen'!FN8," ")</f>
        <v>0.4375</v>
      </c>
      <c r="C719" s="25" t="str">
        <f>'Zeitplan Riegen'!FO8</f>
        <v>Seilspringen</v>
      </c>
      <c r="D719" s="25" t="str">
        <f>'Zeitplan Riegen'!FP8</f>
        <v>d</v>
      </c>
    </row>
    <row r="720" spans="1:4" ht="29" x14ac:dyDescent="0.35">
      <c r="B720" s="25">
        <f>_xlfn.IFNA('Zeitplan Riegen'!FN9," ")</f>
        <v>0.46527777777777779</v>
      </c>
      <c r="C720" s="25" t="str">
        <f>'Zeitplan Riegen'!FO9</f>
        <v>Sprint</v>
      </c>
      <c r="D720" s="25" t="str">
        <f>'Zeitplan Riegen'!FP9</f>
        <v>d</v>
      </c>
    </row>
    <row r="721" spans="1:4" ht="29" x14ac:dyDescent="0.35">
      <c r="B721" s="25">
        <f>_xlfn.IFNA('Zeitplan Riegen'!FN10," ")</f>
        <v>0.49305555555555558</v>
      </c>
      <c r="C721" s="25" t="str">
        <f>'Zeitplan Riegen'!FO10</f>
        <v>Ausdauerlauf</v>
      </c>
      <c r="D721" s="25" t="str">
        <f>'Zeitplan Riegen'!FP10</f>
        <v>d</v>
      </c>
    </row>
    <row r="722" spans="1:4" ht="29" x14ac:dyDescent="0.35">
      <c r="B722" s="25" t="str">
        <f>_xlfn.IFNA('Zeitplan Riegen'!FN11," ")</f>
        <v xml:space="preserve"> </v>
      </c>
      <c r="C722" s="25" t="str">
        <f>'Zeitplan Riegen'!FO11</f>
        <v xml:space="preserve"> </v>
      </c>
      <c r="D722" s="25" t="str">
        <f>'Zeitplan Riegen'!FP11</f>
        <v xml:space="preserve"> </v>
      </c>
    </row>
    <row r="723" spans="1:4" ht="29" x14ac:dyDescent="0.35">
      <c r="B723" s="25" t="str">
        <f>_xlfn.IFNA('Zeitplan Riegen'!FN12," ")</f>
        <v xml:space="preserve"> </v>
      </c>
      <c r="C723" s="25" t="str">
        <f>'Zeitplan Riegen'!FO12</f>
        <v xml:space="preserve"> </v>
      </c>
      <c r="D723" s="25" t="str">
        <f>'Zeitplan Riegen'!FP12</f>
        <v xml:space="preserve"> </v>
      </c>
    </row>
    <row r="726" spans="1:4" x14ac:dyDescent="0.2">
      <c r="B726" s="66"/>
      <c r="C726" s="67"/>
      <c r="D726" s="67"/>
    </row>
    <row r="728" spans="1:4" x14ac:dyDescent="0.2">
      <c r="B728" s="68"/>
      <c r="C728" s="68"/>
      <c r="D728" s="68"/>
    </row>
    <row r="735" spans="1:4" x14ac:dyDescent="0.2">
      <c r="A735" s="19"/>
    </row>
    <row r="736" spans="1:4" x14ac:dyDescent="0.2">
      <c r="A736" s="19">
        <f>'Zeitplan Riegen'!D735</f>
        <v>0</v>
      </c>
    </row>
    <row r="737" spans="1:4" ht="29" x14ac:dyDescent="0.35">
      <c r="A737" s="19">
        <f>'Zeitpläne Stationen'!E741</f>
        <v>0</v>
      </c>
      <c r="B737" s="79" t="s">
        <v>11</v>
      </c>
      <c r="C737" s="79"/>
      <c r="D737" s="79"/>
    </row>
    <row r="738" spans="1:4" x14ac:dyDescent="0.2">
      <c r="A738" s="19"/>
    </row>
    <row r="739" spans="1:4" ht="17" thickBot="1" x14ac:dyDescent="0.25">
      <c r="A739" s="19">
        <f>'Zeitpläne Stationen'!E743</f>
        <v>0</v>
      </c>
    </row>
    <row r="740" spans="1:4" ht="53" thickBot="1" x14ac:dyDescent="0.25">
      <c r="A740" s="19"/>
      <c r="B740" s="80" t="str">
        <f>'Zeitpläne Stationen'!B24</f>
        <v>10b</v>
      </c>
      <c r="C740" s="81"/>
      <c r="D740" s="82"/>
    </row>
    <row r="742" spans="1:4" ht="20" thickBot="1" x14ac:dyDescent="0.3">
      <c r="B742" s="83" t="s">
        <v>12</v>
      </c>
      <c r="C742" s="83"/>
      <c r="D742" s="83"/>
    </row>
    <row r="743" spans="1:4" ht="20" thickBot="1" x14ac:dyDescent="0.3">
      <c r="B743" s="69">
        <f>'Eingabe Übersicht Riegenleiter'!C26</f>
        <v>0</v>
      </c>
      <c r="C743" s="70"/>
      <c r="D743" s="71"/>
    </row>
    <row r="744" spans="1:4" ht="20" thickBot="1" x14ac:dyDescent="0.3">
      <c r="B744" s="69">
        <f>'Eingabe Übersicht Riegenleiter'!D26</f>
        <v>0</v>
      </c>
      <c r="C744" s="70"/>
      <c r="D744" s="71"/>
    </row>
    <row r="745" spans="1:4" ht="20" thickBot="1" x14ac:dyDescent="0.3">
      <c r="B745" s="69">
        <f>'Eingabe Übersicht Riegenleiter'!E26</f>
        <v>0</v>
      </c>
      <c r="C745" s="70"/>
      <c r="D745" s="71"/>
    </row>
    <row r="746" spans="1:4" ht="17" thickBot="1" x14ac:dyDescent="0.25">
      <c r="B746" s="72">
        <f>'Eingabe Übersicht Riegenleiter'!F26</f>
        <v>0</v>
      </c>
      <c r="C746" s="73"/>
      <c r="D746" s="74"/>
    </row>
    <row r="747" spans="1:4" ht="17" thickBot="1" x14ac:dyDescent="0.25"/>
    <row r="748" spans="1:4" ht="44" thickBot="1" x14ac:dyDescent="0.55000000000000004">
      <c r="B748" s="75" t="s">
        <v>10</v>
      </c>
      <c r="C748" s="76"/>
      <c r="D748" s="77"/>
    </row>
    <row r="750" spans="1:4" ht="21" x14ac:dyDescent="0.25">
      <c r="B750" s="26" t="s">
        <v>8</v>
      </c>
      <c r="C750" s="78" t="s">
        <v>13</v>
      </c>
      <c r="D750" s="78"/>
    </row>
    <row r="751" spans="1:4" ht="29" x14ac:dyDescent="0.35">
      <c r="B751" s="25">
        <f>_xlfn.IFNA('Zeitplan Riegen'!FV5," ")</f>
        <v>0.38194444444444448</v>
      </c>
      <c r="C751" s="25" t="str">
        <f>'Zeitplan Riegen'!FW5</f>
        <v>Weitsprung</v>
      </c>
      <c r="D751" s="25" t="str">
        <f>'Zeitplan Riegen'!FX5</f>
        <v>d</v>
      </c>
    </row>
    <row r="752" spans="1:4" ht="29" x14ac:dyDescent="0.35">
      <c r="B752" s="25">
        <f>_xlfn.IFNA('Zeitplan Riegen'!FV6," ")</f>
        <v>0.40972222222222221</v>
      </c>
      <c r="C752" s="25" t="str">
        <f>'Zeitplan Riegen'!FW6</f>
        <v>Standweitsprung</v>
      </c>
      <c r="D752" s="25" t="str">
        <f>'Zeitplan Riegen'!FX6</f>
        <v>d</v>
      </c>
    </row>
    <row r="753" spans="2:4" ht="29" x14ac:dyDescent="0.35">
      <c r="B753" s="25">
        <f>_xlfn.IFNA('Zeitplan Riegen'!FV7," ")</f>
        <v>0.4375</v>
      </c>
      <c r="C753" s="25" t="str">
        <f>'Zeitplan Riegen'!FW7</f>
        <v>Weitwurf</v>
      </c>
      <c r="D753" s="25" t="str">
        <f>'Zeitplan Riegen'!FX7</f>
        <v>d</v>
      </c>
    </row>
    <row r="754" spans="2:4" ht="29" x14ac:dyDescent="0.35">
      <c r="B754" s="25">
        <f>_xlfn.IFNA('Zeitplan Riegen'!FV8," ")</f>
        <v>0.46527777777777779</v>
      </c>
      <c r="C754" s="25" t="str">
        <f>'Zeitplan Riegen'!FW8</f>
        <v>Seilspringen</v>
      </c>
      <c r="D754" s="25" t="str">
        <f>'Zeitplan Riegen'!FX8</f>
        <v>d</v>
      </c>
    </row>
    <row r="755" spans="2:4" ht="29" x14ac:dyDescent="0.35">
      <c r="B755" s="25">
        <f>_xlfn.IFNA('Zeitplan Riegen'!FV9," ")</f>
        <v>0.49305555555555558</v>
      </c>
      <c r="C755" s="25" t="str">
        <f>'Zeitplan Riegen'!FW9</f>
        <v>Sprint</v>
      </c>
      <c r="D755" s="25" t="str">
        <f>'Zeitplan Riegen'!FX9</f>
        <v>d</v>
      </c>
    </row>
    <row r="756" spans="2:4" ht="29" x14ac:dyDescent="0.35">
      <c r="B756" s="25">
        <f>_xlfn.IFNA('Zeitplan Riegen'!FV10," ")</f>
        <v>0.52083333333333337</v>
      </c>
      <c r="C756" s="25" t="str">
        <f>'Zeitplan Riegen'!FW10</f>
        <v>Ausdauerlauf</v>
      </c>
      <c r="D756" s="25" t="str">
        <f>'Zeitplan Riegen'!FX10</f>
        <v>d</v>
      </c>
    </row>
    <row r="757" spans="2:4" ht="29" x14ac:dyDescent="0.35">
      <c r="B757" s="25">
        <f>_xlfn.IFNA('Zeitplan Riegen'!FV11," ")</f>
        <v>0.54861111111111116</v>
      </c>
      <c r="C757" s="25" t="str">
        <f>'Zeitplan Riegen'!FW11</f>
        <v>Weitsprung</v>
      </c>
      <c r="D757" s="25" t="str">
        <f>'Zeitplan Riegen'!FX11</f>
        <v>c</v>
      </c>
    </row>
    <row r="758" spans="2:4" ht="29" x14ac:dyDescent="0.35">
      <c r="B758" s="25">
        <f>_xlfn.IFNA('Zeitplan Riegen'!FV12," ")</f>
        <v>0.57638888888888884</v>
      </c>
      <c r="C758" s="25" t="str">
        <f>'Zeitplan Riegen'!FW12</f>
        <v>Standweitsprung</v>
      </c>
      <c r="D758" s="25" t="str">
        <f>'Zeitplan Riegen'!FX12</f>
        <v>c</v>
      </c>
    </row>
    <row r="761" spans="2:4" x14ac:dyDescent="0.2">
      <c r="B761" s="66"/>
      <c r="C761" s="67"/>
      <c r="D761" s="67"/>
    </row>
    <row r="763" spans="2:4" x14ac:dyDescent="0.2">
      <c r="B763" s="68"/>
      <c r="C763" s="68"/>
      <c r="D763" s="68"/>
    </row>
    <row r="770" spans="1:4" x14ac:dyDescent="0.2">
      <c r="A770" s="19"/>
    </row>
    <row r="771" spans="1:4" x14ac:dyDescent="0.2">
      <c r="A771" s="19">
        <f>'Zeitplan Riegen'!D770</f>
        <v>0</v>
      </c>
    </row>
    <row r="772" spans="1:4" ht="29" x14ac:dyDescent="0.35">
      <c r="A772" s="19">
        <f>'Zeitpläne Stationen'!E776</f>
        <v>0</v>
      </c>
      <c r="B772" s="79" t="s">
        <v>11</v>
      </c>
      <c r="C772" s="79"/>
      <c r="D772" s="79"/>
    </row>
    <row r="773" spans="1:4" x14ac:dyDescent="0.2">
      <c r="A773" s="19"/>
    </row>
    <row r="774" spans="1:4" ht="17" thickBot="1" x14ac:dyDescent="0.25">
      <c r="A774" s="19">
        <f>'Zeitpläne Stationen'!E778</f>
        <v>0</v>
      </c>
    </row>
    <row r="775" spans="1:4" ht="53" thickBot="1" x14ac:dyDescent="0.25">
      <c r="A775" s="19"/>
      <c r="B775" s="80" t="str">
        <f>'Zeitpläne Stationen'!B25</f>
        <v>10c</v>
      </c>
      <c r="C775" s="81"/>
      <c r="D775" s="82"/>
    </row>
    <row r="777" spans="1:4" ht="20" thickBot="1" x14ac:dyDescent="0.3">
      <c r="B777" s="83" t="s">
        <v>12</v>
      </c>
      <c r="C777" s="83"/>
      <c r="D777" s="83"/>
    </row>
    <row r="778" spans="1:4" ht="20" thickBot="1" x14ac:dyDescent="0.3">
      <c r="B778" s="69">
        <f>'Eingabe Übersicht Riegenleiter'!C27</f>
        <v>0</v>
      </c>
      <c r="C778" s="70"/>
      <c r="D778" s="71"/>
    </row>
    <row r="779" spans="1:4" ht="20" thickBot="1" x14ac:dyDescent="0.3">
      <c r="B779" s="69">
        <f>'Eingabe Übersicht Riegenleiter'!D27</f>
        <v>0</v>
      </c>
      <c r="C779" s="70"/>
      <c r="D779" s="71"/>
    </row>
    <row r="780" spans="1:4" ht="20" thickBot="1" x14ac:dyDescent="0.3">
      <c r="B780" s="69">
        <f>'Eingabe Übersicht Riegenleiter'!E27</f>
        <v>0</v>
      </c>
      <c r="C780" s="70"/>
      <c r="D780" s="71"/>
    </row>
    <row r="781" spans="1:4" ht="17" thickBot="1" x14ac:dyDescent="0.25">
      <c r="B781" s="72">
        <f>'Eingabe Übersicht Riegenleiter'!F27</f>
        <v>0</v>
      </c>
      <c r="C781" s="73"/>
      <c r="D781" s="74"/>
    </row>
    <row r="782" spans="1:4" ht="17" thickBot="1" x14ac:dyDescent="0.25"/>
    <row r="783" spans="1:4" ht="44" thickBot="1" x14ac:dyDescent="0.55000000000000004">
      <c r="B783" s="75" t="s">
        <v>10</v>
      </c>
      <c r="C783" s="76"/>
      <c r="D783" s="77"/>
    </row>
    <row r="785" spans="2:4" ht="21" x14ac:dyDescent="0.25">
      <c r="B785" s="26" t="s">
        <v>8</v>
      </c>
      <c r="C785" s="78" t="s">
        <v>13</v>
      </c>
      <c r="D785" s="78"/>
    </row>
    <row r="786" spans="2:4" ht="29" x14ac:dyDescent="0.35">
      <c r="B786" s="25">
        <f>_xlfn.IFNA('Zeitplan Riegen'!GD5," ")</f>
        <v>0.35416666666666669</v>
      </c>
      <c r="C786" s="25" t="str">
        <f>'Zeitplan Riegen'!GE5</f>
        <v>Ausdauerlauf</v>
      </c>
      <c r="D786" s="25" t="str">
        <f>'Zeitplan Riegen'!GF5</f>
        <v>d</v>
      </c>
    </row>
    <row r="787" spans="2:4" ht="29" x14ac:dyDescent="0.35">
      <c r="B787" s="25">
        <f>_xlfn.IFNA('Zeitplan Riegen'!GD6," ")</f>
        <v>0.40972222222222221</v>
      </c>
      <c r="C787" s="25" t="str">
        <f>'Zeitplan Riegen'!GE6</f>
        <v>Weitsprung</v>
      </c>
      <c r="D787" s="25" t="str">
        <f>'Zeitplan Riegen'!GF6</f>
        <v>d</v>
      </c>
    </row>
    <row r="788" spans="2:4" ht="29" x14ac:dyDescent="0.35">
      <c r="B788" s="25">
        <f>_xlfn.IFNA('Zeitplan Riegen'!GD7," ")</f>
        <v>0.4375</v>
      </c>
      <c r="C788" s="25" t="str">
        <f>'Zeitplan Riegen'!GE7</f>
        <v>Standweitsprung</v>
      </c>
      <c r="D788" s="25" t="str">
        <f>'Zeitplan Riegen'!GF7</f>
        <v>d</v>
      </c>
    </row>
    <row r="789" spans="2:4" ht="29" x14ac:dyDescent="0.35">
      <c r="B789" s="25">
        <f>_xlfn.IFNA('Zeitplan Riegen'!GD8," ")</f>
        <v>0.46527777777777779</v>
      </c>
      <c r="C789" s="25" t="str">
        <f>'Zeitplan Riegen'!GE8</f>
        <v>Weitwurf</v>
      </c>
      <c r="D789" s="25" t="str">
        <f>'Zeitplan Riegen'!GF8</f>
        <v>d</v>
      </c>
    </row>
    <row r="790" spans="2:4" ht="29" x14ac:dyDescent="0.35">
      <c r="B790" s="25">
        <f>_xlfn.IFNA('Zeitplan Riegen'!GD9," ")</f>
        <v>0.49305555555555558</v>
      </c>
      <c r="C790" s="25" t="str">
        <f>'Zeitplan Riegen'!GE9</f>
        <v>Seilspringen</v>
      </c>
      <c r="D790" s="25" t="str">
        <f>'Zeitplan Riegen'!GF9</f>
        <v>d</v>
      </c>
    </row>
    <row r="791" spans="2:4" ht="29" x14ac:dyDescent="0.35">
      <c r="B791" s="25">
        <f>_xlfn.IFNA('Zeitplan Riegen'!GD10," ")</f>
        <v>0.52083333333333337</v>
      </c>
      <c r="C791" s="25" t="str">
        <f>'Zeitplan Riegen'!GE10</f>
        <v>Sprint</v>
      </c>
      <c r="D791" s="25" t="str">
        <f>'Zeitplan Riegen'!GF10</f>
        <v>d</v>
      </c>
    </row>
    <row r="792" spans="2:4" ht="29" x14ac:dyDescent="0.35">
      <c r="B792" s="25">
        <f>_xlfn.IFNA('Zeitplan Riegen'!GD11," ")</f>
        <v>0.57638888888888884</v>
      </c>
      <c r="C792" s="25" t="str">
        <f>'Zeitplan Riegen'!GE11</f>
        <v>Weitsprung</v>
      </c>
      <c r="D792" s="25" t="str">
        <f>'Zeitplan Riegen'!GF11</f>
        <v>c</v>
      </c>
    </row>
    <row r="793" spans="2:4" ht="29" x14ac:dyDescent="0.35">
      <c r="B793" s="25">
        <f>_xlfn.IFNA('Zeitplan Riegen'!GD12," ")</f>
        <v>0.60416666666666674</v>
      </c>
      <c r="C793" s="25" t="str">
        <f>'Zeitplan Riegen'!GE12</f>
        <v>Standweitsprung</v>
      </c>
      <c r="D793" s="25" t="str">
        <f>'Zeitplan Riegen'!GF12</f>
        <v>c</v>
      </c>
    </row>
    <row r="796" spans="2:4" x14ac:dyDescent="0.2">
      <c r="B796" s="66"/>
      <c r="C796" s="67"/>
      <c r="D796" s="67"/>
    </row>
    <row r="798" spans="2:4" x14ac:dyDescent="0.2">
      <c r="B798" s="68"/>
      <c r="C798" s="68"/>
      <c r="D798" s="68"/>
    </row>
    <row r="805" spans="1:4" x14ac:dyDescent="0.2">
      <c r="A805" s="19"/>
    </row>
    <row r="806" spans="1:4" x14ac:dyDescent="0.2">
      <c r="A806" s="19">
        <f>'Zeitplan Riegen'!D805</f>
        <v>0</v>
      </c>
    </row>
    <row r="807" spans="1:4" ht="29" x14ac:dyDescent="0.35">
      <c r="A807" s="19">
        <f>'Zeitpläne Stationen'!E811</f>
        <v>0</v>
      </c>
      <c r="B807" s="79" t="s">
        <v>11</v>
      </c>
      <c r="C807" s="79"/>
      <c r="D807" s="79"/>
    </row>
    <row r="808" spans="1:4" x14ac:dyDescent="0.2">
      <c r="A808" s="19"/>
    </row>
    <row r="809" spans="1:4" ht="17" thickBot="1" x14ac:dyDescent="0.25">
      <c r="A809" s="19">
        <f>'Zeitpläne Stationen'!E813</f>
        <v>0</v>
      </c>
    </row>
    <row r="810" spans="1:4" ht="53" thickBot="1" x14ac:dyDescent="0.25">
      <c r="A810" s="19"/>
      <c r="B810" s="80" t="str">
        <f>'Zeitpläne Stationen'!B26</f>
        <v>10d</v>
      </c>
      <c r="C810" s="81"/>
      <c r="D810" s="82"/>
    </row>
    <row r="812" spans="1:4" ht="20" thickBot="1" x14ac:dyDescent="0.3">
      <c r="B812" s="83" t="s">
        <v>12</v>
      </c>
      <c r="C812" s="83"/>
      <c r="D812" s="83"/>
    </row>
    <row r="813" spans="1:4" ht="20" thickBot="1" x14ac:dyDescent="0.3">
      <c r="B813" s="69">
        <f>'Eingabe Übersicht Riegenleiter'!C28</f>
        <v>0</v>
      </c>
      <c r="C813" s="70"/>
      <c r="D813" s="71"/>
    </row>
    <row r="814" spans="1:4" ht="20" thickBot="1" x14ac:dyDescent="0.3">
      <c r="B814" s="69">
        <f>'Eingabe Übersicht Riegenleiter'!D28</f>
        <v>0</v>
      </c>
      <c r="C814" s="70"/>
      <c r="D814" s="71"/>
    </row>
    <row r="815" spans="1:4" ht="20" thickBot="1" x14ac:dyDescent="0.3">
      <c r="B815" s="69">
        <f>'Eingabe Übersicht Riegenleiter'!E28</f>
        <v>0</v>
      </c>
      <c r="C815" s="70"/>
      <c r="D815" s="71"/>
    </row>
    <row r="816" spans="1:4" ht="17" thickBot="1" x14ac:dyDescent="0.25">
      <c r="B816" s="72">
        <f>'Eingabe Übersicht Riegenleiter'!F28</f>
        <v>0</v>
      </c>
      <c r="C816" s="73"/>
      <c r="D816" s="74"/>
    </row>
    <row r="817" spans="2:4" ht="17" thickBot="1" x14ac:dyDescent="0.25"/>
    <row r="818" spans="2:4" ht="44" thickBot="1" x14ac:dyDescent="0.55000000000000004">
      <c r="B818" s="75" t="s">
        <v>10</v>
      </c>
      <c r="C818" s="76"/>
      <c r="D818" s="77"/>
    </row>
    <row r="820" spans="2:4" ht="21" x14ac:dyDescent="0.25">
      <c r="B820" s="26" t="s">
        <v>8</v>
      </c>
      <c r="C820" s="78" t="s">
        <v>13</v>
      </c>
      <c r="D820" s="78"/>
    </row>
    <row r="821" spans="2:4" ht="29" x14ac:dyDescent="0.35">
      <c r="B821" s="25">
        <f>_xlfn.IFNA('Zeitplan Riegen'!GL5," ")</f>
        <v>0.35416666666666669</v>
      </c>
      <c r="C821" s="25" t="str">
        <f>'Zeitplan Riegen'!GM5</f>
        <v>Sprint</v>
      </c>
      <c r="D821" s="25" t="str">
        <f>'Zeitplan Riegen'!GN5</f>
        <v>d</v>
      </c>
    </row>
    <row r="822" spans="2:4" ht="29" x14ac:dyDescent="0.35">
      <c r="B822" s="25">
        <f>_xlfn.IFNA('Zeitplan Riegen'!GL6," ")</f>
        <v>0.38194444444444448</v>
      </c>
      <c r="C822" s="25" t="str">
        <f>'Zeitplan Riegen'!GM6</f>
        <v>Ausdauerlauf</v>
      </c>
      <c r="D822" s="25" t="str">
        <f>'Zeitplan Riegen'!GN6</f>
        <v>d</v>
      </c>
    </row>
    <row r="823" spans="2:4" ht="29" x14ac:dyDescent="0.35">
      <c r="B823" s="25">
        <f>_xlfn.IFNA('Zeitplan Riegen'!GL7," ")</f>
        <v>0.4375</v>
      </c>
      <c r="C823" s="25" t="str">
        <f>'Zeitplan Riegen'!GM7</f>
        <v>Weitsprung</v>
      </c>
      <c r="D823" s="25" t="str">
        <f>'Zeitplan Riegen'!GN7</f>
        <v>d</v>
      </c>
    </row>
    <row r="824" spans="2:4" ht="29" x14ac:dyDescent="0.35">
      <c r="B824" s="25">
        <f>_xlfn.IFNA('Zeitplan Riegen'!GL8," ")</f>
        <v>0.46527777777777779</v>
      </c>
      <c r="C824" s="25" t="str">
        <f>'Zeitplan Riegen'!GM8</f>
        <v>Standweitsprung</v>
      </c>
      <c r="D824" s="25" t="str">
        <f>'Zeitplan Riegen'!GN8</f>
        <v>d</v>
      </c>
    </row>
    <row r="825" spans="2:4" ht="29" x14ac:dyDescent="0.35">
      <c r="B825" s="25">
        <f>_xlfn.IFNA('Zeitplan Riegen'!GL9," ")</f>
        <v>0.49305555555555558</v>
      </c>
      <c r="C825" s="25" t="str">
        <f>'Zeitplan Riegen'!GM9</f>
        <v>Weitwurf</v>
      </c>
      <c r="D825" s="25" t="str">
        <f>'Zeitplan Riegen'!GN9</f>
        <v>d</v>
      </c>
    </row>
    <row r="826" spans="2:4" ht="29" x14ac:dyDescent="0.35">
      <c r="B826" s="25">
        <f>_xlfn.IFNA('Zeitplan Riegen'!GL10," ")</f>
        <v>0.52083333333333337</v>
      </c>
      <c r="C826" s="25" t="str">
        <f>'Zeitplan Riegen'!GM10</f>
        <v>Seilspringen</v>
      </c>
      <c r="D826" s="25" t="str">
        <f>'Zeitplan Riegen'!GN10</f>
        <v>d</v>
      </c>
    </row>
    <row r="827" spans="2:4" ht="29" x14ac:dyDescent="0.35">
      <c r="B827" s="25">
        <f>_xlfn.IFNA('Zeitplan Riegen'!GL11," ")</f>
        <v>0.60416666666666674</v>
      </c>
      <c r="C827" s="25" t="str">
        <f>'Zeitplan Riegen'!GM11</f>
        <v>Weitsprung</v>
      </c>
      <c r="D827" s="25" t="str">
        <f>'Zeitplan Riegen'!GN11</f>
        <v>c</v>
      </c>
    </row>
    <row r="828" spans="2:4" ht="29" x14ac:dyDescent="0.35">
      <c r="B828" s="25" t="str">
        <f>_xlfn.IFNA('Zeitplan Riegen'!GL12," ")</f>
        <v xml:space="preserve"> </v>
      </c>
      <c r="C828" s="25" t="str">
        <f>'Zeitplan Riegen'!GM12</f>
        <v xml:space="preserve"> </v>
      </c>
      <c r="D828" s="25" t="str">
        <f>'Zeitplan Riegen'!GN12</f>
        <v xml:space="preserve"> </v>
      </c>
    </row>
    <row r="831" spans="2:4" x14ac:dyDescent="0.2">
      <c r="B831" s="66"/>
      <c r="C831" s="67"/>
      <c r="D831" s="67"/>
    </row>
    <row r="833" spans="1:4" x14ac:dyDescent="0.2">
      <c r="B833" s="68"/>
      <c r="C833" s="68"/>
      <c r="D833" s="68"/>
    </row>
    <row r="840" spans="1:4" x14ac:dyDescent="0.2">
      <c r="A840" s="19"/>
    </row>
    <row r="841" spans="1:4" x14ac:dyDescent="0.2">
      <c r="A841" s="19">
        <f>'Zeitplan Riegen'!D840</f>
        <v>0</v>
      </c>
    </row>
    <row r="842" spans="1:4" ht="29" x14ac:dyDescent="0.35">
      <c r="A842" s="19">
        <f>'Zeitpläne Stationen'!E846</f>
        <v>0</v>
      </c>
      <c r="B842" s="79" t="s">
        <v>11</v>
      </c>
      <c r="C842" s="79"/>
      <c r="D842" s="79"/>
    </row>
    <row r="843" spans="1:4" x14ac:dyDescent="0.2">
      <c r="A843" s="19"/>
    </row>
    <row r="844" spans="1:4" ht="17" thickBot="1" x14ac:dyDescent="0.25">
      <c r="A844" s="19">
        <f>'Zeitpläne Stationen'!E848</f>
        <v>0</v>
      </c>
    </row>
    <row r="845" spans="1:4" ht="53" thickBot="1" x14ac:dyDescent="0.25">
      <c r="A845" s="19"/>
      <c r="B845" s="80" t="str">
        <f>'Zeitpläne Stationen'!B27</f>
        <v>11a</v>
      </c>
      <c r="C845" s="81"/>
      <c r="D845" s="82"/>
    </row>
    <row r="847" spans="1:4" ht="20" thickBot="1" x14ac:dyDescent="0.3">
      <c r="B847" s="83" t="s">
        <v>12</v>
      </c>
      <c r="C847" s="83"/>
      <c r="D847" s="83"/>
    </row>
    <row r="848" spans="1:4" ht="20" thickBot="1" x14ac:dyDescent="0.3">
      <c r="B848" s="69">
        <f>'Eingabe Übersicht Riegenleiter'!C29</f>
        <v>0</v>
      </c>
      <c r="C848" s="70"/>
      <c r="D848" s="71"/>
    </row>
    <row r="849" spans="2:4" ht="20" thickBot="1" x14ac:dyDescent="0.3">
      <c r="B849" s="69">
        <f>'Eingabe Übersicht Riegenleiter'!D29</f>
        <v>0</v>
      </c>
      <c r="C849" s="70"/>
      <c r="D849" s="71"/>
    </row>
    <row r="850" spans="2:4" ht="20" thickBot="1" x14ac:dyDescent="0.3">
      <c r="B850" s="69">
        <f>'Eingabe Übersicht Riegenleiter'!E29</f>
        <v>0</v>
      </c>
      <c r="C850" s="70"/>
      <c r="D850" s="71"/>
    </row>
    <row r="851" spans="2:4" ht="17" thickBot="1" x14ac:dyDescent="0.25">
      <c r="B851" s="72">
        <f>'Eingabe Übersicht Riegenleiter'!F29</f>
        <v>0</v>
      </c>
      <c r="C851" s="73"/>
      <c r="D851" s="74"/>
    </row>
    <row r="852" spans="2:4" ht="17" thickBot="1" x14ac:dyDescent="0.25"/>
    <row r="853" spans="2:4" ht="44" thickBot="1" x14ac:dyDescent="0.55000000000000004">
      <c r="B853" s="75" t="s">
        <v>10</v>
      </c>
      <c r="C853" s="76"/>
      <c r="D853" s="77"/>
    </row>
    <row r="855" spans="2:4" ht="21" x14ac:dyDescent="0.25">
      <c r="B855" s="26" t="s">
        <v>8</v>
      </c>
      <c r="C855" s="78" t="s">
        <v>13</v>
      </c>
      <c r="D855" s="78"/>
    </row>
    <row r="856" spans="2:4" ht="29" x14ac:dyDescent="0.35">
      <c r="B856" s="25">
        <f>_xlfn.IFNA('Zeitplan Riegen'!GT5," ")</f>
        <v>0.35416666666666669</v>
      </c>
      <c r="C856" s="25" t="str">
        <f>'Zeitplan Riegen'!GU5</f>
        <v>Seilspringen</v>
      </c>
      <c r="D856" s="25" t="str">
        <f>'Zeitplan Riegen'!GV5</f>
        <v>d</v>
      </c>
    </row>
    <row r="857" spans="2:4" ht="29" x14ac:dyDescent="0.35">
      <c r="B857" s="25">
        <f>_xlfn.IFNA('Zeitplan Riegen'!GT6," ")</f>
        <v>0.38194444444444448</v>
      </c>
      <c r="C857" s="25" t="str">
        <f>'Zeitplan Riegen'!GU6</f>
        <v>Sprint</v>
      </c>
      <c r="D857" s="25" t="str">
        <f>'Zeitplan Riegen'!GV6</f>
        <v>d</v>
      </c>
    </row>
    <row r="858" spans="2:4" ht="29" x14ac:dyDescent="0.35">
      <c r="B858" s="25">
        <f>_xlfn.IFNA('Zeitplan Riegen'!GT7," ")</f>
        <v>0.40972222222222221</v>
      </c>
      <c r="C858" s="25" t="str">
        <f>'Zeitplan Riegen'!GU7</f>
        <v>Ausdauerlauf</v>
      </c>
      <c r="D858" s="25" t="str">
        <f>'Zeitplan Riegen'!GV7</f>
        <v>d</v>
      </c>
    </row>
    <row r="859" spans="2:4" ht="29" x14ac:dyDescent="0.35">
      <c r="B859" s="25">
        <f>_xlfn.IFNA('Zeitplan Riegen'!GT8," ")</f>
        <v>0.46527777777777779</v>
      </c>
      <c r="C859" s="25" t="str">
        <f>'Zeitplan Riegen'!GU8</f>
        <v>Weitsprung</v>
      </c>
      <c r="D859" s="25" t="str">
        <f>'Zeitplan Riegen'!GV8</f>
        <v>d</v>
      </c>
    </row>
    <row r="860" spans="2:4" ht="29" x14ac:dyDescent="0.35">
      <c r="B860" s="25">
        <f>_xlfn.IFNA('Zeitplan Riegen'!GT9," ")</f>
        <v>0.49305555555555558</v>
      </c>
      <c r="C860" s="25" t="str">
        <f>'Zeitplan Riegen'!GU9</f>
        <v>Standweitsprung</v>
      </c>
      <c r="D860" s="25" t="str">
        <f>'Zeitplan Riegen'!GV9</f>
        <v>d</v>
      </c>
    </row>
    <row r="861" spans="2:4" ht="29" x14ac:dyDescent="0.35">
      <c r="B861" s="25">
        <f>_xlfn.IFNA('Zeitplan Riegen'!GT10," ")</f>
        <v>0.52083333333333337</v>
      </c>
      <c r="C861" s="25" t="str">
        <f>'Zeitplan Riegen'!GU10</f>
        <v>Weitwurf</v>
      </c>
      <c r="D861" s="25" t="str">
        <f>'Zeitplan Riegen'!GV10</f>
        <v>d</v>
      </c>
    </row>
    <row r="862" spans="2:4" ht="29" x14ac:dyDescent="0.35">
      <c r="B862" s="25" t="str">
        <f>_xlfn.IFNA('Zeitplan Riegen'!GT11," ")</f>
        <v xml:space="preserve"> </v>
      </c>
      <c r="C862" s="25" t="str">
        <f>'Zeitplan Riegen'!GU11</f>
        <v xml:space="preserve"> </v>
      </c>
      <c r="D862" s="25" t="str">
        <f>'Zeitplan Riegen'!GV11</f>
        <v xml:space="preserve"> </v>
      </c>
    </row>
    <row r="863" spans="2:4" ht="29" x14ac:dyDescent="0.35">
      <c r="B863" s="25" t="str">
        <f>_xlfn.IFNA('Zeitplan Riegen'!GT12," ")</f>
        <v xml:space="preserve"> </v>
      </c>
      <c r="C863" s="25" t="str">
        <f>'Zeitplan Riegen'!GU12</f>
        <v xml:space="preserve"> </v>
      </c>
      <c r="D863" s="25" t="str">
        <f>'Zeitplan Riegen'!GV12</f>
        <v xml:space="preserve"> </v>
      </c>
    </row>
    <row r="866" spans="1:4" x14ac:dyDescent="0.2">
      <c r="B866" s="66"/>
      <c r="C866" s="67"/>
      <c r="D866" s="67"/>
    </row>
    <row r="868" spans="1:4" x14ac:dyDescent="0.2">
      <c r="B868" s="68"/>
      <c r="C868" s="68"/>
      <c r="D868" s="68"/>
    </row>
    <row r="875" spans="1:4" x14ac:dyDescent="0.2">
      <c r="A875" s="19"/>
    </row>
    <row r="876" spans="1:4" x14ac:dyDescent="0.2">
      <c r="A876" s="19">
        <f>'Zeitplan Riegen'!D875</f>
        <v>0</v>
      </c>
    </row>
    <row r="877" spans="1:4" ht="29" x14ac:dyDescent="0.35">
      <c r="A877" s="19">
        <f>'Zeitpläne Stationen'!E881</f>
        <v>0</v>
      </c>
      <c r="B877" s="79" t="s">
        <v>11</v>
      </c>
      <c r="C877" s="79"/>
      <c r="D877" s="79"/>
    </row>
    <row r="878" spans="1:4" x14ac:dyDescent="0.2">
      <c r="A878" s="19"/>
    </row>
    <row r="879" spans="1:4" ht="17" thickBot="1" x14ac:dyDescent="0.25">
      <c r="A879" s="19">
        <f>'Zeitpläne Stationen'!E883</f>
        <v>0</v>
      </c>
    </row>
    <row r="880" spans="1:4" ht="53" thickBot="1" x14ac:dyDescent="0.25">
      <c r="A880" s="19"/>
      <c r="B880" s="80" t="str">
        <f>'Zeitpläne Stationen'!B28</f>
        <v>11b</v>
      </c>
      <c r="C880" s="81"/>
      <c r="D880" s="82"/>
    </row>
    <row r="882" spans="2:4" ht="20" thickBot="1" x14ac:dyDescent="0.3">
      <c r="B882" s="83" t="s">
        <v>12</v>
      </c>
      <c r="C882" s="83"/>
      <c r="D882" s="83"/>
    </row>
    <row r="883" spans="2:4" ht="20" thickBot="1" x14ac:dyDescent="0.3">
      <c r="B883" s="69">
        <f>'Eingabe Übersicht Riegenleiter'!C30</f>
        <v>0</v>
      </c>
      <c r="C883" s="70"/>
      <c r="D883" s="71"/>
    </row>
    <row r="884" spans="2:4" ht="20" thickBot="1" x14ac:dyDescent="0.3">
      <c r="B884" s="69">
        <f>'Eingabe Übersicht Riegenleiter'!D30</f>
        <v>0</v>
      </c>
      <c r="C884" s="70"/>
      <c r="D884" s="71"/>
    </row>
    <row r="885" spans="2:4" ht="20" thickBot="1" x14ac:dyDescent="0.3">
      <c r="B885" s="69">
        <f>'Eingabe Übersicht Riegenleiter'!E30</f>
        <v>0</v>
      </c>
      <c r="C885" s="70"/>
      <c r="D885" s="71"/>
    </row>
    <row r="886" spans="2:4" ht="17" thickBot="1" x14ac:dyDescent="0.25">
      <c r="B886" s="72">
        <f>'Eingabe Übersicht Riegenleiter'!F30</f>
        <v>0</v>
      </c>
      <c r="C886" s="73"/>
      <c r="D886" s="74"/>
    </row>
    <row r="887" spans="2:4" ht="17" thickBot="1" x14ac:dyDescent="0.25"/>
    <row r="888" spans="2:4" ht="44" thickBot="1" x14ac:dyDescent="0.55000000000000004">
      <c r="B888" s="75" t="s">
        <v>10</v>
      </c>
      <c r="C888" s="76"/>
      <c r="D888" s="77"/>
    </row>
    <row r="890" spans="2:4" ht="21" x14ac:dyDescent="0.25">
      <c r="B890" s="26" t="s">
        <v>8</v>
      </c>
      <c r="C890" s="78" t="s">
        <v>13</v>
      </c>
      <c r="D890" s="78"/>
    </row>
    <row r="891" spans="2:4" ht="29" x14ac:dyDescent="0.35">
      <c r="B891" s="25">
        <f>_xlfn.IFNA('Zeitplan Riegen'!HB5," ")</f>
        <v>0.35416666666666669</v>
      </c>
      <c r="C891" s="25" t="str">
        <f>'Zeitplan Riegen'!HC5</f>
        <v>Weitwurf</v>
      </c>
      <c r="D891" s="25" t="str">
        <f>'Zeitplan Riegen'!HD5</f>
        <v>d</v>
      </c>
    </row>
    <row r="892" spans="2:4" ht="29" x14ac:dyDescent="0.35">
      <c r="B892" s="25">
        <f>_xlfn.IFNA('Zeitplan Riegen'!HB6," ")</f>
        <v>0.38194444444444448</v>
      </c>
      <c r="C892" s="25" t="str">
        <f>'Zeitplan Riegen'!HC6</f>
        <v>Seilspringen</v>
      </c>
      <c r="D892" s="25" t="str">
        <f>'Zeitplan Riegen'!HD6</f>
        <v>d</v>
      </c>
    </row>
    <row r="893" spans="2:4" ht="29" x14ac:dyDescent="0.35">
      <c r="B893" s="25">
        <f>_xlfn.IFNA('Zeitplan Riegen'!HB7," ")</f>
        <v>0.40972222222222221</v>
      </c>
      <c r="C893" s="25" t="str">
        <f>'Zeitplan Riegen'!HC7</f>
        <v>Sprint</v>
      </c>
      <c r="D893" s="25" t="str">
        <f>'Zeitplan Riegen'!HD7</f>
        <v>d</v>
      </c>
    </row>
    <row r="894" spans="2:4" ht="29" x14ac:dyDescent="0.35">
      <c r="B894" s="25">
        <f>_xlfn.IFNA('Zeitplan Riegen'!HB8," ")</f>
        <v>0.4375</v>
      </c>
      <c r="C894" s="25" t="str">
        <f>'Zeitplan Riegen'!HC8</f>
        <v>Ausdauerlauf</v>
      </c>
      <c r="D894" s="25" t="str">
        <f>'Zeitplan Riegen'!HD8</f>
        <v>d</v>
      </c>
    </row>
    <row r="895" spans="2:4" ht="29" x14ac:dyDescent="0.35">
      <c r="B895" s="25">
        <f>_xlfn.IFNA('Zeitplan Riegen'!HB9," ")</f>
        <v>0.49305555555555558</v>
      </c>
      <c r="C895" s="25" t="str">
        <f>'Zeitplan Riegen'!HC9</f>
        <v>Weitsprung</v>
      </c>
      <c r="D895" s="25" t="str">
        <f>'Zeitplan Riegen'!HD9</f>
        <v>d</v>
      </c>
    </row>
    <row r="896" spans="2:4" ht="29" x14ac:dyDescent="0.35">
      <c r="B896" s="25">
        <f>_xlfn.IFNA('Zeitplan Riegen'!HB10," ")</f>
        <v>0.52083333333333337</v>
      </c>
      <c r="C896" s="25" t="str">
        <f>'Zeitplan Riegen'!HC10</f>
        <v>Standweitsprung</v>
      </c>
      <c r="D896" s="25" t="str">
        <f>'Zeitplan Riegen'!HD10</f>
        <v>d</v>
      </c>
    </row>
    <row r="897" spans="1:4" ht="29" x14ac:dyDescent="0.35">
      <c r="B897" s="25" t="str">
        <f>_xlfn.IFNA('Zeitplan Riegen'!HB11," ")</f>
        <v xml:space="preserve"> </v>
      </c>
      <c r="C897" s="25" t="str">
        <f>'Zeitplan Riegen'!HC11</f>
        <v xml:space="preserve"> </v>
      </c>
      <c r="D897" s="25" t="str">
        <f>'Zeitplan Riegen'!HD11</f>
        <v xml:space="preserve"> </v>
      </c>
    </row>
    <row r="898" spans="1:4" ht="29" x14ac:dyDescent="0.35">
      <c r="B898" s="25" t="str">
        <f>_xlfn.IFNA('Zeitplan Riegen'!HB12," ")</f>
        <v xml:space="preserve"> </v>
      </c>
      <c r="C898" s="25" t="str">
        <f>'Zeitplan Riegen'!HC12</f>
        <v xml:space="preserve"> </v>
      </c>
      <c r="D898" s="25" t="str">
        <f>'Zeitplan Riegen'!HD12</f>
        <v xml:space="preserve"> </v>
      </c>
    </row>
    <row r="901" spans="1:4" x14ac:dyDescent="0.2">
      <c r="B901" s="66"/>
      <c r="C901" s="67"/>
      <c r="D901" s="67"/>
    </row>
    <row r="903" spans="1:4" x14ac:dyDescent="0.2">
      <c r="B903" s="68"/>
      <c r="C903" s="68"/>
      <c r="D903" s="68"/>
    </row>
    <row r="910" spans="1:4" x14ac:dyDescent="0.2">
      <c r="A910" s="19"/>
    </row>
    <row r="911" spans="1:4" x14ac:dyDescent="0.2">
      <c r="A911" s="19">
        <f>'Zeitplan Riegen'!D910</f>
        <v>0</v>
      </c>
    </row>
    <row r="912" spans="1:4" ht="29" x14ac:dyDescent="0.35">
      <c r="A912" s="19">
        <f>'Zeitpläne Stationen'!E916</f>
        <v>0</v>
      </c>
      <c r="B912" s="79" t="s">
        <v>11</v>
      </c>
      <c r="C912" s="79"/>
      <c r="D912" s="79"/>
    </row>
    <row r="913" spans="1:4" x14ac:dyDescent="0.2">
      <c r="A913" s="19"/>
    </row>
    <row r="914" spans="1:4" ht="17" thickBot="1" x14ac:dyDescent="0.25">
      <c r="A914" s="19">
        <f>'Zeitpläne Stationen'!E918</f>
        <v>0</v>
      </c>
    </row>
    <row r="915" spans="1:4" ht="53" thickBot="1" x14ac:dyDescent="0.25">
      <c r="A915" s="19"/>
      <c r="B915" s="80">
        <f>'Zeitpläne Stationen'!B29</f>
        <v>0</v>
      </c>
      <c r="C915" s="81"/>
      <c r="D915" s="82"/>
    </row>
    <row r="917" spans="1:4" ht="20" thickBot="1" x14ac:dyDescent="0.3">
      <c r="B917" s="83" t="s">
        <v>12</v>
      </c>
      <c r="C917" s="83"/>
      <c r="D917" s="83"/>
    </row>
    <row r="918" spans="1:4" ht="20" thickBot="1" x14ac:dyDescent="0.3">
      <c r="B918" s="69">
        <f>'Eingabe Übersicht Riegenleiter'!C31</f>
        <v>0</v>
      </c>
      <c r="C918" s="70"/>
      <c r="D918" s="71"/>
    </row>
    <row r="919" spans="1:4" ht="20" thickBot="1" x14ac:dyDescent="0.3">
      <c r="B919" s="69">
        <f>'Eingabe Übersicht Riegenleiter'!D31</f>
        <v>0</v>
      </c>
      <c r="C919" s="70"/>
      <c r="D919" s="71"/>
    </row>
    <row r="920" spans="1:4" ht="20" thickBot="1" x14ac:dyDescent="0.3">
      <c r="B920" s="69">
        <f>'Eingabe Übersicht Riegenleiter'!E31</f>
        <v>0</v>
      </c>
      <c r="C920" s="70"/>
      <c r="D920" s="71"/>
    </row>
    <row r="921" spans="1:4" ht="17" thickBot="1" x14ac:dyDescent="0.25">
      <c r="B921" s="72">
        <f>'Eingabe Übersicht Riegenleiter'!F31</f>
        <v>0</v>
      </c>
      <c r="C921" s="73"/>
      <c r="D921" s="74"/>
    </row>
    <row r="922" spans="1:4" ht="17" thickBot="1" x14ac:dyDescent="0.25"/>
    <row r="923" spans="1:4" ht="44" thickBot="1" x14ac:dyDescent="0.55000000000000004">
      <c r="B923" s="75" t="s">
        <v>10</v>
      </c>
      <c r="C923" s="76"/>
      <c r="D923" s="77"/>
    </row>
    <row r="925" spans="1:4" ht="21" x14ac:dyDescent="0.25">
      <c r="B925" s="26" t="s">
        <v>8</v>
      </c>
      <c r="C925" s="78" t="s">
        <v>13</v>
      </c>
      <c r="D925" s="78"/>
    </row>
    <row r="926" spans="1:4" ht="29" x14ac:dyDescent="0.35">
      <c r="B926" s="25">
        <f>_xlfn.IFNA('Zeitplan Riegen'!HJ5," ")</f>
        <v>0.35416666666666669</v>
      </c>
      <c r="C926" s="25" t="str">
        <f>'Zeitplan Riegen'!HK5</f>
        <v>Standweitsprung</v>
      </c>
      <c r="D926" s="25" t="str">
        <f>'Zeitplan Riegen'!HL5</f>
        <v>c</v>
      </c>
    </row>
    <row r="927" spans="1:4" ht="29" x14ac:dyDescent="0.35">
      <c r="B927" s="25">
        <f>_xlfn.IFNA('Zeitplan Riegen'!HJ6," ")</f>
        <v>0.35416666666666669</v>
      </c>
      <c r="C927" s="25" t="str">
        <f>'Zeitplan Riegen'!HK6</f>
        <v>Standweitsprung</v>
      </c>
      <c r="D927" s="25" t="str">
        <f>'Zeitplan Riegen'!HL6</f>
        <v>d</v>
      </c>
    </row>
    <row r="928" spans="1:4" ht="29" x14ac:dyDescent="0.35">
      <c r="B928" s="25">
        <f>_xlfn.IFNA('Zeitplan Riegen'!HJ7," ")</f>
        <v>0.38194444444444448</v>
      </c>
      <c r="C928" s="25" t="str">
        <f>'Zeitplan Riegen'!HK7</f>
        <v>Weitwurf</v>
      </c>
      <c r="D928" s="25" t="str">
        <f>'Zeitplan Riegen'!HL7</f>
        <v>c</v>
      </c>
    </row>
    <row r="929" spans="2:4" ht="29" x14ac:dyDescent="0.35">
      <c r="B929" s="25">
        <f>_xlfn.IFNA('Zeitplan Riegen'!HJ8," ")</f>
        <v>0.38194444444444448</v>
      </c>
      <c r="C929" s="25" t="str">
        <f>'Zeitplan Riegen'!HK8</f>
        <v>Weitwurf</v>
      </c>
      <c r="D929" s="25" t="str">
        <f>'Zeitplan Riegen'!HL8</f>
        <v>d</v>
      </c>
    </row>
    <row r="930" spans="2:4" ht="29" x14ac:dyDescent="0.35">
      <c r="B930" s="25">
        <f>_xlfn.IFNA('Zeitplan Riegen'!HJ9," ")</f>
        <v>0.40972222222222221</v>
      </c>
      <c r="C930" s="25" t="str">
        <f>'Zeitplan Riegen'!HK9</f>
        <v>Seilspringen</v>
      </c>
      <c r="D930" s="25" t="str">
        <f>'Zeitplan Riegen'!HL9</f>
        <v>c</v>
      </c>
    </row>
    <row r="931" spans="2:4" ht="29" x14ac:dyDescent="0.35">
      <c r="B931" s="25">
        <f>_xlfn.IFNA('Zeitplan Riegen'!HJ10," ")</f>
        <v>0.40972222222222221</v>
      </c>
      <c r="C931" s="25" t="str">
        <f>'Zeitplan Riegen'!HK10</f>
        <v>Seilspringen</v>
      </c>
      <c r="D931" s="25" t="str">
        <f>'Zeitplan Riegen'!HL10</f>
        <v>d</v>
      </c>
    </row>
    <row r="932" spans="2:4" ht="29" x14ac:dyDescent="0.35">
      <c r="B932" s="25">
        <f>_xlfn.IFNA('Zeitplan Riegen'!HJ11," ")</f>
        <v>0.4375</v>
      </c>
      <c r="C932" s="25" t="str">
        <f>'Zeitplan Riegen'!HK11</f>
        <v>Sprint</v>
      </c>
      <c r="D932" s="25" t="str">
        <f>'Zeitplan Riegen'!HL11</f>
        <v>c</v>
      </c>
    </row>
    <row r="933" spans="2:4" ht="29" x14ac:dyDescent="0.35">
      <c r="B933" s="25">
        <f>_xlfn.IFNA('Zeitplan Riegen'!HJ12," ")</f>
        <v>0.4375</v>
      </c>
      <c r="C933" s="25" t="str">
        <f>'Zeitplan Riegen'!HK12</f>
        <v>Sprint</v>
      </c>
      <c r="D933" s="25" t="str">
        <f>'Zeitplan Riegen'!HL12</f>
        <v>d</v>
      </c>
    </row>
    <row r="936" spans="2:4" x14ac:dyDescent="0.2">
      <c r="B936" s="66"/>
      <c r="C936" s="67"/>
      <c r="D936" s="67"/>
    </row>
    <row r="938" spans="2:4" x14ac:dyDescent="0.2">
      <c r="B938" s="68"/>
      <c r="C938" s="68"/>
      <c r="D938" s="68"/>
    </row>
    <row r="945" spans="1:4" x14ac:dyDescent="0.2">
      <c r="A945" s="19"/>
    </row>
    <row r="946" spans="1:4" x14ac:dyDescent="0.2">
      <c r="A946" s="19">
        <f>'Zeitplan Riegen'!D945</f>
        <v>0</v>
      </c>
    </row>
    <row r="947" spans="1:4" ht="29" x14ac:dyDescent="0.35">
      <c r="A947" s="19">
        <f>'Zeitpläne Stationen'!E951</f>
        <v>0</v>
      </c>
      <c r="B947" s="79" t="s">
        <v>11</v>
      </c>
      <c r="C947" s="79"/>
      <c r="D947" s="79"/>
    </row>
    <row r="948" spans="1:4" x14ac:dyDescent="0.2">
      <c r="A948" s="19"/>
    </row>
    <row r="949" spans="1:4" ht="17" thickBot="1" x14ac:dyDescent="0.25">
      <c r="A949" s="19">
        <f>'Zeitpläne Stationen'!E953</f>
        <v>0</v>
      </c>
    </row>
    <row r="950" spans="1:4" ht="53" thickBot="1" x14ac:dyDescent="0.25">
      <c r="A950" s="19"/>
      <c r="B950" s="80">
        <f>'Zeitpläne Stationen'!B30</f>
        <v>0</v>
      </c>
      <c r="C950" s="81"/>
      <c r="D950" s="82"/>
    </row>
    <row r="952" spans="1:4" ht="20" thickBot="1" x14ac:dyDescent="0.3">
      <c r="B952" s="83" t="s">
        <v>12</v>
      </c>
      <c r="C952" s="83"/>
      <c r="D952" s="83"/>
    </row>
    <row r="953" spans="1:4" ht="20" thickBot="1" x14ac:dyDescent="0.3">
      <c r="B953" s="69">
        <f>'Eingabe Übersicht Riegenleiter'!C32</f>
        <v>0</v>
      </c>
      <c r="C953" s="70"/>
      <c r="D953" s="71"/>
    </row>
    <row r="954" spans="1:4" ht="20" thickBot="1" x14ac:dyDescent="0.3">
      <c r="B954" s="69">
        <f>'Eingabe Übersicht Riegenleiter'!D32</f>
        <v>0</v>
      </c>
      <c r="C954" s="70"/>
      <c r="D954" s="71"/>
    </row>
    <row r="955" spans="1:4" ht="20" thickBot="1" x14ac:dyDescent="0.3">
      <c r="B955" s="69">
        <f>'Eingabe Übersicht Riegenleiter'!E32</f>
        <v>0</v>
      </c>
      <c r="C955" s="70"/>
      <c r="D955" s="71"/>
    </row>
    <row r="956" spans="1:4" ht="17" thickBot="1" x14ac:dyDescent="0.25">
      <c r="B956" s="72">
        <f>'Eingabe Übersicht Riegenleiter'!F32</f>
        <v>0</v>
      </c>
      <c r="C956" s="73"/>
      <c r="D956" s="74"/>
    </row>
    <row r="957" spans="1:4" ht="17" thickBot="1" x14ac:dyDescent="0.25"/>
    <row r="958" spans="1:4" ht="44" thickBot="1" x14ac:dyDescent="0.55000000000000004">
      <c r="B958" s="75" t="s">
        <v>10</v>
      </c>
      <c r="C958" s="76"/>
      <c r="D958" s="77"/>
    </row>
    <row r="960" spans="1:4" ht="21" x14ac:dyDescent="0.25">
      <c r="B960" s="26" t="s">
        <v>8</v>
      </c>
      <c r="C960" s="78" t="s">
        <v>13</v>
      </c>
      <c r="D960" s="78"/>
    </row>
    <row r="961" spans="2:4" ht="29" x14ac:dyDescent="0.35">
      <c r="B961" s="25">
        <f>_xlfn.IFNA('Zeitplan Riegen'!HR5," ")</f>
        <v>0.35416666666666669</v>
      </c>
      <c r="C961" s="25" t="str">
        <f>'Zeitplan Riegen'!HS5</f>
        <v>Standweitsprung</v>
      </c>
      <c r="D961" s="25" t="str">
        <f>'Zeitplan Riegen'!HT5</f>
        <v>c</v>
      </c>
    </row>
    <row r="962" spans="2:4" ht="29" x14ac:dyDescent="0.35">
      <c r="B962" s="25">
        <f>_xlfn.IFNA('Zeitplan Riegen'!HR6," ")</f>
        <v>0.35416666666666669</v>
      </c>
      <c r="C962" s="25" t="str">
        <f>'Zeitplan Riegen'!HS6</f>
        <v>Standweitsprung</v>
      </c>
      <c r="D962" s="25" t="str">
        <f>'Zeitplan Riegen'!HT6</f>
        <v>d</v>
      </c>
    </row>
    <row r="963" spans="2:4" ht="29" x14ac:dyDescent="0.35">
      <c r="B963" s="25">
        <f>_xlfn.IFNA('Zeitplan Riegen'!HR7," ")</f>
        <v>0.38194444444444448</v>
      </c>
      <c r="C963" s="25" t="str">
        <f>'Zeitplan Riegen'!HS7</f>
        <v>Weitwurf</v>
      </c>
      <c r="D963" s="25" t="str">
        <f>'Zeitplan Riegen'!HT7</f>
        <v>c</v>
      </c>
    </row>
    <row r="964" spans="2:4" ht="29" x14ac:dyDescent="0.35">
      <c r="B964" s="25">
        <f>_xlfn.IFNA('Zeitplan Riegen'!HR8," ")</f>
        <v>0.38194444444444448</v>
      </c>
      <c r="C964" s="25" t="str">
        <f>'Zeitplan Riegen'!HS8</f>
        <v>Weitwurf</v>
      </c>
      <c r="D964" s="25" t="str">
        <f>'Zeitplan Riegen'!HT8</f>
        <v>d</v>
      </c>
    </row>
    <row r="965" spans="2:4" ht="29" x14ac:dyDescent="0.35">
      <c r="B965" s="25">
        <f>_xlfn.IFNA('Zeitplan Riegen'!HR9," ")</f>
        <v>0.40972222222222221</v>
      </c>
      <c r="C965" s="25" t="str">
        <f>'Zeitplan Riegen'!HS9</f>
        <v>Seilspringen</v>
      </c>
      <c r="D965" s="25" t="str">
        <f>'Zeitplan Riegen'!HT9</f>
        <v>c</v>
      </c>
    </row>
    <row r="966" spans="2:4" ht="29" x14ac:dyDescent="0.35">
      <c r="B966" s="25">
        <f>_xlfn.IFNA('Zeitplan Riegen'!HR10," ")</f>
        <v>0.40972222222222221</v>
      </c>
      <c r="C966" s="25" t="str">
        <f>'Zeitplan Riegen'!HS10</f>
        <v>Seilspringen</v>
      </c>
      <c r="D966" s="25" t="str">
        <f>'Zeitplan Riegen'!HT10</f>
        <v>d</v>
      </c>
    </row>
    <row r="967" spans="2:4" ht="29" x14ac:dyDescent="0.35">
      <c r="B967" s="25">
        <f>_xlfn.IFNA('Zeitplan Riegen'!HR11," ")</f>
        <v>0.4375</v>
      </c>
      <c r="C967" s="25" t="str">
        <f>'Zeitplan Riegen'!HS11</f>
        <v>Sprint</v>
      </c>
      <c r="D967" s="25" t="str">
        <f>'Zeitplan Riegen'!HT11</f>
        <v>c</v>
      </c>
    </row>
    <row r="968" spans="2:4" ht="29" x14ac:dyDescent="0.35">
      <c r="B968" s="25">
        <f>_xlfn.IFNA('Zeitplan Riegen'!HR12," ")</f>
        <v>0.4375</v>
      </c>
      <c r="C968" s="25" t="str">
        <f>'Zeitplan Riegen'!HS12</f>
        <v>Sprint</v>
      </c>
      <c r="D968" s="25" t="str">
        <f>'Zeitplan Riegen'!HT12</f>
        <v>d</v>
      </c>
    </row>
    <row r="971" spans="2:4" x14ac:dyDescent="0.2">
      <c r="B971" s="66"/>
      <c r="C971" s="67"/>
      <c r="D971" s="67"/>
    </row>
    <row r="973" spans="2:4" x14ac:dyDescent="0.2">
      <c r="B973" s="68"/>
      <c r="C973" s="68"/>
      <c r="D973" s="68"/>
    </row>
    <row r="980" spans="1:4" x14ac:dyDescent="0.2">
      <c r="A980" s="19"/>
    </row>
    <row r="981" spans="1:4" x14ac:dyDescent="0.2">
      <c r="A981" s="19">
        <f>'Zeitplan Riegen'!D980</f>
        <v>0</v>
      </c>
    </row>
    <row r="982" spans="1:4" ht="29" x14ac:dyDescent="0.35">
      <c r="A982" s="19">
        <f>'Zeitpläne Stationen'!E986</f>
        <v>0</v>
      </c>
      <c r="B982" s="79" t="s">
        <v>11</v>
      </c>
      <c r="C982" s="79"/>
      <c r="D982" s="79"/>
    </row>
    <row r="983" spans="1:4" x14ac:dyDescent="0.2">
      <c r="A983" s="19"/>
    </row>
    <row r="984" spans="1:4" ht="17" thickBot="1" x14ac:dyDescent="0.25">
      <c r="A984" s="19">
        <f>'Zeitpläne Stationen'!E988</f>
        <v>0</v>
      </c>
    </row>
    <row r="985" spans="1:4" ht="53" thickBot="1" x14ac:dyDescent="0.25">
      <c r="A985" s="19"/>
      <c r="B985" s="80">
        <f>'Zeitpläne Stationen'!B31</f>
        <v>0</v>
      </c>
      <c r="C985" s="81"/>
      <c r="D985" s="82"/>
    </row>
    <row r="987" spans="1:4" ht="20" thickBot="1" x14ac:dyDescent="0.3">
      <c r="B987" s="83" t="s">
        <v>12</v>
      </c>
      <c r="C987" s="83"/>
      <c r="D987" s="83"/>
    </row>
    <row r="988" spans="1:4" ht="20" thickBot="1" x14ac:dyDescent="0.3">
      <c r="B988" s="69">
        <f>'Eingabe Übersicht Riegenleiter'!C33</f>
        <v>0</v>
      </c>
      <c r="C988" s="70"/>
      <c r="D988" s="71"/>
    </row>
    <row r="989" spans="1:4" ht="20" thickBot="1" x14ac:dyDescent="0.3">
      <c r="B989" s="69">
        <f>'Eingabe Übersicht Riegenleiter'!D33</f>
        <v>0</v>
      </c>
      <c r="C989" s="70"/>
      <c r="D989" s="71"/>
    </row>
    <row r="990" spans="1:4" ht="20" thickBot="1" x14ac:dyDescent="0.3">
      <c r="B990" s="69">
        <f>'Eingabe Übersicht Riegenleiter'!E33</f>
        <v>0</v>
      </c>
      <c r="C990" s="70"/>
      <c r="D990" s="71"/>
    </row>
    <row r="991" spans="1:4" ht="17" thickBot="1" x14ac:dyDescent="0.25">
      <c r="B991" s="72">
        <f>'Eingabe Übersicht Riegenleiter'!F33</f>
        <v>0</v>
      </c>
      <c r="C991" s="73"/>
      <c r="D991" s="74"/>
    </row>
    <row r="992" spans="1:4" ht="17" thickBot="1" x14ac:dyDescent="0.25"/>
    <row r="993" spans="2:4" ht="44" thickBot="1" x14ac:dyDescent="0.55000000000000004">
      <c r="B993" s="75" t="s">
        <v>10</v>
      </c>
      <c r="C993" s="76"/>
      <c r="D993" s="77"/>
    </row>
    <row r="995" spans="2:4" ht="21" x14ac:dyDescent="0.25">
      <c r="B995" s="26" t="s">
        <v>8</v>
      </c>
      <c r="C995" s="78" t="s">
        <v>13</v>
      </c>
      <c r="D995" s="78"/>
    </row>
    <row r="996" spans="2:4" ht="29" x14ac:dyDescent="0.35">
      <c r="B996" s="25">
        <f>_xlfn.IFNA('Zeitplan Riegen'!HZ5," ")</f>
        <v>0.35416666666666669</v>
      </c>
      <c r="C996" s="25" t="str">
        <f>'Zeitplan Riegen'!IA5</f>
        <v>Standweitsprung</v>
      </c>
      <c r="D996" s="25" t="str">
        <f>'Zeitplan Riegen'!IB5</f>
        <v>c</v>
      </c>
    </row>
    <row r="997" spans="2:4" ht="29" x14ac:dyDescent="0.35">
      <c r="B997" s="25">
        <f>_xlfn.IFNA('Zeitplan Riegen'!HZ6," ")</f>
        <v>0.35416666666666669</v>
      </c>
      <c r="C997" s="25" t="str">
        <f>'Zeitplan Riegen'!IA6</f>
        <v>Standweitsprung</v>
      </c>
      <c r="D997" s="25" t="str">
        <f>'Zeitplan Riegen'!IB6</f>
        <v>d</v>
      </c>
    </row>
    <row r="998" spans="2:4" ht="29" x14ac:dyDescent="0.35">
      <c r="B998" s="25">
        <f>_xlfn.IFNA('Zeitplan Riegen'!HZ7," ")</f>
        <v>0.38194444444444448</v>
      </c>
      <c r="C998" s="25" t="str">
        <f>'Zeitplan Riegen'!IA7</f>
        <v>Weitwurf</v>
      </c>
      <c r="D998" s="25" t="str">
        <f>'Zeitplan Riegen'!IB7</f>
        <v>c</v>
      </c>
    </row>
    <row r="999" spans="2:4" ht="29" x14ac:dyDescent="0.35">
      <c r="B999" s="25">
        <f>_xlfn.IFNA('Zeitplan Riegen'!HZ8," ")</f>
        <v>0.38194444444444448</v>
      </c>
      <c r="C999" s="25" t="str">
        <f>'Zeitplan Riegen'!IA8</f>
        <v>Weitwurf</v>
      </c>
      <c r="D999" s="25" t="str">
        <f>'Zeitplan Riegen'!IB8</f>
        <v>d</v>
      </c>
    </row>
    <row r="1000" spans="2:4" ht="29" x14ac:dyDescent="0.35">
      <c r="B1000" s="25">
        <f>_xlfn.IFNA('Zeitplan Riegen'!HZ9," ")</f>
        <v>0.40972222222222221</v>
      </c>
      <c r="C1000" s="25" t="str">
        <f>'Zeitplan Riegen'!IA9</f>
        <v>Seilspringen</v>
      </c>
      <c r="D1000" s="25" t="str">
        <f>'Zeitplan Riegen'!IB9</f>
        <v>c</v>
      </c>
    </row>
    <row r="1001" spans="2:4" ht="29" x14ac:dyDescent="0.35">
      <c r="B1001" s="25">
        <f>_xlfn.IFNA('Zeitplan Riegen'!HZ10," ")</f>
        <v>0.40972222222222221</v>
      </c>
      <c r="C1001" s="25" t="str">
        <f>'Zeitplan Riegen'!IA10</f>
        <v>Seilspringen</v>
      </c>
      <c r="D1001" s="25" t="str">
        <f>'Zeitplan Riegen'!IB10</f>
        <v>d</v>
      </c>
    </row>
    <row r="1002" spans="2:4" ht="29" x14ac:dyDescent="0.35">
      <c r="B1002" s="25">
        <f>_xlfn.IFNA('Zeitplan Riegen'!HZ11," ")</f>
        <v>0.4375</v>
      </c>
      <c r="C1002" s="25" t="str">
        <f>'Zeitplan Riegen'!IA11</f>
        <v>Sprint</v>
      </c>
      <c r="D1002" s="25" t="str">
        <f>'Zeitplan Riegen'!IB11</f>
        <v>c</v>
      </c>
    </row>
    <row r="1003" spans="2:4" ht="29" x14ac:dyDescent="0.35">
      <c r="B1003" s="25">
        <f>_xlfn.IFNA('Zeitplan Riegen'!HZ12," ")</f>
        <v>0.4375</v>
      </c>
      <c r="C1003" s="25" t="str">
        <f>'Zeitplan Riegen'!IA12</f>
        <v>Sprint</v>
      </c>
      <c r="D1003" s="25" t="str">
        <f>'Zeitplan Riegen'!IB12</f>
        <v>d</v>
      </c>
    </row>
    <row r="1006" spans="2:4" x14ac:dyDescent="0.2">
      <c r="B1006" s="66"/>
      <c r="C1006" s="67"/>
      <c r="D1006" s="67"/>
    </row>
    <row r="1008" spans="2:4" x14ac:dyDescent="0.2">
      <c r="B1008" s="68"/>
      <c r="C1008" s="68"/>
      <c r="D1008" s="68"/>
    </row>
    <row r="1015" spans="1:4" x14ac:dyDescent="0.2">
      <c r="A1015" s="19"/>
    </row>
    <row r="1016" spans="1:4" x14ac:dyDescent="0.2">
      <c r="A1016" s="19">
        <f>'Zeitplan Riegen'!D1015</f>
        <v>0</v>
      </c>
    </row>
    <row r="1017" spans="1:4" ht="29" x14ac:dyDescent="0.35">
      <c r="A1017" s="19">
        <f>'Zeitpläne Stationen'!E1021</f>
        <v>0</v>
      </c>
      <c r="B1017" s="79" t="s">
        <v>11</v>
      </c>
      <c r="C1017" s="79"/>
      <c r="D1017" s="79"/>
    </row>
    <row r="1018" spans="1:4" x14ac:dyDescent="0.2">
      <c r="A1018" s="19"/>
    </row>
    <row r="1019" spans="1:4" ht="17" thickBot="1" x14ac:dyDescent="0.25">
      <c r="A1019" s="19">
        <f>'Zeitpläne Stationen'!E1023</f>
        <v>0</v>
      </c>
    </row>
    <row r="1020" spans="1:4" ht="53" thickBot="1" x14ac:dyDescent="0.25">
      <c r="A1020" s="19"/>
      <c r="B1020" s="80">
        <f>'Zeitpläne Stationen'!B32</f>
        <v>0</v>
      </c>
      <c r="C1020" s="81"/>
      <c r="D1020" s="82"/>
    </row>
    <row r="1022" spans="1:4" ht="20" thickBot="1" x14ac:dyDescent="0.3">
      <c r="B1022" s="83" t="s">
        <v>12</v>
      </c>
      <c r="C1022" s="83"/>
      <c r="D1022" s="83"/>
    </row>
    <row r="1023" spans="1:4" ht="20" thickBot="1" x14ac:dyDescent="0.3">
      <c r="B1023" s="69">
        <f>'Eingabe Übersicht Riegenleiter'!C34</f>
        <v>0</v>
      </c>
      <c r="C1023" s="70"/>
      <c r="D1023" s="71"/>
    </row>
    <row r="1024" spans="1:4" ht="20" thickBot="1" x14ac:dyDescent="0.3">
      <c r="B1024" s="69">
        <f>'Eingabe Übersicht Riegenleiter'!D34</f>
        <v>0</v>
      </c>
      <c r="C1024" s="70"/>
      <c r="D1024" s="71"/>
    </row>
    <row r="1025" spans="2:4" ht="20" thickBot="1" x14ac:dyDescent="0.3">
      <c r="B1025" s="69">
        <f>'Eingabe Übersicht Riegenleiter'!E34</f>
        <v>0</v>
      </c>
      <c r="C1025" s="70"/>
      <c r="D1025" s="71"/>
    </row>
    <row r="1026" spans="2:4" ht="17" thickBot="1" x14ac:dyDescent="0.25">
      <c r="B1026" s="72">
        <f>'Eingabe Übersicht Riegenleiter'!F34</f>
        <v>0</v>
      </c>
      <c r="C1026" s="73"/>
      <c r="D1026" s="74"/>
    </row>
    <row r="1027" spans="2:4" ht="17" thickBot="1" x14ac:dyDescent="0.25"/>
    <row r="1028" spans="2:4" ht="44" thickBot="1" x14ac:dyDescent="0.55000000000000004">
      <c r="B1028" s="75" t="s">
        <v>10</v>
      </c>
      <c r="C1028" s="76"/>
      <c r="D1028" s="77"/>
    </row>
    <row r="1030" spans="2:4" ht="21" x14ac:dyDescent="0.25">
      <c r="B1030" s="26" t="s">
        <v>8</v>
      </c>
      <c r="C1030" s="78" t="s">
        <v>13</v>
      </c>
      <c r="D1030" s="78"/>
    </row>
    <row r="1031" spans="2:4" ht="29" x14ac:dyDescent="0.35">
      <c r="B1031" s="25">
        <f>_xlfn.IFNA('Zeitplan Riegen'!IH5," ")</f>
        <v>0.35416666666666669</v>
      </c>
      <c r="C1031" s="25" t="str">
        <f>'Zeitplan Riegen'!II5</f>
        <v>Standweitsprung</v>
      </c>
      <c r="D1031" s="25" t="str">
        <f>'Zeitplan Riegen'!IJ5</f>
        <v>c</v>
      </c>
    </row>
    <row r="1032" spans="2:4" ht="29" x14ac:dyDescent="0.35">
      <c r="B1032" s="25">
        <f>_xlfn.IFNA('Zeitplan Riegen'!IH6," ")</f>
        <v>0.35416666666666669</v>
      </c>
      <c r="C1032" s="25" t="str">
        <f>'Zeitplan Riegen'!II6</f>
        <v>Standweitsprung</v>
      </c>
      <c r="D1032" s="25" t="str">
        <f>'Zeitplan Riegen'!IJ6</f>
        <v>d</v>
      </c>
    </row>
    <row r="1033" spans="2:4" ht="29" x14ac:dyDescent="0.35">
      <c r="B1033" s="25">
        <f>_xlfn.IFNA('Zeitplan Riegen'!IH7," ")</f>
        <v>0.38194444444444448</v>
      </c>
      <c r="C1033" s="25" t="str">
        <f>'Zeitplan Riegen'!II7</f>
        <v>Weitwurf</v>
      </c>
      <c r="D1033" s="25" t="str">
        <f>'Zeitplan Riegen'!IJ7</f>
        <v>c</v>
      </c>
    </row>
    <row r="1034" spans="2:4" ht="29" x14ac:dyDescent="0.35">
      <c r="B1034" s="25">
        <f>_xlfn.IFNA('Zeitplan Riegen'!IH8," ")</f>
        <v>0.38194444444444448</v>
      </c>
      <c r="C1034" s="25" t="str">
        <f>'Zeitplan Riegen'!II8</f>
        <v>Weitwurf</v>
      </c>
      <c r="D1034" s="25" t="str">
        <f>'Zeitplan Riegen'!IJ8</f>
        <v>d</v>
      </c>
    </row>
    <row r="1035" spans="2:4" ht="29" x14ac:dyDescent="0.35">
      <c r="B1035" s="25">
        <f>_xlfn.IFNA('Zeitplan Riegen'!IH9," ")</f>
        <v>0.40972222222222221</v>
      </c>
      <c r="C1035" s="25" t="str">
        <f>'Zeitplan Riegen'!II9</f>
        <v>Seilspringen</v>
      </c>
      <c r="D1035" s="25" t="str">
        <f>'Zeitplan Riegen'!IJ9</f>
        <v>c</v>
      </c>
    </row>
    <row r="1036" spans="2:4" ht="29" x14ac:dyDescent="0.35">
      <c r="B1036" s="25">
        <f>_xlfn.IFNA('Zeitplan Riegen'!IH10," ")</f>
        <v>0.40972222222222221</v>
      </c>
      <c r="C1036" s="25" t="str">
        <f>'Zeitplan Riegen'!II10</f>
        <v>Seilspringen</v>
      </c>
      <c r="D1036" s="25" t="str">
        <f>'Zeitplan Riegen'!IJ10</f>
        <v>d</v>
      </c>
    </row>
    <row r="1037" spans="2:4" ht="29" x14ac:dyDescent="0.35">
      <c r="B1037" s="25">
        <f>_xlfn.IFNA('Zeitplan Riegen'!IH11," ")</f>
        <v>0.4375</v>
      </c>
      <c r="C1037" s="25" t="str">
        <f>'Zeitplan Riegen'!II11</f>
        <v>Sprint</v>
      </c>
      <c r="D1037" s="25" t="str">
        <f>'Zeitplan Riegen'!IJ11</f>
        <v>c</v>
      </c>
    </row>
    <row r="1038" spans="2:4" ht="29" x14ac:dyDescent="0.35">
      <c r="B1038" s="25">
        <f>_xlfn.IFNA('Zeitplan Riegen'!IH12," ")</f>
        <v>0.4375</v>
      </c>
      <c r="C1038" s="25" t="str">
        <f>'Zeitplan Riegen'!II12</f>
        <v>Sprint</v>
      </c>
      <c r="D1038" s="25" t="str">
        <f>'Zeitplan Riegen'!IJ12</f>
        <v>d</v>
      </c>
    </row>
    <row r="1041" spans="1:4" x14ac:dyDescent="0.2">
      <c r="B1041" s="66"/>
      <c r="C1041" s="67"/>
      <c r="D1041" s="67"/>
    </row>
    <row r="1043" spans="1:4" x14ac:dyDescent="0.2">
      <c r="B1043" s="68"/>
      <c r="C1043" s="68"/>
      <c r="D1043" s="68"/>
    </row>
    <row r="1050" spans="1:4" x14ac:dyDescent="0.2">
      <c r="A1050" s="19"/>
    </row>
    <row r="1051" spans="1:4" x14ac:dyDescent="0.2">
      <c r="A1051" s="19">
        <f>'Zeitplan Riegen'!D1050</f>
        <v>0</v>
      </c>
    </row>
    <row r="1052" spans="1:4" ht="29" x14ac:dyDescent="0.35">
      <c r="A1052" s="19">
        <f>'Zeitpläne Stationen'!E1056</f>
        <v>0</v>
      </c>
      <c r="B1052" s="79" t="s">
        <v>11</v>
      </c>
      <c r="C1052" s="79"/>
      <c r="D1052" s="79"/>
    </row>
    <row r="1053" spans="1:4" x14ac:dyDescent="0.2">
      <c r="A1053" s="19"/>
    </row>
    <row r="1054" spans="1:4" ht="17" thickBot="1" x14ac:dyDescent="0.25">
      <c r="A1054" s="19">
        <f>'Zeitpläne Stationen'!E1058</f>
        <v>0</v>
      </c>
    </row>
    <row r="1055" spans="1:4" ht="53" thickBot="1" x14ac:dyDescent="0.25">
      <c r="A1055" s="19"/>
      <c r="B1055" s="80">
        <f>'Zeitpläne Stationen'!B33</f>
        <v>0</v>
      </c>
      <c r="C1055" s="81"/>
      <c r="D1055" s="82"/>
    </row>
    <row r="1057" spans="2:4" ht="20" thickBot="1" x14ac:dyDescent="0.3">
      <c r="B1057" s="83" t="s">
        <v>12</v>
      </c>
      <c r="C1057" s="83"/>
      <c r="D1057" s="83"/>
    </row>
    <row r="1058" spans="2:4" ht="20" thickBot="1" x14ac:dyDescent="0.3">
      <c r="B1058" s="69">
        <f>'Eingabe Übersicht Riegenleiter'!C35</f>
        <v>0</v>
      </c>
      <c r="C1058" s="70"/>
      <c r="D1058" s="71"/>
    </row>
    <row r="1059" spans="2:4" ht="20" thickBot="1" x14ac:dyDescent="0.3">
      <c r="B1059" s="69">
        <f>'Eingabe Übersicht Riegenleiter'!D35</f>
        <v>0</v>
      </c>
      <c r="C1059" s="70"/>
      <c r="D1059" s="71"/>
    </row>
    <row r="1060" spans="2:4" ht="20" thickBot="1" x14ac:dyDescent="0.3">
      <c r="B1060" s="69">
        <f>'Eingabe Übersicht Riegenleiter'!E35</f>
        <v>0</v>
      </c>
      <c r="C1060" s="70"/>
      <c r="D1060" s="71"/>
    </row>
    <row r="1061" spans="2:4" ht="17" thickBot="1" x14ac:dyDescent="0.25">
      <c r="B1061" s="72">
        <f>'Eingabe Übersicht Riegenleiter'!F35</f>
        <v>0</v>
      </c>
      <c r="C1061" s="73"/>
      <c r="D1061" s="74"/>
    </row>
    <row r="1062" spans="2:4" ht="17" thickBot="1" x14ac:dyDescent="0.25"/>
    <row r="1063" spans="2:4" ht="44" thickBot="1" x14ac:dyDescent="0.55000000000000004">
      <c r="B1063" s="75" t="s">
        <v>10</v>
      </c>
      <c r="C1063" s="76"/>
      <c r="D1063" s="77"/>
    </row>
    <row r="1065" spans="2:4" ht="21" x14ac:dyDescent="0.25">
      <c r="B1065" s="26" t="s">
        <v>8</v>
      </c>
      <c r="C1065" s="78" t="s">
        <v>13</v>
      </c>
      <c r="D1065" s="78"/>
    </row>
    <row r="1066" spans="2:4" ht="29" x14ac:dyDescent="0.35">
      <c r="B1066" s="25">
        <f>_xlfn.IFNA('Zeitplan Riegen'!IP5," ")</f>
        <v>0.35416666666666669</v>
      </c>
      <c r="C1066" s="25" t="str">
        <f>'Zeitplan Riegen'!IQ5</f>
        <v>Standweitsprung</v>
      </c>
      <c r="D1066" s="25" t="str">
        <f>'Zeitplan Riegen'!IR5</f>
        <v>c</v>
      </c>
    </row>
    <row r="1067" spans="2:4" ht="29" x14ac:dyDescent="0.35">
      <c r="B1067" s="25">
        <f>_xlfn.IFNA('Zeitplan Riegen'!IP6," ")</f>
        <v>0.35416666666666669</v>
      </c>
      <c r="C1067" s="25" t="str">
        <f>'Zeitplan Riegen'!IQ6</f>
        <v>Standweitsprung</v>
      </c>
      <c r="D1067" s="25" t="str">
        <f>'Zeitplan Riegen'!IR6</f>
        <v>d</v>
      </c>
    </row>
    <row r="1068" spans="2:4" ht="29" x14ac:dyDescent="0.35">
      <c r="B1068" s="25">
        <f>_xlfn.IFNA('Zeitplan Riegen'!IP7," ")</f>
        <v>0.38194444444444448</v>
      </c>
      <c r="C1068" s="25" t="str">
        <f>'Zeitplan Riegen'!IQ7</f>
        <v>Weitwurf</v>
      </c>
      <c r="D1068" s="25" t="str">
        <f>'Zeitplan Riegen'!IR7</f>
        <v>c</v>
      </c>
    </row>
    <row r="1069" spans="2:4" ht="29" x14ac:dyDescent="0.35">
      <c r="B1069" s="25">
        <f>_xlfn.IFNA('Zeitplan Riegen'!IP8," ")</f>
        <v>0.38194444444444448</v>
      </c>
      <c r="C1069" s="25" t="str">
        <f>'Zeitplan Riegen'!IQ8</f>
        <v>Weitwurf</v>
      </c>
      <c r="D1069" s="25" t="str">
        <f>'Zeitplan Riegen'!IR8</f>
        <v>d</v>
      </c>
    </row>
    <row r="1070" spans="2:4" ht="29" x14ac:dyDescent="0.35">
      <c r="B1070" s="25">
        <f>_xlfn.IFNA('Zeitplan Riegen'!IP9," ")</f>
        <v>0.40972222222222221</v>
      </c>
      <c r="C1070" s="25" t="str">
        <f>'Zeitplan Riegen'!IQ9</f>
        <v>Seilspringen</v>
      </c>
      <c r="D1070" s="25" t="str">
        <f>'Zeitplan Riegen'!IR9</f>
        <v>c</v>
      </c>
    </row>
    <row r="1071" spans="2:4" ht="29" x14ac:dyDescent="0.35">
      <c r="B1071" s="25">
        <f>_xlfn.IFNA('Zeitplan Riegen'!IP10," ")</f>
        <v>0.40972222222222221</v>
      </c>
      <c r="C1071" s="25" t="str">
        <f>'Zeitplan Riegen'!IQ10</f>
        <v>Seilspringen</v>
      </c>
      <c r="D1071" s="25" t="str">
        <f>'Zeitplan Riegen'!IR10</f>
        <v>d</v>
      </c>
    </row>
    <row r="1072" spans="2:4" ht="29" x14ac:dyDescent="0.35">
      <c r="B1072" s="25">
        <f>_xlfn.IFNA('Zeitplan Riegen'!IP11," ")</f>
        <v>0.4375</v>
      </c>
      <c r="C1072" s="25" t="str">
        <f>'Zeitplan Riegen'!IQ11</f>
        <v>Sprint</v>
      </c>
      <c r="D1072" s="25" t="str">
        <f>'Zeitplan Riegen'!IR11</f>
        <v>c</v>
      </c>
    </row>
    <row r="1073" spans="1:4" ht="29" x14ac:dyDescent="0.35">
      <c r="B1073" s="25">
        <f>_xlfn.IFNA('Zeitplan Riegen'!IP12," ")</f>
        <v>0.4375</v>
      </c>
      <c r="C1073" s="25" t="str">
        <f>'Zeitplan Riegen'!IQ12</f>
        <v>Sprint</v>
      </c>
      <c r="D1073" s="25" t="str">
        <f>'Zeitplan Riegen'!IR12</f>
        <v>d</v>
      </c>
    </row>
    <row r="1076" spans="1:4" x14ac:dyDescent="0.2">
      <c r="B1076" s="66"/>
      <c r="C1076" s="67"/>
      <c r="D1076" s="67"/>
    </row>
    <row r="1078" spans="1:4" x14ac:dyDescent="0.2">
      <c r="B1078" s="68"/>
      <c r="C1078" s="68"/>
      <c r="D1078" s="68"/>
    </row>
    <row r="1085" spans="1:4" x14ac:dyDescent="0.2">
      <c r="A1085" s="19"/>
    </row>
    <row r="1086" spans="1:4" x14ac:dyDescent="0.2">
      <c r="A1086" s="19">
        <f>'Zeitplan Riegen'!D1085</f>
        <v>0</v>
      </c>
    </row>
    <row r="1087" spans="1:4" ht="29" x14ac:dyDescent="0.35">
      <c r="A1087" s="19">
        <f>'Zeitpläne Stationen'!E1091</f>
        <v>0</v>
      </c>
      <c r="B1087" s="79" t="s">
        <v>11</v>
      </c>
      <c r="C1087" s="79"/>
      <c r="D1087" s="79"/>
    </row>
    <row r="1088" spans="1:4" x14ac:dyDescent="0.2">
      <c r="A1088" s="19"/>
    </row>
    <row r="1089" spans="1:4" ht="17" thickBot="1" x14ac:dyDescent="0.25">
      <c r="A1089" s="19">
        <f>'Zeitpläne Stationen'!E1093</f>
        <v>0</v>
      </c>
    </row>
    <row r="1090" spans="1:4" ht="53" thickBot="1" x14ac:dyDescent="0.25">
      <c r="A1090" s="19"/>
      <c r="B1090" s="80">
        <f>'Zeitpläne Stationen'!B34</f>
        <v>0</v>
      </c>
      <c r="C1090" s="81"/>
      <c r="D1090" s="82"/>
    </row>
    <row r="1092" spans="1:4" ht="20" thickBot="1" x14ac:dyDescent="0.3">
      <c r="B1092" s="83" t="s">
        <v>12</v>
      </c>
      <c r="C1092" s="83"/>
      <c r="D1092" s="83"/>
    </row>
    <row r="1093" spans="1:4" ht="20" thickBot="1" x14ac:dyDescent="0.3">
      <c r="B1093" s="69">
        <f>'Eingabe Übersicht Riegenleiter'!C36</f>
        <v>0</v>
      </c>
      <c r="C1093" s="70"/>
      <c r="D1093" s="71"/>
    </row>
    <row r="1094" spans="1:4" ht="20" thickBot="1" x14ac:dyDescent="0.3">
      <c r="B1094" s="69">
        <f>'Eingabe Übersicht Riegenleiter'!D36</f>
        <v>0</v>
      </c>
      <c r="C1094" s="70"/>
      <c r="D1094" s="71"/>
    </row>
    <row r="1095" spans="1:4" ht="20" thickBot="1" x14ac:dyDescent="0.3">
      <c r="B1095" s="69">
        <f>'Eingabe Übersicht Riegenleiter'!E36</f>
        <v>0</v>
      </c>
      <c r="C1095" s="70"/>
      <c r="D1095" s="71"/>
    </row>
    <row r="1096" spans="1:4" ht="17" thickBot="1" x14ac:dyDescent="0.25">
      <c r="B1096" s="72">
        <f>'Eingabe Übersicht Riegenleiter'!F36</f>
        <v>0</v>
      </c>
      <c r="C1096" s="73"/>
      <c r="D1096" s="74"/>
    </row>
    <row r="1097" spans="1:4" ht="17" thickBot="1" x14ac:dyDescent="0.25"/>
    <row r="1098" spans="1:4" ht="44" thickBot="1" x14ac:dyDescent="0.55000000000000004">
      <c r="B1098" s="75" t="s">
        <v>10</v>
      </c>
      <c r="C1098" s="76"/>
      <c r="D1098" s="77"/>
    </row>
    <row r="1100" spans="1:4" ht="21" x14ac:dyDescent="0.25">
      <c r="B1100" s="26" t="s">
        <v>8</v>
      </c>
      <c r="C1100" s="78" t="s">
        <v>13</v>
      </c>
      <c r="D1100" s="78"/>
    </row>
    <row r="1101" spans="1:4" ht="29" x14ac:dyDescent="0.35">
      <c r="B1101" s="25">
        <f>_xlfn.IFNA('Zeitplan Riegen'!IX5," ")</f>
        <v>0.35416666666666669</v>
      </c>
      <c r="C1101" s="25" t="str">
        <f>'Zeitplan Riegen'!IY5</f>
        <v>Standweitsprung</v>
      </c>
      <c r="D1101" s="25" t="str">
        <f>'Zeitplan Riegen'!IZ5</f>
        <v>c</v>
      </c>
    </row>
    <row r="1102" spans="1:4" ht="29" x14ac:dyDescent="0.35">
      <c r="B1102" s="25">
        <f>_xlfn.IFNA('Zeitplan Riegen'!IX6," ")</f>
        <v>0.35416666666666669</v>
      </c>
      <c r="C1102" s="25" t="str">
        <f>'Zeitplan Riegen'!IY6</f>
        <v>Standweitsprung</v>
      </c>
      <c r="D1102" s="25" t="str">
        <f>'Zeitplan Riegen'!IZ6</f>
        <v>d</v>
      </c>
    </row>
    <row r="1103" spans="1:4" ht="29" x14ac:dyDescent="0.35">
      <c r="B1103" s="25">
        <f>_xlfn.IFNA('Zeitplan Riegen'!IX7," ")</f>
        <v>0.38194444444444448</v>
      </c>
      <c r="C1103" s="25" t="str">
        <f>'Zeitplan Riegen'!IY7</f>
        <v>Weitwurf</v>
      </c>
      <c r="D1103" s="25" t="str">
        <f>'Zeitplan Riegen'!IZ7</f>
        <v>c</v>
      </c>
    </row>
    <row r="1104" spans="1:4" ht="29" x14ac:dyDescent="0.35">
      <c r="B1104" s="25">
        <f>_xlfn.IFNA('Zeitplan Riegen'!IX8," ")</f>
        <v>0.38194444444444448</v>
      </c>
      <c r="C1104" s="25" t="str">
        <f>'Zeitplan Riegen'!IY8</f>
        <v>Weitwurf</v>
      </c>
      <c r="D1104" s="25" t="str">
        <f>'Zeitplan Riegen'!IZ8</f>
        <v>d</v>
      </c>
    </row>
    <row r="1105" spans="1:4" ht="29" x14ac:dyDescent="0.35">
      <c r="B1105" s="25">
        <f>_xlfn.IFNA('Zeitplan Riegen'!IX9," ")</f>
        <v>0.40972222222222221</v>
      </c>
      <c r="C1105" s="25" t="str">
        <f>'Zeitplan Riegen'!IY9</f>
        <v>Seilspringen</v>
      </c>
      <c r="D1105" s="25" t="str">
        <f>'Zeitplan Riegen'!IZ9</f>
        <v>c</v>
      </c>
    </row>
    <row r="1106" spans="1:4" ht="29" x14ac:dyDescent="0.35">
      <c r="B1106" s="25">
        <f>_xlfn.IFNA('Zeitplan Riegen'!IX10," ")</f>
        <v>0.40972222222222221</v>
      </c>
      <c r="C1106" s="25" t="str">
        <f>'Zeitplan Riegen'!IY10</f>
        <v>Seilspringen</v>
      </c>
      <c r="D1106" s="25" t="str">
        <f>'Zeitplan Riegen'!IZ10</f>
        <v>d</v>
      </c>
    </row>
    <row r="1107" spans="1:4" ht="29" x14ac:dyDescent="0.35">
      <c r="B1107" s="25">
        <f>_xlfn.IFNA('Zeitplan Riegen'!IX11," ")</f>
        <v>0.4375</v>
      </c>
      <c r="C1107" s="25" t="str">
        <f>'Zeitplan Riegen'!IY11</f>
        <v>Sprint</v>
      </c>
      <c r="D1107" s="25" t="str">
        <f>'Zeitplan Riegen'!IZ11</f>
        <v>c</v>
      </c>
    </row>
    <row r="1108" spans="1:4" ht="29" x14ac:dyDescent="0.35">
      <c r="B1108" s="25">
        <f>_xlfn.IFNA('Zeitplan Riegen'!IX12," ")</f>
        <v>0.4375</v>
      </c>
      <c r="C1108" s="25" t="str">
        <f>'Zeitplan Riegen'!IY12</f>
        <v>Sprint</v>
      </c>
      <c r="D1108" s="25" t="str">
        <f>'Zeitplan Riegen'!IZ12</f>
        <v>d</v>
      </c>
    </row>
    <row r="1111" spans="1:4" x14ac:dyDescent="0.2">
      <c r="B1111" s="66"/>
      <c r="C1111" s="67"/>
      <c r="D1111" s="67"/>
    </row>
    <row r="1113" spans="1:4" x14ac:dyDescent="0.2">
      <c r="B1113" s="68"/>
      <c r="C1113" s="68"/>
      <c r="D1113" s="68"/>
    </row>
    <row r="1120" spans="1:4" x14ac:dyDescent="0.2">
      <c r="A1120" s="19"/>
    </row>
    <row r="1121" spans="1:4" x14ac:dyDescent="0.2">
      <c r="A1121" s="19">
        <f>'Zeitplan Riegen'!D1120</f>
        <v>0</v>
      </c>
    </row>
    <row r="1122" spans="1:4" ht="29" x14ac:dyDescent="0.35">
      <c r="A1122" s="19">
        <f>'Zeitpläne Stationen'!E1126</f>
        <v>0</v>
      </c>
      <c r="B1122" s="79" t="s">
        <v>11</v>
      </c>
      <c r="C1122" s="79"/>
      <c r="D1122" s="79"/>
    </row>
    <row r="1123" spans="1:4" x14ac:dyDescent="0.2">
      <c r="A1123" s="19"/>
    </row>
    <row r="1124" spans="1:4" ht="17" thickBot="1" x14ac:dyDescent="0.25">
      <c r="A1124" s="19">
        <f>'Zeitpläne Stationen'!E1128</f>
        <v>0</v>
      </c>
    </row>
    <row r="1125" spans="1:4" ht="53" thickBot="1" x14ac:dyDescent="0.25">
      <c r="A1125" s="19"/>
      <c r="B1125" s="80">
        <f>'Zeitpläne Stationen'!B35</f>
        <v>0</v>
      </c>
      <c r="C1125" s="81"/>
      <c r="D1125" s="82"/>
    </row>
    <row r="1127" spans="1:4" ht="20" thickBot="1" x14ac:dyDescent="0.3">
      <c r="B1127" s="83" t="s">
        <v>12</v>
      </c>
      <c r="C1127" s="83"/>
      <c r="D1127" s="83"/>
    </row>
    <row r="1128" spans="1:4" ht="20" thickBot="1" x14ac:dyDescent="0.3">
      <c r="B1128" s="69">
        <f>'Eingabe Übersicht Riegenleiter'!C37</f>
        <v>0</v>
      </c>
      <c r="C1128" s="70"/>
      <c r="D1128" s="71"/>
    </row>
    <row r="1129" spans="1:4" ht="20" thickBot="1" x14ac:dyDescent="0.3">
      <c r="B1129" s="69">
        <f>'Eingabe Übersicht Riegenleiter'!D37</f>
        <v>0</v>
      </c>
      <c r="C1129" s="70"/>
      <c r="D1129" s="71"/>
    </row>
    <row r="1130" spans="1:4" ht="20" thickBot="1" x14ac:dyDescent="0.3">
      <c r="B1130" s="69">
        <f>'Eingabe Übersicht Riegenleiter'!E37</f>
        <v>0</v>
      </c>
      <c r="C1130" s="70"/>
      <c r="D1130" s="71"/>
    </row>
    <row r="1131" spans="1:4" ht="17" thickBot="1" x14ac:dyDescent="0.25">
      <c r="B1131" s="72">
        <f>'Eingabe Übersicht Riegenleiter'!F37</f>
        <v>0</v>
      </c>
      <c r="C1131" s="73"/>
      <c r="D1131" s="74"/>
    </row>
    <row r="1132" spans="1:4" ht="17" thickBot="1" x14ac:dyDescent="0.25"/>
    <row r="1133" spans="1:4" ht="44" thickBot="1" x14ac:dyDescent="0.55000000000000004">
      <c r="B1133" s="75" t="s">
        <v>10</v>
      </c>
      <c r="C1133" s="76"/>
      <c r="D1133" s="77"/>
    </row>
    <row r="1135" spans="1:4" ht="21" x14ac:dyDescent="0.25">
      <c r="B1135" s="26" t="s">
        <v>8</v>
      </c>
      <c r="C1135" s="78" t="s">
        <v>13</v>
      </c>
      <c r="D1135" s="78"/>
    </row>
    <row r="1136" spans="1:4" ht="29" x14ac:dyDescent="0.35">
      <c r="B1136" s="25">
        <f>_xlfn.IFNA('Zeitplan Riegen'!JF5," ")</f>
        <v>0.35416666666666669</v>
      </c>
      <c r="C1136" s="25" t="str">
        <f>'Zeitplan Riegen'!JG5</f>
        <v>Standweitsprung</v>
      </c>
      <c r="D1136" s="25" t="str">
        <f>'Zeitplan Riegen'!JH5</f>
        <v>c</v>
      </c>
    </row>
    <row r="1137" spans="2:4" ht="29" x14ac:dyDescent="0.35">
      <c r="B1137" s="25">
        <f>_xlfn.IFNA('Zeitplan Riegen'!JF6," ")</f>
        <v>0.35416666666666669</v>
      </c>
      <c r="C1137" s="25" t="str">
        <f>'Zeitplan Riegen'!JG6</f>
        <v>Standweitsprung</v>
      </c>
      <c r="D1137" s="25" t="str">
        <f>'Zeitplan Riegen'!JH6</f>
        <v>d</v>
      </c>
    </row>
    <row r="1138" spans="2:4" ht="29" x14ac:dyDescent="0.35">
      <c r="B1138" s="25">
        <f>_xlfn.IFNA('Zeitplan Riegen'!JF7," ")</f>
        <v>0.38194444444444448</v>
      </c>
      <c r="C1138" s="25" t="str">
        <f>'Zeitplan Riegen'!JG7</f>
        <v>Weitwurf</v>
      </c>
      <c r="D1138" s="25" t="str">
        <f>'Zeitplan Riegen'!JH7</f>
        <v>c</v>
      </c>
    </row>
    <row r="1139" spans="2:4" ht="29" x14ac:dyDescent="0.35">
      <c r="B1139" s="25">
        <f>_xlfn.IFNA('Zeitplan Riegen'!JF8," ")</f>
        <v>0.38194444444444448</v>
      </c>
      <c r="C1139" s="25" t="str">
        <f>'Zeitplan Riegen'!JG8</f>
        <v>Weitwurf</v>
      </c>
      <c r="D1139" s="25" t="str">
        <f>'Zeitplan Riegen'!JH8</f>
        <v>d</v>
      </c>
    </row>
    <row r="1140" spans="2:4" ht="29" x14ac:dyDescent="0.35">
      <c r="B1140" s="25">
        <f>_xlfn.IFNA('Zeitplan Riegen'!JF9," ")</f>
        <v>0.40972222222222221</v>
      </c>
      <c r="C1140" s="25" t="str">
        <f>'Zeitplan Riegen'!JG9</f>
        <v>Seilspringen</v>
      </c>
      <c r="D1140" s="25" t="str">
        <f>'Zeitplan Riegen'!JH9</f>
        <v>c</v>
      </c>
    </row>
    <row r="1141" spans="2:4" ht="29" x14ac:dyDescent="0.35">
      <c r="B1141" s="25">
        <f>_xlfn.IFNA('Zeitplan Riegen'!JF10," ")</f>
        <v>0.40972222222222221</v>
      </c>
      <c r="C1141" s="25" t="str">
        <f>'Zeitplan Riegen'!JG10</f>
        <v>Seilspringen</v>
      </c>
      <c r="D1141" s="25" t="str">
        <f>'Zeitplan Riegen'!JH10</f>
        <v>d</v>
      </c>
    </row>
    <row r="1142" spans="2:4" ht="29" x14ac:dyDescent="0.35">
      <c r="B1142" s="25">
        <f>_xlfn.IFNA('Zeitplan Riegen'!JF11," ")</f>
        <v>0.4375</v>
      </c>
      <c r="C1142" s="25" t="str">
        <f>'Zeitplan Riegen'!JG11</f>
        <v>Sprint</v>
      </c>
      <c r="D1142" s="25" t="str">
        <f>'Zeitplan Riegen'!JH11</f>
        <v>c</v>
      </c>
    </row>
    <row r="1143" spans="2:4" ht="29" x14ac:dyDescent="0.35">
      <c r="B1143" s="25">
        <f>_xlfn.IFNA('Zeitplan Riegen'!JF12," ")</f>
        <v>0.4375</v>
      </c>
      <c r="C1143" s="25" t="str">
        <f>'Zeitplan Riegen'!JG12</f>
        <v>Sprint</v>
      </c>
      <c r="D1143" s="25" t="str">
        <f>'Zeitplan Riegen'!JH12</f>
        <v>d</v>
      </c>
    </row>
    <row r="1146" spans="2:4" x14ac:dyDescent="0.2">
      <c r="B1146" s="66"/>
      <c r="C1146" s="67"/>
      <c r="D1146" s="67"/>
    </row>
    <row r="1148" spans="2:4" x14ac:dyDescent="0.2">
      <c r="B1148" s="68"/>
      <c r="C1148" s="68"/>
      <c r="D1148" s="68"/>
    </row>
    <row r="1155" spans="1:4" x14ac:dyDescent="0.2">
      <c r="A1155" s="19"/>
    </row>
    <row r="1156" spans="1:4" x14ac:dyDescent="0.2">
      <c r="A1156" s="19">
        <f>'Zeitplan Riegen'!D1155</f>
        <v>0</v>
      </c>
    </row>
    <row r="1157" spans="1:4" ht="29" x14ac:dyDescent="0.35">
      <c r="A1157" s="19">
        <f>'Zeitpläne Stationen'!E1161</f>
        <v>0</v>
      </c>
      <c r="B1157" s="79" t="s">
        <v>11</v>
      </c>
      <c r="C1157" s="79"/>
      <c r="D1157" s="79"/>
    </row>
    <row r="1158" spans="1:4" x14ac:dyDescent="0.2">
      <c r="A1158" s="19"/>
    </row>
    <row r="1159" spans="1:4" ht="17" thickBot="1" x14ac:dyDescent="0.25">
      <c r="A1159" s="19">
        <f>'Zeitpläne Stationen'!E1163</f>
        <v>0</v>
      </c>
    </row>
    <row r="1160" spans="1:4" ht="53" thickBot="1" x14ac:dyDescent="0.25">
      <c r="A1160" s="19"/>
      <c r="B1160" s="80">
        <f>'Zeitpläne Stationen'!B36</f>
        <v>0</v>
      </c>
      <c r="C1160" s="81"/>
      <c r="D1160" s="82"/>
    </row>
    <row r="1162" spans="1:4" ht="20" thickBot="1" x14ac:dyDescent="0.3">
      <c r="B1162" s="83" t="s">
        <v>12</v>
      </c>
      <c r="C1162" s="83"/>
      <c r="D1162" s="83"/>
    </row>
    <row r="1163" spans="1:4" ht="20" thickBot="1" x14ac:dyDescent="0.3">
      <c r="B1163" s="69">
        <f>'Eingabe Übersicht Riegenleiter'!C38</f>
        <v>0</v>
      </c>
      <c r="C1163" s="70"/>
      <c r="D1163" s="71"/>
    </row>
    <row r="1164" spans="1:4" ht="20" thickBot="1" x14ac:dyDescent="0.3">
      <c r="B1164" s="69">
        <f>'Eingabe Übersicht Riegenleiter'!D38</f>
        <v>0</v>
      </c>
      <c r="C1164" s="70"/>
      <c r="D1164" s="71"/>
    </row>
    <row r="1165" spans="1:4" ht="20" thickBot="1" x14ac:dyDescent="0.3">
      <c r="B1165" s="69">
        <f>'Eingabe Übersicht Riegenleiter'!E38</f>
        <v>0</v>
      </c>
      <c r="C1165" s="70"/>
      <c r="D1165" s="71"/>
    </row>
    <row r="1166" spans="1:4" ht="17" thickBot="1" x14ac:dyDescent="0.25">
      <c r="B1166" s="72">
        <f>'Eingabe Übersicht Riegenleiter'!F38</f>
        <v>0</v>
      </c>
      <c r="C1166" s="73"/>
      <c r="D1166" s="74"/>
    </row>
    <row r="1167" spans="1:4" ht="17" thickBot="1" x14ac:dyDescent="0.25"/>
    <row r="1168" spans="1:4" ht="44" thickBot="1" x14ac:dyDescent="0.55000000000000004">
      <c r="B1168" s="75" t="s">
        <v>10</v>
      </c>
      <c r="C1168" s="76"/>
      <c r="D1168" s="77"/>
    </row>
    <row r="1170" spans="2:4" ht="21" x14ac:dyDescent="0.25">
      <c r="B1170" s="26" t="s">
        <v>8</v>
      </c>
      <c r="C1170" s="78" t="s">
        <v>13</v>
      </c>
      <c r="D1170" s="78"/>
    </row>
    <row r="1171" spans="2:4" ht="29" x14ac:dyDescent="0.35">
      <c r="B1171" s="25">
        <f>_xlfn.IFNA('Zeitplan Riegen'!JN5," ")</f>
        <v>0.35416666666666669</v>
      </c>
      <c r="C1171" s="25" t="str">
        <f>'Zeitplan Riegen'!JO5</f>
        <v>Standweitsprung</v>
      </c>
      <c r="D1171" s="25" t="str">
        <f>'Zeitplan Riegen'!JP5</f>
        <v>c</v>
      </c>
    </row>
    <row r="1172" spans="2:4" ht="29" x14ac:dyDescent="0.35">
      <c r="B1172" s="25">
        <f>_xlfn.IFNA('Zeitplan Riegen'!JN6," ")</f>
        <v>0.35416666666666669</v>
      </c>
      <c r="C1172" s="25" t="str">
        <f>'Zeitplan Riegen'!JO6</f>
        <v>Standweitsprung</v>
      </c>
      <c r="D1172" s="25" t="str">
        <f>'Zeitplan Riegen'!JP6</f>
        <v>d</v>
      </c>
    </row>
    <row r="1173" spans="2:4" ht="29" x14ac:dyDescent="0.35">
      <c r="B1173" s="25">
        <f>_xlfn.IFNA('Zeitplan Riegen'!JN7," ")</f>
        <v>0.38194444444444448</v>
      </c>
      <c r="C1173" s="25" t="str">
        <f>'Zeitplan Riegen'!JO7</f>
        <v>Weitwurf</v>
      </c>
      <c r="D1173" s="25" t="str">
        <f>'Zeitplan Riegen'!JP7</f>
        <v>c</v>
      </c>
    </row>
    <row r="1174" spans="2:4" ht="29" x14ac:dyDescent="0.35">
      <c r="B1174" s="25">
        <f>_xlfn.IFNA('Zeitplan Riegen'!JN8," ")</f>
        <v>0.38194444444444448</v>
      </c>
      <c r="C1174" s="25" t="str">
        <f>'Zeitplan Riegen'!JO8</f>
        <v>Weitwurf</v>
      </c>
      <c r="D1174" s="25" t="str">
        <f>'Zeitplan Riegen'!JP8</f>
        <v>d</v>
      </c>
    </row>
    <row r="1175" spans="2:4" ht="29" x14ac:dyDescent="0.35">
      <c r="B1175" s="25">
        <f>_xlfn.IFNA('Zeitplan Riegen'!JN9," ")</f>
        <v>0.40972222222222221</v>
      </c>
      <c r="C1175" s="25" t="str">
        <f>'Zeitplan Riegen'!JO9</f>
        <v>Seilspringen</v>
      </c>
      <c r="D1175" s="25" t="str">
        <f>'Zeitplan Riegen'!JP9</f>
        <v>c</v>
      </c>
    </row>
    <row r="1176" spans="2:4" ht="29" x14ac:dyDescent="0.35">
      <c r="B1176" s="25">
        <f>_xlfn.IFNA('Zeitplan Riegen'!JN10," ")</f>
        <v>0.40972222222222221</v>
      </c>
      <c r="C1176" s="25" t="str">
        <f>'Zeitplan Riegen'!JO10</f>
        <v>Seilspringen</v>
      </c>
      <c r="D1176" s="25" t="str">
        <f>'Zeitplan Riegen'!JP10</f>
        <v>d</v>
      </c>
    </row>
    <row r="1177" spans="2:4" ht="29" x14ac:dyDescent="0.35">
      <c r="B1177" s="25">
        <f>_xlfn.IFNA('Zeitplan Riegen'!JN11," ")</f>
        <v>0.4375</v>
      </c>
      <c r="C1177" s="25" t="str">
        <f>'Zeitplan Riegen'!JO11</f>
        <v>Sprint</v>
      </c>
      <c r="D1177" s="25" t="str">
        <f>'Zeitplan Riegen'!JP11</f>
        <v>c</v>
      </c>
    </row>
    <row r="1178" spans="2:4" ht="29" x14ac:dyDescent="0.35">
      <c r="B1178" s="25">
        <f>_xlfn.IFNA('Zeitplan Riegen'!JN12," ")</f>
        <v>0.4375</v>
      </c>
      <c r="C1178" s="25" t="str">
        <f>'Zeitplan Riegen'!JO12</f>
        <v>Sprint</v>
      </c>
      <c r="D1178" s="25" t="str">
        <f>'Zeitplan Riegen'!JP12</f>
        <v>d</v>
      </c>
    </row>
    <row r="1181" spans="2:4" x14ac:dyDescent="0.2">
      <c r="B1181" s="66"/>
      <c r="C1181" s="67"/>
      <c r="D1181" s="67"/>
    </row>
    <row r="1183" spans="2:4" x14ac:dyDescent="0.2">
      <c r="B1183" s="68"/>
      <c r="C1183" s="68"/>
      <c r="D1183" s="68"/>
    </row>
    <row r="1190" spans="1:4" x14ac:dyDescent="0.2">
      <c r="A1190" s="19"/>
    </row>
    <row r="1191" spans="1:4" x14ac:dyDescent="0.2">
      <c r="A1191" s="19">
        <f>'Zeitplan Riegen'!D1190</f>
        <v>0</v>
      </c>
    </row>
    <row r="1192" spans="1:4" ht="29" x14ac:dyDescent="0.35">
      <c r="A1192" s="19">
        <f>'Zeitpläne Stationen'!E1196</f>
        <v>0</v>
      </c>
      <c r="B1192" s="79" t="s">
        <v>11</v>
      </c>
      <c r="C1192" s="79"/>
      <c r="D1192" s="79"/>
    </row>
    <row r="1193" spans="1:4" x14ac:dyDescent="0.2">
      <c r="A1193" s="19"/>
    </row>
    <row r="1194" spans="1:4" ht="17" thickBot="1" x14ac:dyDescent="0.25">
      <c r="A1194" s="19">
        <f>'Zeitpläne Stationen'!E1198</f>
        <v>0</v>
      </c>
    </row>
    <row r="1195" spans="1:4" ht="53" thickBot="1" x14ac:dyDescent="0.25">
      <c r="A1195" s="19"/>
      <c r="B1195" s="80">
        <f>'Zeitpläne Stationen'!B37</f>
        <v>0</v>
      </c>
      <c r="C1195" s="81"/>
      <c r="D1195" s="82"/>
    </row>
    <row r="1197" spans="1:4" ht="20" thickBot="1" x14ac:dyDescent="0.3">
      <c r="B1197" s="83" t="s">
        <v>12</v>
      </c>
      <c r="C1197" s="83"/>
      <c r="D1197" s="83"/>
    </row>
    <row r="1198" spans="1:4" ht="20" thickBot="1" x14ac:dyDescent="0.3">
      <c r="B1198" s="69">
        <f>'Eingabe Übersicht Riegenleiter'!C39</f>
        <v>0</v>
      </c>
      <c r="C1198" s="70"/>
      <c r="D1198" s="71"/>
    </row>
    <row r="1199" spans="1:4" ht="20" thickBot="1" x14ac:dyDescent="0.3">
      <c r="B1199" s="69">
        <f>'Eingabe Übersicht Riegenleiter'!D39</f>
        <v>0</v>
      </c>
      <c r="C1199" s="70"/>
      <c r="D1199" s="71"/>
    </row>
    <row r="1200" spans="1:4" ht="20" thickBot="1" x14ac:dyDescent="0.3">
      <c r="B1200" s="69">
        <f>'Eingabe Übersicht Riegenleiter'!E39</f>
        <v>0</v>
      </c>
      <c r="C1200" s="70"/>
      <c r="D1200" s="71"/>
    </row>
    <row r="1201" spans="2:4" ht="17" thickBot="1" x14ac:dyDescent="0.25">
      <c r="B1201" s="72">
        <f>'Eingabe Übersicht Riegenleiter'!F39</f>
        <v>0</v>
      </c>
      <c r="C1201" s="73"/>
      <c r="D1201" s="74"/>
    </row>
    <row r="1202" spans="2:4" ht="17" thickBot="1" x14ac:dyDescent="0.25"/>
    <row r="1203" spans="2:4" ht="44" thickBot="1" x14ac:dyDescent="0.55000000000000004">
      <c r="B1203" s="75" t="s">
        <v>10</v>
      </c>
      <c r="C1203" s="76"/>
      <c r="D1203" s="77"/>
    </row>
    <row r="1205" spans="2:4" ht="21" x14ac:dyDescent="0.25">
      <c r="B1205" s="26" t="s">
        <v>8</v>
      </c>
      <c r="C1205" s="78" t="s">
        <v>13</v>
      </c>
      <c r="D1205" s="78"/>
    </row>
    <row r="1206" spans="2:4" ht="29" x14ac:dyDescent="0.35">
      <c r="B1206" s="25">
        <f>_xlfn.IFNA('Zeitplan Riegen'!JV5," ")</f>
        <v>0.35416666666666669</v>
      </c>
      <c r="C1206" s="25" t="str">
        <f>'Zeitplan Riegen'!JW5</f>
        <v>Standweitsprung</v>
      </c>
      <c r="D1206" s="25" t="str">
        <f>'Zeitplan Riegen'!JX5</f>
        <v>c</v>
      </c>
    </row>
    <row r="1207" spans="2:4" ht="29" x14ac:dyDescent="0.35">
      <c r="B1207" s="25">
        <f>_xlfn.IFNA('Zeitplan Riegen'!JV6," ")</f>
        <v>0.35416666666666669</v>
      </c>
      <c r="C1207" s="25" t="str">
        <f>'Zeitplan Riegen'!JW6</f>
        <v>Standweitsprung</v>
      </c>
      <c r="D1207" s="25" t="str">
        <f>'Zeitplan Riegen'!JX6</f>
        <v>d</v>
      </c>
    </row>
    <row r="1208" spans="2:4" ht="29" x14ac:dyDescent="0.35">
      <c r="B1208" s="25">
        <f>_xlfn.IFNA('Zeitplan Riegen'!JV7," ")</f>
        <v>0.38194444444444448</v>
      </c>
      <c r="C1208" s="25" t="str">
        <f>'Zeitplan Riegen'!JW7</f>
        <v>Weitwurf</v>
      </c>
      <c r="D1208" s="25" t="str">
        <f>'Zeitplan Riegen'!JX7</f>
        <v>c</v>
      </c>
    </row>
    <row r="1209" spans="2:4" ht="29" x14ac:dyDescent="0.35">
      <c r="B1209" s="25">
        <f>_xlfn.IFNA('Zeitplan Riegen'!JV8," ")</f>
        <v>0.38194444444444448</v>
      </c>
      <c r="C1209" s="25" t="str">
        <f>'Zeitplan Riegen'!JW8</f>
        <v>Weitwurf</v>
      </c>
      <c r="D1209" s="25" t="str">
        <f>'Zeitplan Riegen'!JX8</f>
        <v>d</v>
      </c>
    </row>
    <row r="1210" spans="2:4" ht="29" x14ac:dyDescent="0.35">
      <c r="B1210" s="25">
        <f>_xlfn.IFNA('Zeitplan Riegen'!JV9," ")</f>
        <v>0.40972222222222221</v>
      </c>
      <c r="C1210" s="25" t="str">
        <f>'Zeitplan Riegen'!JW9</f>
        <v>Seilspringen</v>
      </c>
      <c r="D1210" s="25" t="str">
        <f>'Zeitplan Riegen'!JX9</f>
        <v>c</v>
      </c>
    </row>
    <row r="1211" spans="2:4" ht="29" x14ac:dyDescent="0.35">
      <c r="B1211" s="25">
        <f>_xlfn.IFNA('Zeitplan Riegen'!JV10," ")</f>
        <v>0.40972222222222221</v>
      </c>
      <c r="C1211" s="25" t="str">
        <f>'Zeitplan Riegen'!JW10</f>
        <v>Seilspringen</v>
      </c>
      <c r="D1211" s="25" t="str">
        <f>'Zeitplan Riegen'!JX10</f>
        <v>d</v>
      </c>
    </row>
    <row r="1212" spans="2:4" ht="29" x14ac:dyDescent="0.35">
      <c r="B1212" s="25">
        <f>_xlfn.IFNA('Zeitplan Riegen'!JV11," ")</f>
        <v>0.4375</v>
      </c>
      <c r="C1212" s="25" t="str">
        <f>'Zeitplan Riegen'!JW11</f>
        <v>Sprint</v>
      </c>
      <c r="D1212" s="25" t="str">
        <f>'Zeitplan Riegen'!JX11</f>
        <v>c</v>
      </c>
    </row>
    <row r="1213" spans="2:4" ht="29" x14ac:dyDescent="0.35">
      <c r="B1213" s="25">
        <f>_xlfn.IFNA('Zeitplan Riegen'!JV12," ")</f>
        <v>0.4375</v>
      </c>
      <c r="C1213" s="25" t="str">
        <f>'Zeitplan Riegen'!JW12</f>
        <v>Sprint</v>
      </c>
      <c r="D1213" s="25" t="str">
        <f>'Zeitplan Riegen'!JX12</f>
        <v>d</v>
      </c>
    </row>
    <row r="1216" spans="2:4" x14ac:dyDescent="0.2">
      <c r="B1216" s="66"/>
      <c r="C1216" s="67"/>
      <c r="D1216" s="67"/>
    </row>
    <row r="1218" spans="1:4" x14ac:dyDescent="0.2">
      <c r="B1218" s="68"/>
      <c r="C1218" s="68"/>
      <c r="D1218" s="68"/>
    </row>
    <row r="1225" spans="1:4" x14ac:dyDescent="0.2">
      <c r="A1225" s="19"/>
    </row>
    <row r="1226" spans="1:4" x14ac:dyDescent="0.2">
      <c r="A1226" s="19">
        <f>'Zeitplan Riegen'!D1225</f>
        <v>0</v>
      </c>
    </row>
    <row r="1227" spans="1:4" ht="29" x14ac:dyDescent="0.35">
      <c r="A1227" s="19">
        <f>'Zeitpläne Stationen'!E1231</f>
        <v>0</v>
      </c>
      <c r="B1227" s="79" t="s">
        <v>11</v>
      </c>
      <c r="C1227" s="79"/>
      <c r="D1227" s="79"/>
    </row>
    <row r="1228" spans="1:4" x14ac:dyDescent="0.2">
      <c r="A1228" s="19"/>
    </row>
    <row r="1229" spans="1:4" ht="17" thickBot="1" x14ac:dyDescent="0.25">
      <c r="A1229" s="19">
        <f>'Zeitpläne Stationen'!E1233</f>
        <v>0</v>
      </c>
    </row>
    <row r="1230" spans="1:4" ht="53" thickBot="1" x14ac:dyDescent="0.25">
      <c r="A1230" s="19"/>
      <c r="B1230" s="80">
        <f>'Zeitpläne Stationen'!B38</f>
        <v>0</v>
      </c>
      <c r="C1230" s="81"/>
      <c r="D1230" s="82"/>
    </row>
    <row r="1232" spans="1:4" ht="20" thickBot="1" x14ac:dyDescent="0.3">
      <c r="B1232" s="83" t="s">
        <v>12</v>
      </c>
      <c r="C1232" s="83"/>
      <c r="D1232" s="83"/>
    </row>
    <row r="1233" spans="2:4" ht="20" thickBot="1" x14ac:dyDescent="0.3">
      <c r="B1233" s="69">
        <f>'Eingabe Übersicht Riegenleiter'!C40</f>
        <v>0</v>
      </c>
      <c r="C1233" s="70"/>
      <c r="D1233" s="71"/>
    </row>
    <row r="1234" spans="2:4" ht="20" thickBot="1" x14ac:dyDescent="0.3">
      <c r="B1234" s="69">
        <f>'Eingabe Übersicht Riegenleiter'!D40</f>
        <v>0</v>
      </c>
      <c r="C1234" s="70"/>
      <c r="D1234" s="71"/>
    </row>
    <row r="1235" spans="2:4" ht="20" thickBot="1" x14ac:dyDescent="0.3">
      <c r="B1235" s="69">
        <f>'Eingabe Übersicht Riegenleiter'!E40</f>
        <v>0</v>
      </c>
      <c r="C1235" s="70"/>
      <c r="D1235" s="71"/>
    </row>
    <row r="1236" spans="2:4" ht="17" thickBot="1" x14ac:dyDescent="0.25">
      <c r="B1236" s="72">
        <f>'Eingabe Übersicht Riegenleiter'!F40</f>
        <v>0</v>
      </c>
      <c r="C1236" s="73"/>
      <c r="D1236" s="74"/>
    </row>
    <row r="1237" spans="2:4" ht="17" thickBot="1" x14ac:dyDescent="0.25"/>
    <row r="1238" spans="2:4" ht="44" thickBot="1" x14ac:dyDescent="0.55000000000000004">
      <c r="B1238" s="75" t="s">
        <v>10</v>
      </c>
      <c r="C1238" s="76"/>
      <c r="D1238" s="77"/>
    </row>
    <row r="1240" spans="2:4" ht="21" x14ac:dyDescent="0.25">
      <c r="B1240" s="26" t="s">
        <v>8</v>
      </c>
      <c r="C1240" s="78" t="s">
        <v>13</v>
      </c>
      <c r="D1240" s="78"/>
    </row>
    <row r="1241" spans="2:4" ht="29" x14ac:dyDescent="0.35">
      <c r="B1241" s="25">
        <f>_xlfn.IFNA('Zeitplan Riegen'!KD5," ")</f>
        <v>0.35416666666666669</v>
      </c>
      <c r="C1241" s="25" t="str">
        <f>'Zeitplan Riegen'!KE5</f>
        <v>Standweitsprung</v>
      </c>
      <c r="D1241" s="25" t="str">
        <f>'Zeitplan Riegen'!KF5</f>
        <v>c</v>
      </c>
    </row>
    <row r="1242" spans="2:4" ht="29" x14ac:dyDescent="0.35">
      <c r="B1242" s="25">
        <f>_xlfn.IFNA('Zeitplan Riegen'!KD6," ")</f>
        <v>0.35416666666666669</v>
      </c>
      <c r="C1242" s="25" t="str">
        <f>'Zeitplan Riegen'!KE6</f>
        <v>Standweitsprung</v>
      </c>
      <c r="D1242" s="25" t="str">
        <f>'Zeitplan Riegen'!KF6</f>
        <v>d</v>
      </c>
    </row>
    <row r="1243" spans="2:4" ht="29" x14ac:dyDescent="0.35">
      <c r="B1243" s="25">
        <f>_xlfn.IFNA('Zeitplan Riegen'!KD7," ")</f>
        <v>0.38194444444444448</v>
      </c>
      <c r="C1243" s="25" t="str">
        <f>'Zeitplan Riegen'!KE7</f>
        <v>Weitwurf</v>
      </c>
      <c r="D1243" s="25" t="str">
        <f>'Zeitplan Riegen'!KF7</f>
        <v>c</v>
      </c>
    </row>
    <row r="1244" spans="2:4" ht="29" x14ac:dyDescent="0.35">
      <c r="B1244" s="25">
        <f>_xlfn.IFNA('Zeitplan Riegen'!KD8," ")</f>
        <v>0.38194444444444448</v>
      </c>
      <c r="C1244" s="25" t="str">
        <f>'Zeitplan Riegen'!KE8</f>
        <v>Weitwurf</v>
      </c>
      <c r="D1244" s="25" t="str">
        <f>'Zeitplan Riegen'!KF8</f>
        <v>d</v>
      </c>
    </row>
    <row r="1245" spans="2:4" ht="29" x14ac:dyDescent="0.35">
      <c r="B1245" s="25">
        <f>_xlfn.IFNA('Zeitplan Riegen'!KD9," ")</f>
        <v>0.40972222222222221</v>
      </c>
      <c r="C1245" s="25" t="str">
        <f>'Zeitplan Riegen'!KE9</f>
        <v>Seilspringen</v>
      </c>
      <c r="D1245" s="25" t="str">
        <f>'Zeitplan Riegen'!KF9</f>
        <v>c</v>
      </c>
    </row>
    <row r="1246" spans="2:4" ht="29" x14ac:dyDescent="0.35">
      <c r="B1246" s="25">
        <f>_xlfn.IFNA('Zeitplan Riegen'!KD10," ")</f>
        <v>0.40972222222222221</v>
      </c>
      <c r="C1246" s="25" t="str">
        <f>'Zeitplan Riegen'!KE10</f>
        <v>Seilspringen</v>
      </c>
      <c r="D1246" s="25" t="str">
        <f>'Zeitplan Riegen'!KF10</f>
        <v>d</v>
      </c>
    </row>
    <row r="1247" spans="2:4" ht="29" x14ac:dyDescent="0.35">
      <c r="B1247" s="25">
        <f>_xlfn.IFNA('Zeitplan Riegen'!KD11," ")</f>
        <v>0.4375</v>
      </c>
      <c r="C1247" s="25" t="str">
        <f>'Zeitplan Riegen'!KE11</f>
        <v>Sprint</v>
      </c>
      <c r="D1247" s="25" t="str">
        <f>'Zeitplan Riegen'!KF11</f>
        <v>c</v>
      </c>
    </row>
    <row r="1248" spans="2:4" ht="29" x14ac:dyDescent="0.35">
      <c r="B1248" s="25">
        <f>_xlfn.IFNA('Zeitplan Riegen'!KD12," ")</f>
        <v>0.4375</v>
      </c>
      <c r="C1248" s="25" t="str">
        <f>'Zeitplan Riegen'!KE12</f>
        <v>Sprint</v>
      </c>
      <c r="D1248" s="25" t="str">
        <f>'Zeitplan Riegen'!KF12</f>
        <v>d</v>
      </c>
    </row>
    <row r="1251" spans="1:4" x14ac:dyDescent="0.2">
      <c r="B1251" s="66"/>
      <c r="C1251" s="67"/>
      <c r="D1251" s="67"/>
    </row>
    <row r="1253" spans="1:4" x14ac:dyDescent="0.2">
      <c r="B1253" s="68"/>
      <c r="C1253" s="68"/>
      <c r="D1253" s="68"/>
    </row>
    <row r="1260" spans="1:4" x14ac:dyDescent="0.2">
      <c r="A1260" s="19"/>
    </row>
    <row r="1261" spans="1:4" x14ac:dyDescent="0.2">
      <c r="A1261" s="19">
        <f>'Zeitplan Riegen'!D1260</f>
        <v>0</v>
      </c>
    </row>
    <row r="1262" spans="1:4" ht="29" x14ac:dyDescent="0.35">
      <c r="A1262" s="19">
        <f>'Zeitpläne Stationen'!E1266</f>
        <v>0</v>
      </c>
      <c r="B1262" s="79" t="s">
        <v>11</v>
      </c>
      <c r="C1262" s="79"/>
      <c r="D1262" s="79"/>
    </row>
    <row r="1263" spans="1:4" x14ac:dyDescent="0.2">
      <c r="A1263" s="19"/>
    </row>
    <row r="1264" spans="1:4" ht="17" thickBot="1" x14ac:dyDescent="0.25">
      <c r="A1264" s="19">
        <f>'Zeitpläne Stationen'!E1268</f>
        <v>0</v>
      </c>
    </row>
    <row r="1265" spans="1:4" ht="53" thickBot="1" x14ac:dyDescent="0.25">
      <c r="A1265" s="19"/>
      <c r="B1265" s="80">
        <f>'Zeitpläne Stationen'!B39</f>
        <v>0</v>
      </c>
      <c r="C1265" s="81"/>
      <c r="D1265" s="82"/>
    </row>
    <row r="1267" spans="1:4" ht="20" thickBot="1" x14ac:dyDescent="0.3">
      <c r="B1267" s="83" t="s">
        <v>12</v>
      </c>
      <c r="C1267" s="83"/>
      <c r="D1267" s="83"/>
    </row>
    <row r="1268" spans="1:4" ht="20" thickBot="1" x14ac:dyDescent="0.3">
      <c r="B1268" s="69">
        <f>'Eingabe Übersicht Riegenleiter'!C41</f>
        <v>0</v>
      </c>
      <c r="C1268" s="70"/>
      <c r="D1268" s="71"/>
    </row>
    <row r="1269" spans="1:4" ht="20" thickBot="1" x14ac:dyDescent="0.3">
      <c r="B1269" s="69">
        <f>'Eingabe Übersicht Riegenleiter'!D41</f>
        <v>0</v>
      </c>
      <c r="C1269" s="70"/>
      <c r="D1269" s="71"/>
    </row>
    <row r="1270" spans="1:4" ht="20" thickBot="1" x14ac:dyDescent="0.3">
      <c r="B1270" s="69">
        <f>'Eingabe Übersicht Riegenleiter'!E41</f>
        <v>0</v>
      </c>
      <c r="C1270" s="70"/>
      <c r="D1270" s="71"/>
    </row>
    <row r="1271" spans="1:4" ht="17" thickBot="1" x14ac:dyDescent="0.25">
      <c r="B1271" s="72">
        <f>'Eingabe Übersicht Riegenleiter'!F41</f>
        <v>0</v>
      </c>
      <c r="C1271" s="73"/>
      <c r="D1271" s="74"/>
    </row>
    <row r="1272" spans="1:4" ht="17" thickBot="1" x14ac:dyDescent="0.25"/>
    <row r="1273" spans="1:4" ht="44" thickBot="1" x14ac:dyDescent="0.55000000000000004">
      <c r="B1273" s="75" t="s">
        <v>10</v>
      </c>
      <c r="C1273" s="76"/>
      <c r="D1273" s="77"/>
    </row>
    <row r="1275" spans="1:4" ht="21" x14ac:dyDescent="0.25">
      <c r="B1275" s="26" t="s">
        <v>8</v>
      </c>
      <c r="C1275" s="78" t="s">
        <v>13</v>
      </c>
      <c r="D1275" s="78"/>
    </row>
    <row r="1276" spans="1:4" ht="29" x14ac:dyDescent="0.35">
      <c r="B1276" s="25">
        <f>_xlfn.IFNA('Zeitplan Riegen'!KL5," ")</f>
        <v>0.35416666666666669</v>
      </c>
      <c r="C1276" s="25" t="str">
        <f>'Zeitplan Riegen'!KM5</f>
        <v>Standweitsprung</v>
      </c>
      <c r="D1276" s="25" t="str">
        <f>'Zeitplan Riegen'!KN5</f>
        <v>c</v>
      </c>
    </row>
    <row r="1277" spans="1:4" ht="29" x14ac:dyDescent="0.35">
      <c r="B1277" s="25">
        <f>_xlfn.IFNA('Zeitplan Riegen'!KL6," ")</f>
        <v>0.35416666666666669</v>
      </c>
      <c r="C1277" s="25" t="str">
        <f>'Zeitplan Riegen'!KM6</f>
        <v>Standweitsprung</v>
      </c>
      <c r="D1277" s="25" t="str">
        <f>'Zeitplan Riegen'!KN6</f>
        <v>d</v>
      </c>
    </row>
    <row r="1278" spans="1:4" ht="29" x14ac:dyDescent="0.35">
      <c r="B1278" s="25">
        <f>_xlfn.IFNA('Zeitplan Riegen'!KL7," ")</f>
        <v>0.38194444444444448</v>
      </c>
      <c r="C1278" s="25" t="str">
        <f>'Zeitplan Riegen'!KM7</f>
        <v>Weitwurf</v>
      </c>
      <c r="D1278" s="25" t="str">
        <f>'Zeitplan Riegen'!KN7</f>
        <v>c</v>
      </c>
    </row>
    <row r="1279" spans="1:4" ht="29" x14ac:dyDescent="0.35">
      <c r="B1279" s="25">
        <f>_xlfn.IFNA('Zeitplan Riegen'!KL8," ")</f>
        <v>0.38194444444444448</v>
      </c>
      <c r="C1279" s="25" t="str">
        <f>'Zeitplan Riegen'!KM8</f>
        <v>Weitwurf</v>
      </c>
      <c r="D1279" s="25" t="str">
        <f>'Zeitplan Riegen'!KN8</f>
        <v>d</v>
      </c>
    </row>
    <row r="1280" spans="1:4" ht="29" x14ac:dyDescent="0.35">
      <c r="B1280" s="25">
        <f>_xlfn.IFNA('Zeitplan Riegen'!KL9," ")</f>
        <v>0.40972222222222221</v>
      </c>
      <c r="C1280" s="25" t="str">
        <f>'Zeitplan Riegen'!KM9</f>
        <v>Seilspringen</v>
      </c>
      <c r="D1280" s="25" t="str">
        <f>'Zeitplan Riegen'!KN9</f>
        <v>c</v>
      </c>
    </row>
    <row r="1281" spans="1:4" ht="29" x14ac:dyDescent="0.35">
      <c r="B1281" s="25">
        <f>_xlfn.IFNA('Zeitplan Riegen'!KL10," ")</f>
        <v>0.40972222222222221</v>
      </c>
      <c r="C1281" s="25" t="str">
        <f>'Zeitplan Riegen'!KM10</f>
        <v>Seilspringen</v>
      </c>
      <c r="D1281" s="25" t="str">
        <f>'Zeitplan Riegen'!KN10</f>
        <v>d</v>
      </c>
    </row>
    <row r="1282" spans="1:4" ht="29" x14ac:dyDescent="0.35">
      <c r="B1282" s="25">
        <f>_xlfn.IFNA('Zeitplan Riegen'!KL11," ")</f>
        <v>0.4375</v>
      </c>
      <c r="C1282" s="25" t="str">
        <f>'Zeitplan Riegen'!KM11</f>
        <v>Sprint</v>
      </c>
      <c r="D1282" s="25" t="str">
        <f>'Zeitplan Riegen'!KN11</f>
        <v>c</v>
      </c>
    </row>
    <row r="1283" spans="1:4" ht="29" x14ac:dyDescent="0.35">
      <c r="B1283" s="25">
        <f>_xlfn.IFNA('Zeitplan Riegen'!KL12," ")</f>
        <v>0.4375</v>
      </c>
      <c r="C1283" s="25" t="str">
        <f>'Zeitplan Riegen'!KM12</f>
        <v>Sprint</v>
      </c>
      <c r="D1283" s="25" t="str">
        <f>'Zeitplan Riegen'!KN12</f>
        <v>d</v>
      </c>
    </row>
    <row r="1286" spans="1:4" x14ac:dyDescent="0.2">
      <c r="B1286" s="66"/>
      <c r="C1286" s="67"/>
      <c r="D1286" s="67"/>
    </row>
    <row r="1288" spans="1:4" x14ac:dyDescent="0.2">
      <c r="B1288" s="68"/>
      <c r="C1288" s="68"/>
      <c r="D1288" s="68"/>
    </row>
    <row r="1295" spans="1:4" x14ac:dyDescent="0.2">
      <c r="A1295" s="19"/>
    </row>
    <row r="1296" spans="1:4" x14ac:dyDescent="0.2">
      <c r="A1296" s="19">
        <f>'Zeitplan Riegen'!D1295</f>
        <v>0</v>
      </c>
    </row>
    <row r="1297" spans="1:4" ht="29" x14ac:dyDescent="0.35">
      <c r="A1297" s="19">
        <f>'Zeitpläne Stationen'!E1301</f>
        <v>0</v>
      </c>
      <c r="B1297" s="79" t="s">
        <v>11</v>
      </c>
      <c r="C1297" s="79"/>
      <c r="D1297" s="79"/>
    </row>
    <row r="1298" spans="1:4" x14ac:dyDescent="0.2">
      <c r="A1298" s="19"/>
    </row>
    <row r="1299" spans="1:4" ht="17" thickBot="1" x14ac:dyDescent="0.25">
      <c r="A1299" s="19">
        <f>'Zeitpläne Stationen'!E1303</f>
        <v>0</v>
      </c>
    </row>
    <row r="1300" spans="1:4" ht="53" thickBot="1" x14ac:dyDescent="0.25">
      <c r="A1300" s="19"/>
      <c r="B1300" s="80">
        <f>'Zeitpläne Stationen'!B40</f>
        <v>0</v>
      </c>
      <c r="C1300" s="81"/>
      <c r="D1300" s="82"/>
    </row>
    <row r="1302" spans="1:4" ht="20" thickBot="1" x14ac:dyDescent="0.3">
      <c r="B1302" s="83" t="s">
        <v>12</v>
      </c>
      <c r="C1302" s="83"/>
      <c r="D1302" s="83"/>
    </row>
    <row r="1303" spans="1:4" ht="20" thickBot="1" x14ac:dyDescent="0.3">
      <c r="B1303" s="69">
        <f>'Eingabe Übersicht Riegenleiter'!C42</f>
        <v>0</v>
      </c>
      <c r="C1303" s="70"/>
      <c r="D1303" s="71"/>
    </row>
    <row r="1304" spans="1:4" ht="20" thickBot="1" x14ac:dyDescent="0.3">
      <c r="B1304" s="69">
        <f>'Eingabe Übersicht Riegenleiter'!D42</f>
        <v>0</v>
      </c>
      <c r="C1304" s="70"/>
      <c r="D1304" s="71"/>
    </row>
    <row r="1305" spans="1:4" ht="20" thickBot="1" x14ac:dyDescent="0.3">
      <c r="B1305" s="69">
        <f>'Eingabe Übersicht Riegenleiter'!E42</f>
        <v>0</v>
      </c>
      <c r="C1305" s="70"/>
      <c r="D1305" s="71"/>
    </row>
    <row r="1306" spans="1:4" ht="17" thickBot="1" x14ac:dyDescent="0.25">
      <c r="B1306" s="72">
        <f>'Eingabe Übersicht Riegenleiter'!F42</f>
        <v>0</v>
      </c>
      <c r="C1306" s="73"/>
      <c r="D1306" s="74"/>
    </row>
    <row r="1307" spans="1:4" ht="17" thickBot="1" x14ac:dyDescent="0.25"/>
    <row r="1308" spans="1:4" ht="44" thickBot="1" x14ac:dyDescent="0.55000000000000004">
      <c r="B1308" s="75" t="s">
        <v>10</v>
      </c>
      <c r="C1308" s="76"/>
      <c r="D1308" s="77"/>
    </row>
    <row r="1310" spans="1:4" ht="21" x14ac:dyDescent="0.25">
      <c r="B1310" s="26" t="s">
        <v>8</v>
      </c>
      <c r="C1310" s="78" t="s">
        <v>13</v>
      </c>
      <c r="D1310" s="78"/>
    </row>
    <row r="1311" spans="1:4" ht="29" x14ac:dyDescent="0.35">
      <c r="B1311" s="25">
        <f>_xlfn.IFNA('Zeitplan Riegen'!KT5," ")</f>
        <v>0.35416666666666669</v>
      </c>
      <c r="C1311" s="25" t="str">
        <f>'Zeitplan Riegen'!KU5</f>
        <v>Standweitsprung</v>
      </c>
      <c r="D1311" s="25" t="str">
        <f>'Zeitplan Riegen'!KV5</f>
        <v>c</v>
      </c>
    </row>
    <row r="1312" spans="1:4" ht="29" x14ac:dyDescent="0.35">
      <c r="B1312" s="25">
        <f>_xlfn.IFNA('Zeitplan Riegen'!KT6," ")</f>
        <v>0.35416666666666669</v>
      </c>
      <c r="C1312" s="25" t="str">
        <f>'Zeitplan Riegen'!KU6</f>
        <v>Standweitsprung</v>
      </c>
      <c r="D1312" s="25" t="str">
        <f>'Zeitplan Riegen'!KV6</f>
        <v>d</v>
      </c>
    </row>
    <row r="1313" spans="2:4" ht="29" x14ac:dyDescent="0.35">
      <c r="B1313" s="25">
        <f>_xlfn.IFNA('Zeitplan Riegen'!KT7," ")</f>
        <v>0.38194444444444448</v>
      </c>
      <c r="C1313" s="25" t="str">
        <f>'Zeitplan Riegen'!KU7</f>
        <v>Weitwurf</v>
      </c>
      <c r="D1313" s="25" t="str">
        <f>'Zeitplan Riegen'!KV7</f>
        <v>c</v>
      </c>
    </row>
    <row r="1314" spans="2:4" ht="29" x14ac:dyDescent="0.35">
      <c r="B1314" s="25">
        <f>_xlfn.IFNA('Zeitplan Riegen'!KT8," ")</f>
        <v>0.38194444444444448</v>
      </c>
      <c r="C1314" s="25" t="str">
        <f>'Zeitplan Riegen'!KU8</f>
        <v>Weitwurf</v>
      </c>
      <c r="D1314" s="25" t="str">
        <f>'Zeitplan Riegen'!KV8</f>
        <v>d</v>
      </c>
    </row>
    <row r="1315" spans="2:4" ht="29" x14ac:dyDescent="0.35">
      <c r="B1315" s="25">
        <f>_xlfn.IFNA('Zeitplan Riegen'!KT9," ")</f>
        <v>0.40972222222222221</v>
      </c>
      <c r="C1315" s="25" t="str">
        <f>'Zeitplan Riegen'!KU9</f>
        <v>Seilspringen</v>
      </c>
      <c r="D1315" s="25" t="str">
        <f>'Zeitplan Riegen'!KV9</f>
        <v>c</v>
      </c>
    </row>
    <row r="1316" spans="2:4" ht="29" x14ac:dyDescent="0.35">
      <c r="B1316" s="25">
        <f>_xlfn.IFNA('Zeitplan Riegen'!KT10," ")</f>
        <v>0.40972222222222221</v>
      </c>
      <c r="C1316" s="25" t="str">
        <f>'Zeitplan Riegen'!KU10</f>
        <v>Seilspringen</v>
      </c>
      <c r="D1316" s="25" t="str">
        <f>'Zeitplan Riegen'!KV10</f>
        <v>d</v>
      </c>
    </row>
    <row r="1317" spans="2:4" ht="29" x14ac:dyDescent="0.35">
      <c r="B1317" s="25">
        <f>_xlfn.IFNA('Zeitplan Riegen'!KT11," ")</f>
        <v>0.4375</v>
      </c>
      <c r="C1317" s="25" t="str">
        <f>'Zeitplan Riegen'!KU11</f>
        <v>Sprint</v>
      </c>
      <c r="D1317" s="25" t="str">
        <f>'Zeitplan Riegen'!KV11</f>
        <v>c</v>
      </c>
    </row>
    <row r="1318" spans="2:4" ht="29" x14ac:dyDescent="0.35">
      <c r="B1318" s="25">
        <f>_xlfn.IFNA('Zeitplan Riegen'!KT12," ")</f>
        <v>0.4375</v>
      </c>
      <c r="C1318" s="25" t="str">
        <f>'Zeitplan Riegen'!KU12</f>
        <v>Sprint</v>
      </c>
      <c r="D1318" s="25" t="str">
        <f>'Zeitplan Riegen'!KV12</f>
        <v>d</v>
      </c>
    </row>
    <row r="1321" spans="2:4" x14ac:dyDescent="0.2">
      <c r="B1321" s="66"/>
      <c r="C1321" s="67"/>
      <c r="D1321" s="67"/>
    </row>
    <row r="1323" spans="2:4" x14ac:dyDescent="0.2">
      <c r="B1323" s="68"/>
      <c r="C1323" s="68"/>
      <c r="D1323" s="68"/>
    </row>
    <row r="1330" spans="1:4" x14ac:dyDescent="0.2">
      <c r="A1330" s="19"/>
    </row>
    <row r="1331" spans="1:4" x14ac:dyDescent="0.2">
      <c r="A1331" s="19">
        <f>'Zeitplan Riegen'!D1330</f>
        <v>0</v>
      </c>
    </row>
    <row r="1332" spans="1:4" ht="29" x14ac:dyDescent="0.35">
      <c r="A1332" s="19">
        <f>'Zeitpläne Stationen'!E1336</f>
        <v>0</v>
      </c>
      <c r="B1332" s="79" t="s">
        <v>11</v>
      </c>
      <c r="C1332" s="79"/>
      <c r="D1332" s="79"/>
    </row>
    <row r="1333" spans="1:4" x14ac:dyDescent="0.2">
      <c r="A1333" s="19"/>
    </row>
    <row r="1334" spans="1:4" ht="17" thickBot="1" x14ac:dyDescent="0.25">
      <c r="A1334" s="19">
        <f>'Zeitpläne Stationen'!E1338</f>
        <v>0</v>
      </c>
    </row>
    <row r="1335" spans="1:4" ht="53" thickBot="1" x14ac:dyDescent="0.25">
      <c r="A1335" s="19"/>
      <c r="B1335" s="80">
        <f>'Zeitpläne Stationen'!B41</f>
        <v>0</v>
      </c>
      <c r="C1335" s="81"/>
      <c r="D1335" s="82"/>
    </row>
    <row r="1337" spans="1:4" ht="20" thickBot="1" x14ac:dyDescent="0.3">
      <c r="B1337" s="83" t="s">
        <v>12</v>
      </c>
      <c r="C1337" s="83"/>
      <c r="D1337" s="83"/>
    </row>
    <row r="1338" spans="1:4" ht="20" thickBot="1" x14ac:dyDescent="0.3">
      <c r="B1338" s="69">
        <f>'Eingabe Übersicht Riegenleiter'!C43</f>
        <v>0</v>
      </c>
      <c r="C1338" s="70"/>
      <c r="D1338" s="71"/>
    </row>
    <row r="1339" spans="1:4" ht="20" thickBot="1" x14ac:dyDescent="0.3">
      <c r="B1339" s="69">
        <f>'Eingabe Übersicht Riegenleiter'!D43</f>
        <v>0</v>
      </c>
      <c r="C1339" s="70"/>
      <c r="D1339" s="71"/>
    </row>
    <row r="1340" spans="1:4" ht="20" thickBot="1" x14ac:dyDescent="0.3">
      <c r="B1340" s="69">
        <f>'Eingabe Übersicht Riegenleiter'!E43</f>
        <v>0</v>
      </c>
      <c r="C1340" s="70"/>
      <c r="D1340" s="71"/>
    </row>
    <row r="1341" spans="1:4" ht="17" thickBot="1" x14ac:dyDescent="0.25">
      <c r="B1341" s="72">
        <f>'Eingabe Übersicht Riegenleiter'!F43</f>
        <v>0</v>
      </c>
      <c r="C1341" s="73"/>
      <c r="D1341" s="74"/>
    </row>
    <row r="1342" spans="1:4" ht="17" thickBot="1" x14ac:dyDescent="0.25"/>
    <row r="1343" spans="1:4" ht="44" thickBot="1" x14ac:dyDescent="0.55000000000000004">
      <c r="B1343" s="75" t="s">
        <v>10</v>
      </c>
      <c r="C1343" s="76"/>
      <c r="D1343" s="77"/>
    </row>
    <row r="1345" spans="2:4" ht="21" x14ac:dyDescent="0.25">
      <c r="B1345" s="26" t="s">
        <v>8</v>
      </c>
      <c r="C1345" s="78" t="s">
        <v>13</v>
      </c>
      <c r="D1345" s="78"/>
    </row>
    <row r="1346" spans="2:4" ht="29" x14ac:dyDescent="0.35">
      <c r="B1346" s="25">
        <f>_xlfn.IFNA('Zeitplan Riegen'!LB5," ")</f>
        <v>0.35416666666666669</v>
      </c>
      <c r="C1346" s="25" t="str">
        <f>'Zeitplan Riegen'!LC5</f>
        <v>Standweitsprung</v>
      </c>
      <c r="D1346" s="25" t="str">
        <f>'Zeitplan Riegen'!LD5</f>
        <v>c</v>
      </c>
    </row>
    <row r="1347" spans="2:4" ht="29" x14ac:dyDescent="0.35">
      <c r="B1347" s="25">
        <f>_xlfn.IFNA('Zeitplan Riegen'!LB6," ")</f>
        <v>0.35416666666666669</v>
      </c>
      <c r="C1347" s="25" t="str">
        <f>'Zeitplan Riegen'!LC6</f>
        <v>Standweitsprung</v>
      </c>
      <c r="D1347" s="25" t="str">
        <f>'Zeitplan Riegen'!LD6</f>
        <v>d</v>
      </c>
    </row>
    <row r="1348" spans="2:4" ht="29" x14ac:dyDescent="0.35">
      <c r="B1348" s="25">
        <f>_xlfn.IFNA('Zeitplan Riegen'!LB7," ")</f>
        <v>0.38194444444444448</v>
      </c>
      <c r="C1348" s="25" t="str">
        <f>'Zeitplan Riegen'!LC7</f>
        <v>Weitwurf</v>
      </c>
      <c r="D1348" s="25" t="str">
        <f>'Zeitplan Riegen'!LD7</f>
        <v>c</v>
      </c>
    </row>
    <row r="1349" spans="2:4" ht="29" x14ac:dyDescent="0.35">
      <c r="B1349" s="25">
        <f>_xlfn.IFNA('Zeitplan Riegen'!LB8," ")</f>
        <v>0.38194444444444448</v>
      </c>
      <c r="C1349" s="25" t="str">
        <f>'Zeitplan Riegen'!LC8</f>
        <v>Weitwurf</v>
      </c>
      <c r="D1349" s="25" t="str">
        <f>'Zeitplan Riegen'!LD8</f>
        <v>d</v>
      </c>
    </row>
    <row r="1350" spans="2:4" ht="29" x14ac:dyDescent="0.35">
      <c r="B1350" s="25">
        <f>_xlfn.IFNA('Zeitplan Riegen'!LB9," ")</f>
        <v>0.40972222222222221</v>
      </c>
      <c r="C1350" s="25" t="str">
        <f>'Zeitplan Riegen'!LC9</f>
        <v>Seilspringen</v>
      </c>
      <c r="D1350" s="25" t="str">
        <f>'Zeitplan Riegen'!LD9</f>
        <v>c</v>
      </c>
    </row>
    <row r="1351" spans="2:4" ht="29" x14ac:dyDescent="0.35">
      <c r="B1351" s="25">
        <f>_xlfn.IFNA('Zeitplan Riegen'!LB10," ")</f>
        <v>0.40972222222222221</v>
      </c>
      <c r="C1351" s="25" t="str">
        <f>'Zeitplan Riegen'!LC10</f>
        <v>Seilspringen</v>
      </c>
      <c r="D1351" s="25" t="str">
        <f>'Zeitplan Riegen'!LD10</f>
        <v>d</v>
      </c>
    </row>
    <row r="1352" spans="2:4" ht="29" x14ac:dyDescent="0.35">
      <c r="B1352" s="25">
        <f>_xlfn.IFNA('Zeitplan Riegen'!LB11," ")</f>
        <v>0.4375</v>
      </c>
      <c r="C1352" s="25" t="str">
        <f>'Zeitplan Riegen'!LC11</f>
        <v>Sprint</v>
      </c>
      <c r="D1352" s="25" t="str">
        <f>'Zeitplan Riegen'!LD11</f>
        <v>c</v>
      </c>
    </row>
    <row r="1353" spans="2:4" ht="29" x14ac:dyDescent="0.35">
      <c r="B1353" s="25">
        <f>_xlfn.IFNA('Zeitplan Riegen'!LB12," ")</f>
        <v>0.4375</v>
      </c>
      <c r="C1353" s="25" t="str">
        <f>'Zeitplan Riegen'!LC12</f>
        <v>Sprint</v>
      </c>
      <c r="D1353" s="25" t="str">
        <f>'Zeitplan Riegen'!LD12</f>
        <v>d</v>
      </c>
    </row>
    <row r="1356" spans="2:4" x14ac:dyDescent="0.2">
      <c r="B1356" s="66"/>
      <c r="C1356" s="67"/>
      <c r="D1356" s="67"/>
    </row>
    <row r="1358" spans="2:4" x14ac:dyDescent="0.2">
      <c r="B1358" s="68"/>
      <c r="C1358" s="68"/>
      <c r="D1358" s="68"/>
    </row>
    <row r="1365" spans="1:4" x14ac:dyDescent="0.2">
      <c r="A1365" s="19"/>
    </row>
    <row r="1366" spans="1:4" x14ac:dyDescent="0.2">
      <c r="A1366" s="19">
        <f>'Zeitplan Riegen'!D1365</f>
        <v>0</v>
      </c>
    </row>
    <row r="1367" spans="1:4" ht="29" x14ac:dyDescent="0.35">
      <c r="A1367" s="19">
        <f>'Zeitpläne Stationen'!E1371</f>
        <v>0</v>
      </c>
      <c r="B1367" s="79" t="s">
        <v>11</v>
      </c>
      <c r="C1367" s="79"/>
      <c r="D1367" s="79"/>
    </row>
    <row r="1368" spans="1:4" x14ac:dyDescent="0.2">
      <c r="A1368" s="19"/>
    </row>
    <row r="1369" spans="1:4" ht="17" thickBot="1" x14ac:dyDescent="0.25">
      <c r="A1369" s="19">
        <f>'Zeitpläne Stationen'!E1373</f>
        <v>0</v>
      </c>
    </row>
    <row r="1370" spans="1:4" ht="53" thickBot="1" x14ac:dyDescent="0.25">
      <c r="A1370" s="19"/>
      <c r="B1370" s="80">
        <f>'Zeitpläne Stationen'!B42</f>
        <v>0</v>
      </c>
      <c r="C1370" s="81"/>
      <c r="D1370" s="82"/>
    </row>
    <row r="1372" spans="1:4" ht="20" thickBot="1" x14ac:dyDescent="0.3">
      <c r="B1372" s="83" t="s">
        <v>12</v>
      </c>
      <c r="C1372" s="83"/>
      <c r="D1372" s="83"/>
    </row>
    <row r="1373" spans="1:4" ht="20" thickBot="1" x14ac:dyDescent="0.3">
      <c r="B1373" s="69">
        <f>'Eingabe Übersicht Riegenleiter'!C44</f>
        <v>0</v>
      </c>
      <c r="C1373" s="70"/>
      <c r="D1373" s="71"/>
    </row>
    <row r="1374" spans="1:4" ht="20" thickBot="1" x14ac:dyDescent="0.3">
      <c r="B1374" s="69">
        <f>'Eingabe Übersicht Riegenleiter'!D44</f>
        <v>0</v>
      </c>
      <c r="C1374" s="70"/>
      <c r="D1374" s="71"/>
    </row>
    <row r="1375" spans="1:4" ht="20" thickBot="1" x14ac:dyDescent="0.3">
      <c r="B1375" s="69">
        <f>'Eingabe Übersicht Riegenleiter'!E44</f>
        <v>0</v>
      </c>
      <c r="C1375" s="70"/>
      <c r="D1375" s="71"/>
    </row>
    <row r="1376" spans="1:4" ht="17" thickBot="1" x14ac:dyDescent="0.25">
      <c r="B1376" s="72">
        <f>'Eingabe Übersicht Riegenleiter'!F44</f>
        <v>0</v>
      </c>
      <c r="C1376" s="73"/>
      <c r="D1376" s="74"/>
    </row>
    <row r="1377" spans="2:4" ht="17" thickBot="1" x14ac:dyDescent="0.25"/>
    <row r="1378" spans="2:4" ht="44" thickBot="1" x14ac:dyDescent="0.55000000000000004">
      <c r="B1378" s="75" t="s">
        <v>10</v>
      </c>
      <c r="C1378" s="76"/>
      <c r="D1378" s="77"/>
    </row>
    <row r="1380" spans="2:4" ht="21" x14ac:dyDescent="0.25">
      <c r="B1380" s="26" t="s">
        <v>8</v>
      </c>
      <c r="C1380" s="78" t="s">
        <v>13</v>
      </c>
      <c r="D1380" s="78"/>
    </row>
    <row r="1381" spans="2:4" ht="29" x14ac:dyDescent="0.35">
      <c r="B1381" s="25">
        <f>_xlfn.IFNA('Zeitplan Riegen'!LJ5," ")</f>
        <v>0.35416666666666669</v>
      </c>
      <c r="C1381" s="25" t="str">
        <f>'Zeitplan Riegen'!LK5</f>
        <v>Standweitsprung</v>
      </c>
      <c r="D1381" s="25" t="str">
        <f>'Zeitplan Riegen'!LL5</f>
        <v>c</v>
      </c>
    </row>
    <row r="1382" spans="2:4" ht="29" x14ac:dyDescent="0.35">
      <c r="B1382" s="25">
        <f>_xlfn.IFNA('Zeitplan Riegen'!LJ6," ")</f>
        <v>0.35416666666666669</v>
      </c>
      <c r="C1382" s="25" t="str">
        <f>'Zeitplan Riegen'!LK6</f>
        <v>Standweitsprung</v>
      </c>
      <c r="D1382" s="25" t="str">
        <f>'Zeitplan Riegen'!LL6</f>
        <v>d</v>
      </c>
    </row>
    <row r="1383" spans="2:4" ht="29" x14ac:dyDescent="0.35">
      <c r="B1383" s="25">
        <f>_xlfn.IFNA('Zeitplan Riegen'!LJ7," ")</f>
        <v>0.38194444444444448</v>
      </c>
      <c r="C1383" s="25" t="str">
        <f>'Zeitplan Riegen'!LK7</f>
        <v>Weitwurf</v>
      </c>
      <c r="D1383" s="25" t="str">
        <f>'Zeitplan Riegen'!LL7</f>
        <v>c</v>
      </c>
    </row>
    <row r="1384" spans="2:4" ht="29" x14ac:dyDescent="0.35">
      <c r="B1384" s="25">
        <f>_xlfn.IFNA('Zeitplan Riegen'!LJ8," ")</f>
        <v>0.38194444444444448</v>
      </c>
      <c r="C1384" s="25" t="str">
        <f>'Zeitplan Riegen'!LK8</f>
        <v>Weitwurf</v>
      </c>
      <c r="D1384" s="25" t="str">
        <f>'Zeitplan Riegen'!LL8</f>
        <v>d</v>
      </c>
    </row>
    <row r="1385" spans="2:4" ht="29" x14ac:dyDescent="0.35">
      <c r="B1385" s="25">
        <f>_xlfn.IFNA('Zeitplan Riegen'!LJ9," ")</f>
        <v>0.40972222222222221</v>
      </c>
      <c r="C1385" s="25" t="str">
        <f>'Zeitplan Riegen'!LK9</f>
        <v>Seilspringen</v>
      </c>
      <c r="D1385" s="25" t="str">
        <f>'Zeitplan Riegen'!LL9</f>
        <v>c</v>
      </c>
    </row>
    <row r="1386" spans="2:4" ht="29" x14ac:dyDescent="0.35">
      <c r="B1386" s="25">
        <f>_xlfn.IFNA('Zeitplan Riegen'!LJ10," ")</f>
        <v>0.40972222222222221</v>
      </c>
      <c r="C1386" s="25" t="str">
        <f>'Zeitplan Riegen'!LK10</f>
        <v>Seilspringen</v>
      </c>
      <c r="D1386" s="25" t="str">
        <f>'Zeitplan Riegen'!LL10</f>
        <v>d</v>
      </c>
    </row>
    <row r="1387" spans="2:4" ht="29" x14ac:dyDescent="0.35">
      <c r="B1387" s="25">
        <f>_xlfn.IFNA('Zeitplan Riegen'!LJ11," ")</f>
        <v>0.4375</v>
      </c>
      <c r="C1387" s="25" t="str">
        <f>'Zeitplan Riegen'!LK11</f>
        <v>Sprint</v>
      </c>
      <c r="D1387" s="25" t="str">
        <f>'Zeitplan Riegen'!LL11</f>
        <v>c</v>
      </c>
    </row>
    <row r="1388" spans="2:4" ht="29" x14ac:dyDescent="0.35">
      <c r="B1388" s="25">
        <f>_xlfn.IFNA('Zeitplan Riegen'!LJ12," ")</f>
        <v>0.4375</v>
      </c>
      <c r="C1388" s="25" t="str">
        <f>'Zeitplan Riegen'!LK12</f>
        <v>Sprint</v>
      </c>
      <c r="D1388" s="25" t="str">
        <f>'Zeitplan Riegen'!LL12</f>
        <v>d</v>
      </c>
    </row>
    <row r="1391" spans="2:4" x14ac:dyDescent="0.2">
      <c r="B1391" s="66"/>
      <c r="C1391" s="67"/>
      <c r="D1391" s="67"/>
    </row>
    <row r="1393" spans="2:4" x14ac:dyDescent="0.2">
      <c r="B1393" s="68"/>
      <c r="C1393" s="68"/>
      <c r="D1393" s="68"/>
    </row>
  </sheetData>
  <sheetProtection algorithmName="SHA-512" hashValue="5gCJguU7nxVo3CRepDk/J/s/gwgqN5cYpj2APaFxtp28QlwE/qMJlVnv0BdWlHqCp+nyJbIDjcpDvJPgjdtaqg==" saltValue="QGk4fO4hRC+g0AZKFlIJIw==" spinCount="100000" sheet="1" objects="1" scenarios="1" selectLockedCells="1" selectUnlockedCells="1"/>
  <mergeCells count="440">
    <mergeCell ref="B3:D3"/>
    <mergeCell ref="B14:D14"/>
    <mergeCell ref="C16:D16"/>
    <mergeCell ref="B27:D27"/>
    <mergeCell ref="B29:D29"/>
    <mergeCell ref="B8:D8"/>
    <mergeCell ref="B9:D9"/>
    <mergeCell ref="B10:D10"/>
    <mergeCell ref="B11:D11"/>
    <mergeCell ref="B12:D12"/>
    <mergeCell ref="B6:D6"/>
    <mergeCell ref="B46:D46"/>
    <mergeCell ref="B47:D47"/>
    <mergeCell ref="B49:D49"/>
    <mergeCell ref="C51:D51"/>
    <mergeCell ref="B62:D62"/>
    <mergeCell ref="B38:D38"/>
    <mergeCell ref="B41:D41"/>
    <mergeCell ref="B43:D43"/>
    <mergeCell ref="B44:D44"/>
    <mergeCell ref="B45:D45"/>
    <mergeCell ref="B96:D96"/>
    <mergeCell ref="B98:D98"/>
    <mergeCell ref="B79:D79"/>
    <mergeCell ref="B80:D80"/>
    <mergeCell ref="B81:D81"/>
    <mergeCell ref="B83:D83"/>
    <mergeCell ref="C85:D85"/>
    <mergeCell ref="B64:D64"/>
    <mergeCell ref="B72:D72"/>
    <mergeCell ref="B75:D75"/>
    <mergeCell ref="B77:D77"/>
    <mergeCell ref="B78:D78"/>
    <mergeCell ref="B133:D133"/>
    <mergeCell ref="B142:D142"/>
    <mergeCell ref="B145:D145"/>
    <mergeCell ref="B147:D147"/>
    <mergeCell ref="B148:D148"/>
    <mergeCell ref="B107:D107"/>
    <mergeCell ref="B110:D110"/>
    <mergeCell ref="B116:D116"/>
    <mergeCell ref="B118:D118"/>
    <mergeCell ref="C120:D120"/>
    <mergeCell ref="B131:D131"/>
    <mergeCell ref="B112:D112"/>
    <mergeCell ref="B113:D113"/>
    <mergeCell ref="B114:D114"/>
    <mergeCell ref="B115:D115"/>
    <mergeCell ref="B166:D166"/>
    <mergeCell ref="B168:D168"/>
    <mergeCell ref="B177:D177"/>
    <mergeCell ref="B180:D180"/>
    <mergeCell ref="B182:D182"/>
    <mergeCell ref="B149:D149"/>
    <mergeCell ref="B150:D150"/>
    <mergeCell ref="B151:D151"/>
    <mergeCell ref="B153:D153"/>
    <mergeCell ref="C155:D155"/>
    <mergeCell ref="C190:D190"/>
    <mergeCell ref="B201:D201"/>
    <mergeCell ref="B203:D203"/>
    <mergeCell ref="B212:D212"/>
    <mergeCell ref="B215:D215"/>
    <mergeCell ref="B183:D183"/>
    <mergeCell ref="B184:D184"/>
    <mergeCell ref="B185:D185"/>
    <mergeCell ref="B186:D186"/>
    <mergeCell ref="B188:D188"/>
    <mergeCell ref="B223:D223"/>
    <mergeCell ref="C225:D225"/>
    <mergeCell ref="B236:D236"/>
    <mergeCell ref="B238:D238"/>
    <mergeCell ref="B247:D247"/>
    <mergeCell ref="B217:D217"/>
    <mergeCell ref="B218:D218"/>
    <mergeCell ref="B219:D219"/>
    <mergeCell ref="B220:D220"/>
    <mergeCell ref="B221:D221"/>
    <mergeCell ref="B256:D256"/>
    <mergeCell ref="B258:D258"/>
    <mergeCell ref="C260:D260"/>
    <mergeCell ref="B271:D271"/>
    <mergeCell ref="B273:D273"/>
    <mergeCell ref="B250:D250"/>
    <mergeCell ref="B252:D252"/>
    <mergeCell ref="B253:D253"/>
    <mergeCell ref="B254:D254"/>
    <mergeCell ref="B255:D255"/>
    <mergeCell ref="B290:D290"/>
    <mergeCell ref="B291:D291"/>
    <mergeCell ref="B293:D293"/>
    <mergeCell ref="C295:D295"/>
    <mergeCell ref="B306:D306"/>
    <mergeCell ref="B282:D282"/>
    <mergeCell ref="B285:D285"/>
    <mergeCell ref="B287:D287"/>
    <mergeCell ref="B288:D288"/>
    <mergeCell ref="B289:D289"/>
    <mergeCell ref="B324:D324"/>
    <mergeCell ref="B325:D325"/>
    <mergeCell ref="B326:D326"/>
    <mergeCell ref="B328:D328"/>
    <mergeCell ref="C330:D330"/>
    <mergeCell ref="B308:D308"/>
    <mergeCell ref="B317:D317"/>
    <mergeCell ref="B320:D320"/>
    <mergeCell ref="B322:D322"/>
    <mergeCell ref="B323:D323"/>
    <mergeCell ref="B358:D358"/>
    <mergeCell ref="B359:D359"/>
    <mergeCell ref="B360:D360"/>
    <mergeCell ref="B361:D361"/>
    <mergeCell ref="B363:D363"/>
    <mergeCell ref="B341:D341"/>
    <mergeCell ref="B343:D343"/>
    <mergeCell ref="B352:D352"/>
    <mergeCell ref="B355:D355"/>
    <mergeCell ref="B357:D357"/>
    <mergeCell ref="B392:D392"/>
    <mergeCell ref="B393:D393"/>
    <mergeCell ref="B394:D394"/>
    <mergeCell ref="B395:D395"/>
    <mergeCell ref="B396:D396"/>
    <mergeCell ref="C365:D365"/>
    <mergeCell ref="B376:D376"/>
    <mergeCell ref="B378:D378"/>
    <mergeCell ref="B387:D387"/>
    <mergeCell ref="B390:D390"/>
    <mergeCell ref="B425:D425"/>
    <mergeCell ref="B427:D427"/>
    <mergeCell ref="B428:D428"/>
    <mergeCell ref="B429:D429"/>
    <mergeCell ref="B430:D430"/>
    <mergeCell ref="B398:D398"/>
    <mergeCell ref="C400:D400"/>
    <mergeCell ref="B411:D411"/>
    <mergeCell ref="B413:D413"/>
    <mergeCell ref="B422:D422"/>
    <mergeCell ref="B457:D457"/>
    <mergeCell ref="B460:D460"/>
    <mergeCell ref="B462:D462"/>
    <mergeCell ref="B463:D463"/>
    <mergeCell ref="B464:D464"/>
    <mergeCell ref="B431:D431"/>
    <mergeCell ref="B433:D433"/>
    <mergeCell ref="C435:D435"/>
    <mergeCell ref="B446:D446"/>
    <mergeCell ref="B448:D448"/>
    <mergeCell ref="B483:D483"/>
    <mergeCell ref="B492:D492"/>
    <mergeCell ref="B495:D495"/>
    <mergeCell ref="B497:D497"/>
    <mergeCell ref="B498:D498"/>
    <mergeCell ref="B465:D465"/>
    <mergeCell ref="B466:D466"/>
    <mergeCell ref="B468:D468"/>
    <mergeCell ref="C470:D470"/>
    <mergeCell ref="B481:D481"/>
    <mergeCell ref="B516:D516"/>
    <mergeCell ref="B518:D518"/>
    <mergeCell ref="B527:D527"/>
    <mergeCell ref="B530:D530"/>
    <mergeCell ref="B532:D532"/>
    <mergeCell ref="B499:D499"/>
    <mergeCell ref="B500:D500"/>
    <mergeCell ref="B501:D501"/>
    <mergeCell ref="B503:D503"/>
    <mergeCell ref="C505:D505"/>
    <mergeCell ref="C540:D540"/>
    <mergeCell ref="B551:D551"/>
    <mergeCell ref="B553:D553"/>
    <mergeCell ref="B562:D562"/>
    <mergeCell ref="B565:D565"/>
    <mergeCell ref="B533:D533"/>
    <mergeCell ref="B534:D534"/>
    <mergeCell ref="B535:D535"/>
    <mergeCell ref="B536:D536"/>
    <mergeCell ref="B538:D538"/>
    <mergeCell ref="B573:D573"/>
    <mergeCell ref="C575:D575"/>
    <mergeCell ref="B586:D586"/>
    <mergeCell ref="B588:D588"/>
    <mergeCell ref="B597:D597"/>
    <mergeCell ref="B567:D567"/>
    <mergeCell ref="B568:D568"/>
    <mergeCell ref="B569:D569"/>
    <mergeCell ref="B570:D570"/>
    <mergeCell ref="B571:D571"/>
    <mergeCell ref="B606:D606"/>
    <mergeCell ref="B608:D608"/>
    <mergeCell ref="C610:D610"/>
    <mergeCell ref="B621:D621"/>
    <mergeCell ref="B623:D623"/>
    <mergeCell ref="B600:D600"/>
    <mergeCell ref="B602:D602"/>
    <mergeCell ref="B603:D603"/>
    <mergeCell ref="B604:D604"/>
    <mergeCell ref="B605:D605"/>
    <mergeCell ref="B640:D640"/>
    <mergeCell ref="B641:D641"/>
    <mergeCell ref="B643:D643"/>
    <mergeCell ref="C645:D645"/>
    <mergeCell ref="B656:D656"/>
    <mergeCell ref="B632:D632"/>
    <mergeCell ref="B635:D635"/>
    <mergeCell ref="B637:D637"/>
    <mergeCell ref="B638:D638"/>
    <mergeCell ref="B639:D639"/>
    <mergeCell ref="B674:D674"/>
    <mergeCell ref="B675:D675"/>
    <mergeCell ref="B676:D676"/>
    <mergeCell ref="B678:D678"/>
    <mergeCell ref="C680:D680"/>
    <mergeCell ref="B658:D658"/>
    <mergeCell ref="B667:D667"/>
    <mergeCell ref="B670:D670"/>
    <mergeCell ref="B672:D672"/>
    <mergeCell ref="B673:D673"/>
    <mergeCell ref="B708:D708"/>
    <mergeCell ref="B709:D709"/>
    <mergeCell ref="B710:D710"/>
    <mergeCell ref="B711:D711"/>
    <mergeCell ref="B713:D713"/>
    <mergeCell ref="B691:D691"/>
    <mergeCell ref="B693:D693"/>
    <mergeCell ref="B702:D702"/>
    <mergeCell ref="B705:D705"/>
    <mergeCell ref="B707:D707"/>
    <mergeCell ref="B742:D742"/>
    <mergeCell ref="B743:D743"/>
    <mergeCell ref="B744:D744"/>
    <mergeCell ref="B745:D745"/>
    <mergeCell ref="B746:D746"/>
    <mergeCell ref="C715:D715"/>
    <mergeCell ref="B726:D726"/>
    <mergeCell ref="B728:D728"/>
    <mergeCell ref="B737:D737"/>
    <mergeCell ref="B740:D740"/>
    <mergeCell ref="B775:D775"/>
    <mergeCell ref="B777:D777"/>
    <mergeCell ref="B778:D778"/>
    <mergeCell ref="B779:D779"/>
    <mergeCell ref="B780:D780"/>
    <mergeCell ref="B748:D748"/>
    <mergeCell ref="C750:D750"/>
    <mergeCell ref="B761:D761"/>
    <mergeCell ref="B763:D763"/>
    <mergeCell ref="B772:D772"/>
    <mergeCell ref="B807:D807"/>
    <mergeCell ref="B810:D810"/>
    <mergeCell ref="B812:D812"/>
    <mergeCell ref="B813:D813"/>
    <mergeCell ref="B814:D814"/>
    <mergeCell ref="B781:D781"/>
    <mergeCell ref="B783:D783"/>
    <mergeCell ref="C785:D785"/>
    <mergeCell ref="B796:D796"/>
    <mergeCell ref="B798:D798"/>
    <mergeCell ref="B833:D833"/>
    <mergeCell ref="B842:D842"/>
    <mergeCell ref="B845:D845"/>
    <mergeCell ref="B847:D847"/>
    <mergeCell ref="B848:D848"/>
    <mergeCell ref="B815:D815"/>
    <mergeCell ref="B816:D816"/>
    <mergeCell ref="B818:D818"/>
    <mergeCell ref="C820:D820"/>
    <mergeCell ref="B831:D831"/>
    <mergeCell ref="B866:D866"/>
    <mergeCell ref="B868:D868"/>
    <mergeCell ref="B877:D877"/>
    <mergeCell ref="B880:D880"/>
    <mergeCell ref="B882:D882"/>
    <mergeCell ref="B849:D849"/>
    <mergeCell ref="B850:D850"/>
    <mergeCell ref="B851:D851"/>
    <mergeCell ref="B853:D853"/>
    <mergeCell ref="C855:D855"/>
    <mergeCell ref="C890:D890"/>
    <mergeCell ref="B901:D901"/>
    <mergeCell ref="B903:D903"/>
    <mergeCell ref="B912:D912"/>
    <mergeCell ref="B915:D915"/>
    <mergeCell ref="B883:D883"/>
    <mergeCell ref="B884:D884"/>
    <mergeCell ref="B885:D885"/>
    <mergeCell ref="B886:D886"/>
    <mergeCell ref="B888:D888"/>
    <mergeCell ref="B923:D923"/>
    <mergeCell ref="C925:D925"/>
    <mergeCell ref="B936:D936"/>
    <mergeCell ref="B938:D938"/>
    <mergeCell ref="B947:D947"/>
    <mergeCell ref="B917:D917"/>
    <mergeCell ref="B918:D918"/>
    <mergeCell ref="B919:D919"/>
    <mergeCell ref="B920:D920"/>
    <mergeCell ref="B921:D921"/>
    <mergeCell ref="B956:D956"/>
    <mergeCell ref="B958:D958"/>
    <mergeCell ref="C960:D960"/>
    <mergeCell ref="B971:D971"/>
    <mergeCell ref="B973:D973"/>
    <mergeCell ref="B950:D950"/>
    <mergeCell ref="B952:D952"/>
    <mergeCell ref="B953:D953"/>
    <mergeCell ref="B954:D954"/>
    <mergeCell ref="B955:D955"/>
    <mergeCell ref="B990:D990"/>
    <mergeCell ref="B991:D991"/>
    <mergeCell ref="B993:D993"/>
    <mergeCell ref="C995:D995"/>
    <mergeCell ref="B1006:D1006"/>
    <mergeCell ref="B982:D982"/>
    <mergeCell ref="B985:D985"/>
    <mergeCell ref="B987:D987"/>
    <mergeCell ref="B988:D988"/>
    <mergeCell ref="B989:D989"/>
    <mergeCell ref="B1024:D1024"/>
    <mergeCell ref="B1025:D1025"/>
    <mergeCell ref="B1026:D1026"/>
    <mergeCell ref="B1028:D1028"/>
    <mergeCell ref="C1030:D1030"/>
    <mergeCell ref="B1008:D1008"/>
    <mergeCell ref="B1017:D1017"/>
    <mergeCell ref="B1020:D1020"/>
    <mergeCell ref="B1022:D1022"/>
    <mergeCell ref="B1023:D1023"/>
    <mergeCell ref="B1058:D1058"/>
    <mergeCell ref="B1059:D1059"/>
    <mergeCell ref="B1060:D1060"/>
    <mergeCell ref="B1061:D1061"/>
    <mergeCell ref="B1063:D1063"/>
    <mergeCell ref="B1041:D1041"/>
    <mergeCell ref="B1043:D1043"/>
    <mergeCell ref="B1052:D1052"/>
    <mergeCell ref="B1055:D1055"/>
    <mergeCell ref="B1057:D1057"/>
    <mergeCell ref="B1092:D1092"/>
    <mergeCell ref="B1093:D1093"/>
    <mergeCell ref="B1094:D1094"/>
    <mergeCell ref="B1095:D1095"/>
    <mergeCell ref="B1096:D1096"/>
    <mergeCell ref="C1065:D1065"/>
    <mergeCell ref="B1076:D1076"/>
    <mergeCell ref="B1078:D1078"/>
    <mergeCell ref="B1087:D1087"/>
    <mergeCell ref="B1090:D1090"/>
    <mergeCell ref="B1125:D1125"/>
    <mergeCell ref="B1127:D1127"/>
    <mergeCell ref="B1128:D1128"/>
    <mergeCell ref="B1129:D1129"/>
    <mergeCell ref="B1130:D1130"/>
    <mergeCell ref="B1098:D1098"/>
    <mergeCell ref="C1100:D1100"/>
    <mergeCell ref="B1111:D1111"/>
    <mergeCell ref="B1113:D1113"/>
    <mergeCell ref="B1122:D1122"/>
    <mergeCell ref="B1157:D1157"/>
    <mergeCell ref="B1160:D1160"/>
    <mergeCell ref="B1162:D1162"/>
    <mergeCell ref="B1163:D1163"/>
    <mergeCell ref="B1164:D1164"/>
    <mergeCell ref="B1131:D1131"/>
    <mergeCell ref="B1133:D1133"/>
    <mergeCell ref="C1135:D1135"/>
    <mergeCell ref="B1146:D1146"/>
    <mergeCell ref="B1148:D1148"/>
    <mergeCell ref="B1183:D1183"/>
    <mergeCell ref="B1192:D1192"/>
    <mergeCell ref="B1195:D1195"/>
    <mergeCell ref="B1197:D1197"/>
    <mergeCell ref="B1198:D1198"/>
    <mergeCell ref="B1165:D1165"/>
    <mergeCell ref="B1166:D1166"/>
    <mergeCell ref="B1168:D1168"/>
    <mergeCell ref="C1170:D1170"/>
    <mergeCell ref="B1181:D1181"/>
    <mergeCell ref="B1216:D1216"/>
    <mergeCell ref="B1218:D1218"/>
    <mergeCell ref="B1227:D1227"/>
    <mergeCell ref="B1230:D1230"/>
    <mergeCell ref="B1232:D1232"/>
    <mergeCell ref="B1199:D1199"/>
    <mergeCell ref="B1200:D1200"/>
    <mergeCell ref="B1201:D1201"/>
    <mergeCell ref="B1203:D1203"/>
    <mergeCell ref="C1205:D1205"/>
    <mergeCell ref="C1240:D1240"/>
    <mergeCell ref="B1251:D1251"/>
    <mergeCell ref="B1253:D1253"/>
    <mergeCell ref="B1262:D1262"/>
    <mergeCell ref="B1265:D1265"/>
    <mergeCell ref="B1233:D1233"/>
    <mergeCell ref="B1234:D1234"/>
    <mergeCell ref="B1235:D1235"/>
    <mergeCell ref="B1236:D1236"/>
    <mergeCell ref="B1238:D1238"/>
    <mergeCell ref="B1273:D1273"/>
    <mergeCell ref="C1275:D1275"/>
    <mergeCell ref="B1286:D1286"/>
    <mergeCell ref="B1288:D1288"/>
    <mergeCell ref="B1297:D1297"/>
    <mergeCell ref="B1267:D1267"/>
    <mergeCell ref="B1268:D1268"/>
    <mergeCell ref="B1269:D1269"/>
    <mergeCell ref="B1270:D1270"/>
    <mergeCell ref="B1271:D1271"/>
    <mergeCell ref="B1306:D1306"/>
    <mergeCell ref="B1308:D1308"/>
    <mergeCell ref="C1310:D1310"/>
    <mergeCell ref="B1321:D1321"/>
    <mergeCell ref="B1323:D1323"/>
    <mergeCell ref="B1300:D1300"/>
    <mergeCell ref="B1302:D1302"/>
    <mergeCell ref="B1303:D1303"/>
    <mergeCell ref="B1304:D1304"/>
    <mergeCell ref="B1305:D1305"/>
    <mergeCell ref="B1340:D1340"/>
    <mergeCell ref="B1341:D1341"/>
    <mergeCell ref="B1343:D1343"/>
    <mergeCell ref="C1345:D1345"/>
    <mergeCell ref="B1356:D1356"/>
    <mergeCell ref="B1332:D1332"/>
    <mergeCell ref="B1335:D1335"/>
    <mergeCell ref="B1337:D1337"/>
    <mergeCell ref="B1338:D1338"/>
    <mergeCell ref="B1339:D1339"/>
    <mergeCell ref="B1391:D1391"/>
    <mergeCell ref="B1393:D1393"/>
    <mergeCell ref="B1374:D1374"/>
    <mergeCell ref="B1375:D1375"/>
    <mergeCell ref="B1376:D1376"/>
    <mergeCell ref="B1378:D1378"/>
    <mergeCell ref="C1380:D1380"/>
    <mergeCell ref="B1358:D1358"/>
    <mergeCell ref="B1367:D1367"/>
    <mergeCell ref="B1370:D1370"/>
    <mergeCell ref="B1372:D1372"/>
    <mergeCell ref="B1373:D1373"/>
  </mergeCells>
  <conditionalFormatting sqref="B17:D24">
    <cfRule type="expression" dxfId="1088" priority="1028">
      <formula>AND($A$3=3,$A$2=8,$A$5&lt;22)</formula>
    </cfRule>
    <cfRule type="expression" dxfId="1087" priority="1017" stopIfTrue="1">
      <formula>AND($A$3=4,$A$2&lt;4,$A$5&lt;10)</formula>
    </cfRule>
    <cfRule type="expression" dxfId="1086" priority="1018">
      <formula>AND($A$3=4,$A$2=4,$A$5&lt;13)</formula>
    </cfRule>
    <cfRule type="expression" dxfId="1085" priority="1019">
      <formula>AND($A$3=4,$A$2=5,$A$5&lt;17)</formula>
    </cfRule>
    <cfRule type="expression" dxfId="1084" priority="1020">
      <formula>AND($A$3=4,$A$2=6,$A$5&lt;21)</formula>
    </cfRule>
    <cfRule type="expression" dxfId="1083" priority="1021">
      <formula>AND($A$3=4,$A$2=7,$A$5&lt;25)</formula>
    </cfRule>
    <cfRule type="expression" dxfId="1082" priority="1022" stopIfTrue="1">
      <formula>AND($A$3=4,$A$2=8,$A$5&lt;29)</formula>
    </cfRule>
    <cfRule type="expression" dxfId="1081" priority="1034">
      <formula>$A$2=0</formula>
    </cfRule>
    <cfRule type="expression" dxfId="1080" priority="1033" stopIfTrue="1">
      <formula>AND($A$3=2,$A$5&lt;15,$A$2=8)</formula>
    </cfRule>
    <cfRule type="expression" dxfId="1079" priority="1032">
      <formula>AND($A$3=2,$A$2=7,$A$5&lt;13)</formula>
    </cfRule>
    <cfRule type="expression" dxfId="1078" priority="1031">
      <formula>AND($A$3=2,$A$2=6,$A$5&lt;11)</formula>
    </cfRule>
    <cfRule type="expression" dxfId="1077" priority="1030" stopIfTrue="1">
      <formula>AND($A$3=2,$A$2=5,$A$5&lt;9)</formula>
    </cfRule>
    <cfRule type="expression" dxfId="1076" priority="1029">
      <formula>AND($A$3=2,$A$2=4,$A$5&lt;7)</formula>
    </cfRule>
    <cfRule type="expression" dxfId="1074" priority="1027">
      <formula>AND($A$3=3,$A$2=7,$A$5&lt;19)</formula>
    </cfRule>
    <cfRule type="expression" dxfId="1073" priority="1026">
      <formula>AND($A$3=3,$A$2=6,$A$5&lt;16)</formula>
    </cfRule>
    <cfRule type="expression" dxfId="1072" priority="1025">
      <formula>AND($A$3=3,$A$2=5,$A$5&lt;13)</formula>
    </cfRule>
    <cfRule type="expression" dxfId="1071" priority="1024">
      <formula>AND($A$3=3,$A$2=4,$A$5&lt;10)</formula>
    </cfRule>
    <cfRule type="expression" dxfId="1070" priority="1023">
      <formula>AND($A$3=3,$A$2&lt;4,$A$5&lt;7)</formula>
    </cfRule>
  </conditionalFormatting>
  <conditionalFormatting sqref="B18:D24">
    <cfRule type="expression" dxfId="1069" priority="1035">
      <formula>$A$2&lt;2</formula>
    </cfRule>
  </conditionalFormatting>
  <conditionalFormatting sqref="B19:D24">
    <cfRule type="expression" dxfId="1068" priority="1036">
      <formula>$A$2&lt;3</formula>
    </cfRule>
  </conditionalFormatting>
  <conditionalFormatting sqref="B20:D24">
    <cfRule type="expression" dxfId="1067" priority="1037">
      <formula>$A$2&lt;4</formula>
    </cfRule>
  </conditionalFormatting>
  <conditionalFormatting sqref="B21:D24">
    <cfRule type="expression" dxfId="1066" priority="1038">
      <formula>$A$2&lt;5</formula>
    </cfRule>
  </conditionalFormatting>
  <conditionalFormatting sqref="B22:D24">
    <cfRule type="expression" dxfId="1065" priority="1039">
      <formula>$A$2&lt;6</formula>
    </cfRule>
  </conditionalFormatting>
  <conditionalFormatting sqref="B23:D24">
    <cfRule type="expression" dxfId="1064" priority="1040">
      <formula>$A$2&lt;7</formula>
    </cfRule>
  </conditionalFormatting>
  <conditionalFormatting sqref="B24:D24">
    <cfRule type="expression" dxfId="1063" priority="1041" stopIfTrue="1">
      <formula>$A$2&lt;8</formula>
    </cfRule>
  </conditionalFormatting>
  <conditionalFormatting sqref="B52:D59">
    <cfRule type="expression" dxfId="1061" priority="1002">
      <formula>AND($A$3=3,$A$2=8,$A$5&lt;22)</formula>
    </cfRule>
    <cfRule type="expression" dxfId="1060" priority="992">
      <formula>AND($A$3=4,$A$2=4,$A$5&lt;13)</formula>
    </cfRule>
    <cfRule type="expression" dxfId="1059" priority="993">
      <formula>AND($A$3=4,$A$2=5,$A$5&lt;17)</formula>
    </cfRule>
    <cfRule type="expression" dxfId="1058" priority="994">
      <formula>AND($A$3=4,$A$2=6,$A$5&lt;21)</formula>
    </cfRule>
    <cfRule type="expression" dxfId="1057" priority="995">
      <formula>AND($A$3=4,$A$2=7,$A$5&lt;25)</formula>
    </cfRule>
    <cfRule type="expression" dxfId="1056" priority="996" stopIfTrue="1">
      <formula>AND($A$3=4,$A$2=8,$A$5&lt;29)</formula>
    </cfRule>
    <cfRule type="expression" dxfId="1055" priority="1008">
      <formula>$A$2=0</formula>
    </cfRule>
    <cfRule type="expression" dxfId="1054" priority="1007" stopIfTrue="1">
      <formula>AND($A$3=2,$A$5&lt;15,$A$2=8)</formula>
    </cfRule>
    <cfRule type="expression" dxfId="1053" priority="1006">
      <formula>AND($A$3=2,$A$2=7,$A$5&lt;13)</formula>
    </cfRule>
    <cfRule type="expression" dxfId="1052" priority="1005">
      <formula>AND($A$3=2,$A$2=6,$A$5&lt;11)</formula>
    </cfRule>
    <cfRule type="expression" dxfId="1051" priority="1004" stopIfTrue="1">
      <formula>AND($A$3=2,$A$2=5,$A$5&lt;9)</formula>
    </cfRule>
    <cfRule type="expression" dxfId="1050" priority="1003">
      <formula>AND($A$3=2,$A$2=4,$A$5&lt;7)</formula>
    </cfRule>
    <cfRule type="expression" dxfId="1049" priority="991" stopIfTrue="1">
      <formula>AND($A$3=4,$A$2&lt;4,$A$5&lt;10)</formula>
    </cfRule>
    <cfRule type="expression" dxfId="1048" priority="1001">
      <formula>AND($A$3=3,$A$2=7,$A$5&lt;19)</formula>
    </cfRule>
    <cfRule type="expression" dxfId="1047" priority="1000">
      <formula>AND($A$3=3,$A$2=6,$A$5&lt;16)</formula>
    </cfRule>
    <cfRule type="expression" dxfId="1046" priority="999">
      <formula>AND($A$3=3,$A$2=5,$A$5&lt;13)</formula>
    </cfRule>
    <cfRule type="expression" dxfId="1045" priority="998">
      <formula>AND($A$3=3,$A$2=4,$A$5&lt;10)</formula>
    </cfRule>
    <cfRule type="expression" dxfId="1044" priority="997">
      <formula>AND($A$3=3,$A$2&lt;4,$A$5&lt;7)</formula>
    </cfRule>
  </conditionalFormatting>
  <conditionalFormatting sqref="B53:D59">
    <cfRule type="expression" dxfId="1043" priority="1009">
      <formula>$A$2&lt;2</formula>
    </cfRule>
  </conditionalFormatting>
  <conditionalFormatting sqref="B54:D59">
    <cfRule type="expression" dxfId="1042" priority="1010">
      <formula>$A$2&lt;3</formula>
    </cfRule>
  </conditionalFormatting>
  <conditionalFormatting sqref="B55:D59">
    <cfRule type="expression" dxfId="1041" priority="1011">
      <formula>$A$2&lt;4</formula>
    </cfRule>
  </conditionalFormatting>
  <conditionalFormatting sqref="B56:D59">
    <cfRule type="expression" dxfId="1040" priority="1012">
      <formula>$A$2&lt;5</formula>
    </cfRule>
  </conditionalFormatting>
  <conditionalFormatting sqref="B57:D59">
    <cfRule type="expression" dxfId="1039" priority="1013">
      <formula>$A$2&lt;6</formula>
    </cfRule>
  </conditionalFormatting>
  <conditionalFormatting sqref="B58:D59">
    <cfRule type="expression" dxfId="1038" priority="1014">
      <formula>$A$2&lt;7</formula>
    </cfRule>
  </conditionalFormatting>
  <conditionalFormatting sqref="B59:D59">
    <cfRule type="expression" dxfId="1037" priority="1015" stopIfTrue="1">
      <formula>$A$2&lt;8</formula>
    </cfRule>
  </conditionalFormatting>
  <conditionalFormatting sqref="B86:D93">
    <cfRule type="expression" dxfId="1035" priority="976">
      <formula>AND($A$3=3,$A$2=8,$A$5&lt;22)</formula>
    </cfRule>
    <cfRule type="expression" dxfId="1034" priority="966">
      <formula>AND($A$3=4,$A$2=4,$A$5&lt;13)</formula>
    </cfRule>
    <cfRule type="expression" dxfId="1033" priority="967">
      <formula>AND($A$3=4,$A$2=5,$A$5&lt;17)</formula>
    </cfRule>
    <cfRule type="expression" dxfId="1032" priority="968">
      <formula>AND($A$3=4,$A$2=6,$A$5&lt;21)</formula>
    </cfRule>
    <cfRule type="expression" dxfId="1031" priority="969">
      <formula>AND($A$3=4,$A$2=7,$A$5&lt;25)</formula>
    </cfRule>
    <cfRule type="expression" dxfId="1030" priority="970" stopIfTrue="1">
      <formula>AND($A$3=4,$A$2=8,$A$5&lt;29)</formula>
    </cfRule>
    <cfRule type="expression" dxfId="1029" priority="982">
      <formula>$A$2=0</formula>
    </cfRule>
    <cfRule type="expression" dxfId="1028" priority="981" stopIfTrue="1">
      <formula>AND($A$3=2,$A$5&lt;15,$A$2=8)</formula>
    </cfRule>
    <cfRule type="expression" dxfId="1027" priority="980">
      <formula>AND($A$3=2,$A$2=7,$A$5&lt;13)</formula>
    </cfRule>
    <cfRule type="expression" dxfId="1026" priority="979">
      <formula>AND($A$3=2,$A$2=6,$A$5&lt;11)</formula>
    </cfRule>
    <cfRule type="expression" dxfId="1025" priority="978" stopIfTrue="1">
      <formula>AND($A$3=2,$A$2=5,$A$5&lt;9)</formula>
    </cfRule>
    <cfRule type="expression" dxfId="1024" priority="977">
      <formula>AND($A$3=2,$A$2=4,$A$5&lt;7)</formula>
    </cfRule>
    <cfRule type="expression" dxfId="1023" priority="965" stopIfTrue="1">
      <formula>AND($A$3=4,$A$2&lt;4,$A$5&lt;10)</formula>
    </cfRule>
    <cfRule type="expression" dxfId="1022" priority="975">
      <formula>AND($A$3=3,$A$2=7,$A$5&lt;19)</formula>
    </cfRule>
    <cfRule type="expression" dxfId="1021" priority="974">
      <formula>AND($A$3=3,$A$2=6,$A$5&lt;16)</formula>
    </cfRule>
    <cfRule type="expression" dxfId="1020" priority="973">
      <formula>AND($A$3=3,$A$2=5,$A$5&lt;13)</formula>
    </cfRule>
    <cfRule type="expression" dxfId="1019" priority="972">
      <formula>AND($A$3=3,$A$2=4,$A$5&lt;10)</formula>
    </cfRule>
    <cfRule type="expression" dxfId="1018" priority="971">
      <formula>AND($A$3=3,$A$2&lt;4,$A$5&lt;7)</formula>
    </cfRule>
  </conditionalFormatting>
  <conditionalFormatting sqref="B87:D93">
    <cfRule type="expression" dxfId="1017" priority="983">
      <formula>$A$2&lt;2</formula>
    </cfRule>
  </conditionalFormatting>
  <conditionalFormatting sqref="B88:D93">
    <cfRule type="expression" dxfId="1016" priority="984">
      <formula>$A$2&lt;3</formula>
    </cfRule>
  </conditionalFormatting>
  <conditionalFormatting sqref="B89:D93">
    <cfRule type="expression" dxfId="1015" priority="985">
      <formula>$A$2&lt;4</formula>
    </cfRule>
  </conditionalFormatting>
  <conditionalFormatting sqref="B90:D93">
    <cfRule type="expression" dxfId="1014" priority="986">
      <formula>$A$2&lt;5</formula>
    </cfRule>
  </conditionalFormatting>
  <conditionalFormatting sqref="B91:D93">
    <cfRule type="expression" dxfId="1013" priority="987">
      <formula>$A$2&lt;6</formula>
    </cfRule>
  </conditionalFormatting>
  <conditionalFormatting sqref="B92:D93">
    <cfRule type="expression" dxfId="1012" priority="988">
      <formula>$A$2&lt;7</formula>
    </cfRule>
  </conditionalFormatting>
  <conditionalFormatting sqref="B93:D93">
    <cfRule type="expression" dxfId="1011" priority="989" stopIfTrue="1">
      <formula>$A$2&lt;8</formula>
    </cfRule>
  </conditionalFormatting>
  <conditionalFormatting sqref="B121:D128">
    <cfRule type="expression" dxfId="1010" priority="950">
      <formula>AND($A$3=3,$A$2=8,$A$5&lt;22)</formula>
    </cfRule>
    <cfRule type="expression" dxfId="1009" priority="956">
      <formula>$A$2=0</formula>
    </cfRule>
    <cfRule type="expression" dxfId="1008" priority="955" stopIfTrue="1">
      <formula>AND($A$3=2,$A$5&lt;15,$A$2=8)</formula>
    </cfRule>
    <cfRule type="expression" dxfId="1007" priority="954">
      <formula>AND($A$3=2,$A$2=7,$A$5&lt;13)</formula>
    </cfRule>
    <cfRule type="expression" dxfId="1006" priority="953">
      <formula>AND($A$3=2,$A$2=6,$A$5&lt;11)</formula>
    </cfRule>
    <cfRule type="expression" dxfId="1005" priority="952" stopIfTrue="1">
      <formula>AND($A$3=2,$A$2=5,$A$5&lt;9)</formula>
    </cfRule>
    <cfRule type="expression" dxfId="1004" priority="939" stopIfTrue="1">
      <formula>AND($A$3=4,$A$2&lt;4,$A$5&lt;10)</formula>
    </cfRule>
    <cfRule type="expression" dxfId="1003" priority="940">
      <formula>AND($A$3=4,$A$2=4,$A$5&lt;13)</formula>
    </cfRule>
    <cfRule type="expression" dxfId="1002" priority="941">
      <formula>AND($A$3=4,$A$2=5,$A$5&lt;17)</formula>
    </cfRule>
    <cfRule type="expression" dxfId="1001" priority="942">
      <formula>AND($A$3=4,$A$2=6,$A$5&lt;21)</formula>
    </cfRule>
    <cfRule type="expression" dxfId="1000" priority="943">
      <formula>AND($A$3=4,$A$2=7,$A$5&lt;25)</formula>
    </cfRule>
    <cfRule type="expression" dxfId="999" priority="944" stopIfTrue="1">
      <formula>AND($A$3=4,$A$2=8,$A$5&lt;29)</formula>
    </cfRule>
    <cfRule type="expression" dxfId="998" priority="951">
      <formula>AND($A$3=2,$A$2=4,$A$5&lt;7)</formula>
    </cfRule>
    <cfRule type="expression" dxfId="996" priority="949">
      <formula>AND($A$3=3,$A$2=7,$A$5&lt;19)</formula>
    </cfRule>
    <cfRule type="expression" dxfId="995" priority="948">
      <formula>AND($A$3=3,$A$2=6,$A$5&lt;16)</formula>
    </cfRule>
    <cfRule type="expression" dxfId="994" priority="947">
      <formula>AND($A$3=3,$A$2=5,$A$5&lt;13)</formula>
    </cfRule>
    <cfRule type="expression" dxfId="993" priority="946">
      <formula>AND($A$3=3,$A$2=4,$A$5&lt;10)</formula>
    </cfRule>
    <cfRule type="expression" dxfId="992" priority="945">
      <formula>AND($A$3=3,$A$2&lt;4,$A$5&lt;7)</formula>
    </cfRule>
  </conditionalFormatting>
  <conditionalFormatting sqref="B122:D128">
    <cfRule type="expression" dxfId="991" priority="957">
      <formula>$A$2&lt;2</formula>
    </cfRule>
  </conditionalFormatting>
  <conditionalFormatting sqref="B123:D128">
    <cfRule type="expression" dxfId="990" priority="958">
      <formula>$A$2&lt;3</formula>
    </cfRule>
  </conditionalFormatting>
  <conditionalFormatting sqref="B124:D128">
    <cfRule type="expression" dxfId="989" priority="959">
      <formula>$A$2&lt;4</formula>
    </cfRule>
  </conditionalFormatting>
  <conditionalFormatting sqref="B125:D128">
    <cfRule type="expression" dxfId="988" priority="960">
      <formula>$A$2&lt;5</formula>
    </cfRule>
  </conditionalFormatting>
  <conditionalFormatting sqref="B126:D128">
    <cfRule type="expression" dxfId="987" priority="961">
      <formula>$A$2&lt;6</formula>
    </cfRule>
  </conditionalFormatting>
  <conditionalFormatting sqref="B127:D128">
    <cfRule type="expression" dxfId="986" priority="962">
      <formula>$A$2&lt;7</formula>
    </cfRule>
  </conditionalFormatting>
  <conditionalFormatting sqref="B128:D128">
    <cfRule type="expression" dxfId="985" priority="963" stopIfTrue="1">
      <formula>$A$2&lt;8</formula>
    </cfRule>
  </conditionalFormatting>
  <conditionalFormatting sqref="B156:D163">
    <cfRule type="expression" dxfId="983" priority="930">
      <formula>$A$2=0</formula>
    </cfRule>
    <cfRule type="expression" dxfId="982" priority="929" stopIfTrue="1">
      <formula>AND($A$3=2,$A$5&lt;15,$A$2=8)</formula>
    </cfRule>
    <cfRule type="expression" dxfId="981" priority="928">
      <formula>AND($A$3=2,$A$2=7,$A$5&lt;13)</formula>
    </cfRule>
    <cfRule type="expression" dxfId="980" priority="927">
      <formula>AND($A$3=2,$A$2=6,$A$5&lt;11)</formula>
    </cfRule>
    <cfRule type="expression" dxfId="979" priority="926" stopIfTrue="1">
      <formula>AND($A$3=2,$A$2=5,$A$5&lt;9)</formula>
    </cfRule>
    <cfRule type="expression" dxfId="978" priority="913" stopIfTrue="1">
      <formula>AND($A$3=4,$A$2&lt;4,$A$5&lt;10)</formula>
    </cfRule>
    <cfRule type="expression" dxfId="977" priority="914">
      <formula>AND($A$3=4,$A$2=4,$A$5&lt;13)</formula>
    </cfRule>
    <cfRule type="expression" dxfId="976" priority="915">
      <formula>AND($A$3=4,$A$2=5,$A$5&lt;17)</formula>
    </cfRule>
    <cfRule type="expression" dxfId="975" priority="916">
      <formula>AND($A$3=4,$A$2=6,$A$5&lt;21)</formula>
    </cfRule>
    <cfRule type="expression" dxfId="974" priority="917">
      <formula>AND($A$3=4,$A$2=7,$A$5&lt;25)</formula>
    </cfRule>
    <cfRule type="expression" dxfId="973" priority="918" stopIfTrue="1">
      <formula>AND($A$3=4,$A$2=8,$A$5&lt;29)</formula>
    </cfRule>
    <cfRule type="expression" dxfId="972" priority="925">
      <formula>AND($A$3=2,$A$2=4,$A$5&lt;7)</formula>
    </cfRule>
    <cfRule type="expression" dxfId="971" priority="924">
      <formula>AND($A$3=3,$A$2=8,$A$5&lt;22)</formula>
    </cfRule>
    <cfRule type="expression" dxfId="970" priority="923">
      <formula>AND($A$3=3,$A$2=7,$A$5&lt;19)</formula>
    </cfRule>
    <cfRule type="expression" dxfId="969" priority="922">
      <formula>AND($A$3=3,$A$2=6,$A$5&lt;16)</formula>
    </cfRule>
    <cfRule type="expression" dxfId="968" priority="921">
      <formula>AND($A$3=3,$A$2=5,$A$5&lt;13)</formula>
    </cfRule>
    <cfRule type="expression" dxfId="967" priority="920">
      <formula>AND($A$3=3,$A$2=4,$A$5&lt;10)</formula>
    </cfRule>
    <cfRule type="expression" dxfId="966" priority="919">
      <formula>AND($A$3=3,$A$2&lt;4,$A$5&lt;7)</formula>
    </cfRule>
  </conditionalFormatting>
  <conditionalFormatting sqref="B157:D163">
    <cfRule type="expression" dxfId="965" priority="931">
      <formula>$A$2&lt;2</formula>
    </cfRule>
  </conditionalFormatting>
  <conditionalFormatting sqref="B158:D163">
    <cfRule type="expression" dxfId="964" priority="932">
      <formula>$A$2&lt;3</formula>
    </cfRule>
  </conditionalFormatting>
  <conditionalFormatting sqref="B159:D163">
    <cfRule type="expression" dxfId="963" priority="933">
      <formula>$A$2&lt;4</formula>
    </cfRule>
  </conditionalFormatting>
  <conditionalFormatting sqref="B160:D163">
    <cfRule type="expression" dxfId="962" priority="934">
      <formula>$A$2&lt;5</formula>
    </cfRule>
  </conditionalFormatting>
  <conditionalFormatting sqref="B161:D163">
    <cfRule type="expression" dxfId="961" priority="935">
      <formula>$A$2&lt;6</formula>
    </cfRule>
  </conditionalFormatting>
  <conditionalFormatting sqref="B162:D163">
    <cfRule type="expression" dxfId="960" priority="936">
      <formula>$A$2&lt;7</formula>
    </cfRule>
  </conditionalFormatting>
  <conditionalFormatting sqref="B163:D163">
    <cfRule type="expression" dxfId="959" priority="937" stopIfTrue="1">
      <formula>$A$2&lt;8</formula>
    </cfRule>
  </conditionalFormatting>
  <conditionalFormatting sqref="B191:D198">
    <cfRule type="expression" dxfId="957" priority="887" stopIfTrue="1">
      <formula>AND($A$3=4,$A$2&lt;4,$A$5&lt;10)</formula>
    </cfRule>
    <cfRule type="expression" dxfId="956" priority="888">
      <formula>AND($A$3=4,$A$2=4,$A$5&lt;13)</formula>
    </cfRule>
    <cfRule type="expression" dxfId="955" priority="889">
      <formula>AND($A$3=4,$A$2=5,$A$5&lt;17)</formula>
    </cfRule>
    <cfRule type="expression" dxfId="954" priority="890">
      <formula>AND($A$3=4,$A$2=6,$A$5&lt;21)</formula>
    </cfRule>
    <cfRule type="expression" dxfId="953" priority="891">
      <formula>AND($A$3=4,$A$2=7,$A$5&lt;25)</formula>
    </cfRule>
    <cfRule type="expression" dxfId="952" priority="892" stopIfTrue="1">
      <formula>AND($A$3=4,$A$2=8,$A$5&lt;29)</formula>
    </cfRule>
    <cfRule type="expression" dxfId="951" priority="904">
      <formula>$A$2=0</formula>
    </cfRule>
    <cfRule type="expression" dxfId="950" priority="903" stopIfTrue="1">
      <formula>AND($A$3=2,$A$5&lt;15,$A$2=8)</formula>
    </cfRule>
    <cfRule type="expression" dxfId="949" priority="902">
      <formula>AND($A$3=2,$A$2=7,$A$5&lt;13)</formula>
    </cfRule>
    <cfRule type="expression" dxfId="948" priority="901">
      <formula>AND($A$3=2,$A$2=6,$A$5&lt;11)</formula>
    </cfRule>
    <cfRule type="expression" dxfId="947" priority="900" stopIfTrue="1">
      <formula>AND($A$3=2,$A$2=5,$A$5&lt;9)</formula>
    </cfRule>
    <cfRule type="expression" dxfId="946" priority="899">
      <formula>AND($A$3=2,$A$2=4,$A$5&lt;7)</formula>
    </cfRule>
    <cfRule type="expression" dxfId="945" priority="898">
      <formula>AND($A$3=3,$A$2=8,$A$5&lt;22)</formula>
    </cfRule>
    <cfRule type="expression" dxfId="944" priority="897">
      <formula>AND($A$3=3,$A$2=7,$A$5&lt;19)</formula>
    </cfRule>
    <cfRule type="expression" dxfId="943" priority="896">
      <formula>AND($A$3=3,$A$2=6,$A$5&lt;16)</formula>
    </cfRule>
    <cfRule type="expression" dxfId="942" priority="895">
      <formula>AND($A$3=3,$A$2=5,$A$5&lt;13)</formula>
    </cfRule>
    <cfRule type="expression" dxfId="941" priority="894">
      <formula>AND($A$3=3,$A$2=4,$A$5&lt;10)</formula>
    </cfRule>
    <cfRule type="expression" dxfId="940" priority="893">
      <formula>AND($A$3=3,$A$2&lt;4,$A$5&lt;7)</formula>
    </cfRule>
  </conditionalFormatting>
  <conditionalFormatting sqref="B192:D198">
    <cfRule type="expression" dxfId="939" priority="905">
      <formula>$A$2&lt;2</formula>
    </cfRule>
  </conditionalFormatting>
  <conditionalFormatting sqref="B193:D198">
    <cfRule type="expression" dxfId="938" priority="906">
      <formula>$A$2&lt;3</formula>
    </cfRule>
  </conditionalFormatting>
  <conditionalFormatting sqref="B194:D198">
    <cfRule type="expression" dxfId="937" priority="907">
      <formula>$A$2&lt;4</formula>
    </cfRule>
  </conditionalFormatting>
  <conditionalFormatting sqref="B195:D198">
    <cfRule type="expression" dxfId="936" priority="908">
      <formula>$A$2&lt;5</formula>
    </cfRule>
  </conditionalFormatting>
  <conditionalFormatting sqref="B196:D198">
    <cfRule type="expression" dxfId="935" priority="909">
      <formula>$A$2&lt;6</formula>
    </cfRule>
  </conditionalFormatting>
  <conditionalFormatting sqref="B197:D198">
    <cfRule type="expression" dxfId="934" priority="910">
      <formula>$A$2&lt;7</formula>
    </cfRule>
  </conditionalFormatting>
  <conditionalFormatting sqref="B198:D198">
    <cfRule type="expression" dxfId="933" priority="911" stopIfTrue="1">
      <formula>$A$2&lt;8</formula>
    </cfRule>
  </conditionalFormatting>
  <conditionalFormatting sqref="B226:D233">
    <cfRule type="expression" dxfId="932" priority="872">
      <formula>AND($A$3=3,$A$2=8,$A$5&lt;22)</formula>
    </cfRule>
    <cfRule type="expression" dxfId="931" priority="861" stopIfTrue="1">
      <formula>AND($A$3=4,$A$2&lt;4,$A$5&lt;10)</formula>
    </cfRule>
    <cfRule type="expression" dxfId="930" priority="862">
      <formula>AND($A$3=4,$A$2=4,$A$5&lt;13)</formula>
    </cfRule>
    <cfRule type="expression" dxfId="929" priority="863">
      <formula>AND($A$3=4,$A$2=5,$A$5&lt;17)</formula>
    </cfRule>
    <cfRule type="expression" dxfId="928" priority="864">
      <formula>AND($A$3=4,$A$2=6,$A$5&lt;21)</formula>
    </cfRule>
    <cfRule type="expression" dxfId="927" priority="865">
      <formula>AND($A$3=4,$A$2=7,$A$5&lt;25)</formula>
    </cfRule>
    <cfRule type="expression" dxfId="926" priority="866" stopIfTrue="1">
      <formula>AND($A$3=4,$A$2=8,$A$5&lt;29)</formula>
    </cfRule>
    <cfRule type="expression" dxfId="925" priority="878">
      <formula>$A$2=0</formula>
    </cfRule>
    <cfRule type="expression" dxfId="924" priority="877" stopIfTrue="1">
      <formula>AND($A$3=2,$A$5&lt;15,$A$2=8)</formula>
    </cfRule>
    <cfRule type="expression" dxfId="923" priority="876">
      <formula>AND($A$3=2,$A$2=7,$A$5&lt;13)</formula>
    </cfRule>
    <cfRule type="expression" dxfId="922" priority="875">
      <formula>AND($A$3=2,$A$2=6,$A$5&lt;11)</formula>
    </cfRule>
    <cfRule type="expression" dxfId="921" priority="874" stopIfTrue="1">
      <formula>AND($A$3=2,$A$2=5,$A$5&lt;9)</formula>
    </cfRule>
    <cfRule type="expression" dxfId="920" priority="873">
      <formula>AND($A$3=2,$A$2=4,$A$5&lt;7)</formula>
    </cfRule>
    <cfRule type="expression" dxfId="918" priority="871">
      <formula>AND($A$3=3,$A$2=7,$A$5&lt;19)</formula>
    </cfRule>
    <cfRule type="expression" dxfId="917" priority="870">
      <formula>AND($A$3=3,$A$2=6,$A$5&lt;16)</formula>
    </cfRule>
    <cfRule type="expression" dxfId="916" priority="869">
      <formula>AND($A$3=3,$A$2=5,$A$5&lt;13)</formula>
    </cfRule>
    <cfRule type="expression" dxfId="915" priority="868">
      <formula>AND($A$3=3,$A$2=4,$A$5&lt;10)</formula>
    </cfRule>
    <cfRule type="expression" dxfId="914" priority="867">
      <formula>AND($A$3=3,$A$2&lt;4,$A$5&lt;7)</formula>
    </cfRule>
  </conditionalFormatting>
  <conditionalFormatting sqref="B227:D233">
    <cfRule type="expression" dxfId="913" priority="879">
      <formula>$A$2&lt;2</formula>
    </cfRule>
  </conditionalFormatting>
  <conditionalFormatting sqref="B228:D233">
    <cfRule type="expression" dxfId="912" priority="880">
      <formula>$A$2&lt;3</formula>
    </cfRule>
  </conditionalFormatting>
  <conditionalFormatting sqref="B229:D233">
    <cfRule type="expression" dxfId="911" priority="881">
      <formula>$A$2&lt;4</formula>
    </cfRule>
  </conditionalFormatting>
  <conditionalFormatting sqref="B230:D233">
    <cfRule type="expression" dxfId="910" priority="882">
      <formula>$A$2&lt;5</formula>
    </cfRule>
  </conditionalFormatting>
  <conditionalFormatting sqref="B231:D233">
    <cfRule type="expression" dxfId="909" priority="883">
      <formula>$A$2&lt;6</formula>
    </cfRule>
  </conditionalFormatting>
  <conditionalFormatting sqref="B232:D233">
    <cfRule type="expression" dxfId="908" priority="884">
      <formula>$A$2&lt;7</formula>
    </cfRule>
  </conditionalFormatting>
  <conditionalFormatting sqref="B233:D233">
    <cfRule type="expression" dxfId="907" priority="885" stopIfTrue="1">
      <formula>$A$2&lt;8</formula>
    </cfRule>
  </conditionalFormatting>
  <conditionalFormatting sqref="B261:D268">
    <cfRule type="expression" dxfId="906" priority="847">
      <formula>AND($A$3=2,$A$2=4,$A$5&lt;7)</formula>
    </cfRule>
    <cfRule type="expression" dxfId="905" priority="852">
      <formula>$A$2=0</formula>
    </cfRule>
    <cfRule type="expression" dxfId="904" priority="851" stopIfTrue="1">
      <formula>AND($A$3=2,$A$5&lt;15,$A$2=8)</formula>
    </cfRule>
    <cfRule type="expression" dxfId="903" priority="850">
      <formula>AND($A$3=2,$A$2=7,$A$5&lt;13)</formula>
    </cfRule>
    <cfRule type="expression" dxfId="902" priority="849">
      <formula>AND($A$3=2,$A$2=6,$A$5&lt;11)</formula>
    </cfRule>
    <cfRule type="expression" dxfId="901" priority="848" stopIfTrue="1">
      <formula>AND($A$3=2,$A$2=5,$A$5&lt;9)</formula>
    </cfRule>
    <cfRule type="expression" dxfId="899" priority="835" stopIfTrue="1">
      <formula>AND($A$3=4,$A$2&lt;4,$A$5&lt;10)</formula>
    </cfRule>
    <cfRule type="expression" dxfId="898" priority="836">
      <formula>AND($A$3=4,$A$2=4,$A$5&lt;13)</formula>
    </cfRule>
    <cfRule type="expression" dxfId="897" priority="837">
      <formula>AND($A$3=4,$A$2=5,$A$5&lt;17)</formula>
    </cfRule>
    <cfRule type="expression" dxfId="896" priority="838">
      <formula>AND($A$3=4,$A$2=6,$A$5&lt;21)</formula>
    </cfRule>
    <cfRule type="expression" dxfId="895" priority="839">
      <formula>AND($A$3=4,$A$2=7,$A$5&lt;25)</formula>
    </cfRule>
    <cfRule type="expression" dxfId="894" priority="840" stopIfTrue="1">
      <formula>AND($A$3=4,$A$2=8,$A$5&lt;29)</formula>
    </cfRule>
    <cfRule type="expression" dxfId="893" priority="846">
      <formula>AND($A$3=3,$A$2=8,$A$5&lt;22)</formula>
    </cfRule>
    <cfRule type="expression" dxfId="892" priority="845">
      <formula>AND($A$3=3,$A$2=7,$A$5&lt;19)</formula>
    </cfRule>
    <cfRule type="expression" dxfId="891" priority="844">
      <formula>AND($A$3=3,$A$2=6,$A$5&lt;16)</formula>
    </cfRule>
    <cfRule type="expression" dxfId="890" priority="843">
      <formula>AND($A$3=3,$A$2=5,$A$5&lt;13)</formula>
    </cfRule>
    <cfRule type="expression" dxfId="889" priority="842">
      <formula>AND($A$3=3,$A$2=4,$A$5&lt;10)</formula>
    </cfRule>
    <cfRule type="expression" dxfId="888" priority="841">
      <formula>AND($A$3=3,$A$2&lt;4,$A$5&lt;7)</formula>
    </cfRule>
  </conditionalFormatting>
  <conditionalFormatting sqref="B262:D268">
    <cfRule type="expression" dxfId="887" priority="853">
      <formula>$A$2&lt;2</formula>
    </cfRule>
  </conditionalFormatting>
  <conditionalFormatting sqref="B263:D268">
    <cfRule type="expression" dxfId="886" priority="854">
      <formula>$A$2&lt;3</formula>
    </cfRule>
  </conditionalFormatting>
  <conditionalFormatting sqref="B264:D268">
    <cfRule type="expression" dxfId="885" priority="855">
      <formula>$A$2&lt;4</formula>
    </cfRule>
  </conditionalFormatting>
  <conditionalFormatting sqref="B265:D268">
    <cfRule type="expression" dxfId="884" priority="856">
      <formula>$A$2&lt;5</formula>
    </cfRule>
  </conditionalFormatting>
  <conditionalFormatting sqref="B266:D268">
    <cfRule type="expression" dxfId="883" priority="857">
      <formula>$A$2&lt;6</formula>
    </cfRule>
  </conditionalFormatting>
  <conditionalFormatting sqref="B267:D268">
    <cfRule type="expression" dxfId="882" priority="858">
      <formula>$A$2&lt;7</formula>
    </cfRule>
  </conditionalFormatting>
  <conditionalFormatting sqref="B268:D268">
    <cfRule type="expression" dxfId="881" priority="859" stopIfTrue="1">
      <formula>$A$2&lt;8</formula>
    </cfRule>
  </conditionalFormatting>
  <conditionalFormatting sqref="B296:D303">
    <cfRule type="expression" dxfId="879" priority="826">
      <formula>$A$2=0</formula>
    </cfRule>
    <cfRule type="expression" dxfId="878" priority="825" stopIfTrue="1">
      <formula>AND($A$3=2,$A$5&lt;15,$A$2=8)</formula>
    </cfRule>
    <cfRule type="expression" dxfId="877" priority="824">
      <formula>AND($A$3=2,$A$2=7,$A$5&lt;13)</formula>
    </cfRule>
    <cfRule type="expression" dxfId="876" priority="823">
      <formula>AND($A$3=2,$A$2=6,$A$5&lt;11)</formula>
    </cfRule>
    <cfRule type="expression" dxfId="875" priority="822" stopIfTrue="1">
      <formula>AND($A$3=2,$A$2=5,$A$5&lt;9)</formula>
    </cfRule>
    <cfRule type="expression" dxfId="874" priority="809" stopIfTrue="1">
      <formula>AND($A$3=4,$A$2&lt;4,$A$5&lt;10)</formula>
    </cfRule>
    <cfRule type="expression" dxfId="873" priority="810">
      <formula>AND($A$3=4,$A$2=4,$A$5&lt;13)</formula>
    </cfRule>
    <cfRule type="expression" dxfId="872" priority="811">
      <formula>AND($A$3=4,$A$2=5,$A$5&lt;17)</formula>
    </cfRule>
    <cfRule type="expression" dxfId="871" priority="812">
      <formula>AND($A$3=4,$A$2=6,$A$5&lt;21)</formula>
    </cfRule>
    <cfRule type="expression" dxfId="870" priority="813">
      <formula>AND($A$3=4,$A$2=7,$A$5&lt;25)</formula>
    </cfRule>
    <cfRule type="expression" dxfId="869" priority="814" stopIfTrue="1">
      <formula>AND($A$3=4,$A$2=8,$A$5&lt;29)</formula>
    </cfRule>
    <cfRule type="expression" dxfId="868" priority="821">
      <formula>AND($A$3=2,$A$2=4,$A$5&lt;7)</formula>
    </cfRule>
    <cfRule type="expression" dxfId="867" priority="820">
      <formula>AND($A$3=3,$A$2=8,$A$5&lt;22)</formula>
    </cfRule>
    <cfRule type="expression" dxfId="866" priority="819">
      <formula>AND($A$3=3,$A$2=7,$A$5&lt;19)</formula>
    </cfRule>
    <cfRule type="expression" dxfId="865" priority="818">
      <formula>AND($A$3=3,$A$2=6,$A$5&lt;16)</formula>
    </cfRule>
    <cfRule type="expression" dxfId="864" priority="817">
      <formula>AND($A$3=3,$A$2=5,$A$5&lt;13)</formula>
    </cfRule>
    <cfRule type="expression" dxfId="863" priority="816">
      <formula>AND($A$3=3,$A$2=4,$A$5&lt;10)</formula>
    </cfRule>
    <cfRule type="expression" dxfId="862" priority="815">
      <formula>AND($A$3=3,$A$2&lt;4,$A$5&lt;7)</formula>
    </cfRule>
  </conditionalFormatting>
  <conditionalFormatting sqref="B297:D303">
    <cfRule type="expression" dxfId="861" priority="827">
      <formula>$A$2&lt;2</formula>
    </cfRule>
  </conditionalFormatting>
  <conditionalFormatting sqref="B298:D303">
    <cfRule type="expression" dxfId="860" priority="828">
      <formula>$A$2&lt;3</formula>
    </cfRule>
  </conditionalFormatting>
  <conditionalFormatting sqref="B299:D303">
    <cfRule type="expression" dxfId="859" priority="829">
      <formula>$A$2&lt;4</formula>
    </cfRule>
  </conditionalFormatting>
  <conditionalFormatting sqref="B300:D303">
    <cfRule type="expression" dxfId="858" priority="830">
      <formula>$A$2&lt;5</formula>
    </cfRule>
  </conditionalFormatting>
  <conditionalFormatting sqref="B301:D303">
    <cfRule type="expression" dxfId="857" priority="831">
      <formula>$A$2&lt;6</formula>
    </cfRule>
  </conditionalFormatting>
  <conditionalFormatting sqref="B302:D303">
    <cfRule type="expression" dxfId="856" priority="832">
      <formula>$A$2&lt;7</formula>
    </cfRule>
  </conditionalFormatting>
  <conditionalFormatting sqref="B303:D303">
    <cfRule type="expression" dxfId="855" priority="833" stopIfTrue="1">
      <formula>$A$2&lt;8</formula>
    </cfRule>
  </conditionalFormatting>
  <conditionalFormatting sqref="B331:D338">
    <cfRule type="expression" dxfId="854" priority="794">
      <formula>AND($A$3=3,$A$2=8,$A$5&lt;22)</formula>
    </cfRule>
    <cfRule type="expression" dxfId="853" priority="783" stopIfTrue="1">
      <formula>AND($A$3=4,$A$2&lt;4,$A$5&lt;10)</formula>
    </cfRule>
    <cfRule type="expression" dxfId="852" priority="784">
      <formula>AND($A$3=4,$A$2=4,$A$5&lt;13)</formula>
    </cfRule>
    <cfRule type="expression" dxfId="851" priority="785">
      <formula>AND($A$3=4,$A$2=5,$A$5&lt;17)</formula>
    </cfRule>
    <cfRule type="expression" dxfId="850" priority="786">
      <formula>AND($A$3=4,$A$2=6,$A$5&lt;21)</formula>
    </cfRule>
    <cfRule type="expression" dxfId="849" priority="787">
      <formula>AND($A$3=4,$A$2=7,$A$5&lt;25)</formula>
    </cfRule>
    <cfRule type="expression" dxfId="848" priority="788" stopIfTrue="1">
      <formula>AND($A$3=4,$A$2=8,$A$5&lt;29)</formula>
    </cfRule>
    <cfRule type="expression" dxfId="847" priority="800">
      <formula>$A$2=0</formula>
    </cfRule>
    <cfRule type="expression" dxfId="846" priority="799" stopIfTrue="1">
      <formula>AND($A$3=2,$A$5&lt;15,$A$2=8)</formula>
    </cfRule>
    <cfRule type="expression" dxfId="845" priority="798">
      <formula>AND($A$3=2,$A$2=7,$A$5&lt;13)</formula>
    </cfRule>
    <cfRule type="expression" dxfId="844" priority="797">
      <formula>AND($A$3=2,$A$2=6,$A$5&lt;11)</formula>
    </cfRule>
    <cfRule type="expression" dxfId="843" priority="796" stopIfTrue="1">
      <formula>AND($A$3=2,$A$2=5,$A$5&lt;9)</formula>
    </cfRule>
    <cfRule type="expression" dxfId="842" priority="795">
      <formula>AND($A$3=2,$A$2=4,$A$5&lt;7)</formula>
    </cfRule>
    <cfRule type="expression" dxfId="840" priority="793">
      <formula>AND($A$3=3,$A$2=7,$A$5&lt;19)</formula>
    </cfRule>
    <cfRule type="expression" dxfId="839" priority="792">
      <formula>AND($A$3=3,$A$2=6,$A$5&lt;16)</formula>
    </cfRule>
    <cfRule type="expression" dxfId="838" priority="791">
      <formula>AND($A$3=3,$A$2=5,$A$5&lt;13)</formula>
    </cfRule>
    <cfRule type="expression" dxfId="837" priority="790">
      <formula>AND($A$3=3,$A$2=4,$A$5&lt;10)</formula>
    </cfRule>
    <cfRule type="expression" dxfId="836" priority="789">
      <formula>AND($A$3=3,$A$2&lt;4,$A$5&lt;7)</formula>
    </cfRule>
  </conditionalFormatting>
  <conditionalFormatting sqref="B332:D338">
    <cfRule type="expression" dxfId="835" priority="801">
      <formula>$A$2&lt;2</formula>
    </cfRule>
  </conditionalFormatting>
  <conditionalFormatting sqref="B333:D338">
    <cfRule type="expression" dxfId="834" priority="802">
      <formula>$A$2&lt;3</formula>
    </cfRule>
  </conditionalFormatting>
  <conditionalFormatting sqref="B334:D338">
    <cfRule type="expression" dxfId="833" priority="803">
      <formula>$A$2&lt;4</formula>
    </cfRule>
  </conditionalFormatting>
  <conditionalFormatting sqref="B335:D338">
    <cfRule type="expression" dxfId="832" priority="804">
      <formula>$A$2&lt;5</formula>
    </cfRule>
  </conditionalFormatting>
  <conditionalFormatting sqref="B336:D338">
    <cfRule type="expression" dxfId="831" priority="805">
      <formula>$A$2&lt;6</formula>
    </cfRule>
  </conditionalFormatting>
  <conditionalFormatting sqref="B337:D338">
    <cfRule type="expression" dxfId="830" priority="806">
      <formula>$A$2&lt;7</formula>
    </cfRule>
  </conditionalFormatting>
  <conditionalFormatting sqref="B338:D338">
    <cfRule type="expression" dxfId="829" priority="807" stopIfTrue="1">
      <formula>$A$2&lt;8</formula>
    </cfRule>
  </conditionalFormatting>
  <conditionalFormatting sqref="B366:D373">
    <cfRule type="expression" dxfId="828" priority="769">
      <formula>AND($A$3=2,$A$2=4,$A$5&lt;7)</formula>
    </cfRule>
    <cfRule type="expression" dxfId="827" priority="768">
      <formula>AND($A$3=3,$A$2=8,$A$5&lt;22)</formula>
    </cfRule>
    <cfRule type="expression" dxfId="826" priority="757" stopIfTrue="1">
      <formula>AND($A$3=4,$A$2&lt;4,$A$5&lt;10)</formula>
    </cfRule>
    <cfRule type="expression" dxfId="825" priority="758">
      <formula>AND($A$3=4,$A$2=4,$A$5&lt;13)</formula>
    </cfRule>
    <cfRule type="expression" dxfId="824" priority="759">
      <formula>AND($A$3=4,$A$2=5,$A$5&lt;17)</formula>
    </cfRule>
    <cfRule type="expression" dxfId="823" priority="760">
      <formula>AND($A$3=4,$A$2=6,$A$5&lt;21)</formula>
    </cfRule>
    <cfRule type="expression" dxfId="822" priority="761">
      <formula>AND($A$3=4,$A$2=7,$A$5&lt;25)</formula>
    </cfRule>
    <cfRule type="expression" dxfId="821" priority="774">
      <formula>$A$2=0</formula>
    </cfRule>
    <cfRule type="expression" dxfId="820" priority="773" stopIfTrue="1">
      <formula>AND($A$3=2,$A$5&lt;15,$A$2=8)</formula>
    </cfRule>
    <cfRule type="expression" dxfId="819" priority="772">
      <formula>AND($A$3=2,$A$2=7,$A$5&lt;13)</formula>
    </cfRule>
    <cfRule type="expression" dxfId="818" priority="771">
      <formula>AND($A$3=2,$A$2=6,$A$5&lt;11)</formula>
    </cfRule>
    <cfRule type="expression" dxfId="817" priority="770" stopIfTrue="1">
      <formula>AND($A$3=2,$A$2=5,$A$5&lt;9)</formula>
    </cfRule>
    <cfRule type="expression" dxfId="816" priority="762" stopIfTrue="1">
      <formula>AND($A$3=4,$A$2=8,$A$5&lt;29)</formula>
    </cfRule>
    <cfRule type="expression" dxfId="814" priority="767">
      <formula>AND($A$3=3,$A$2=7,$A$5&lt;19)</formula>
    </cfRule>
    <cfRule type="expression" dxfId="813" priority="766">
      <formula>AND($A$3=3,$A$2=6,$A$5&lt;16)</formula>
    </cfRule>
    <cfRule type="expression" dxfId="812" priority="765">
      <formula>AND($A$3=3,$A$2=5,$A$5&lt;13)</formula>
    </cfRule>
    <cfRule type="expression" dxfId="811" priority="764">
      <formula>AND($A$3=3,$A$2=4,$A$5&lt;10)</formula>
    </cfRule>
    <cfRule type="expression" dxfId="810" priority="763">
      <formula>AND($A$3=3,$A$2&lt;4,$A$5&lt;7)</formula>
    </cfRule>
  </conditionalFormatting>
  <conditionalFormatting sqref="B367:D373">
    <cfRule type="expression" dxfId="809" priority="775">
      <formula>$A$2&lt;2</formula>
    </cfRule>
  </conditionalFormatting>
  <conditionalFormatting sqref="B368:D373">
    <cfRule type="expression" dxfId="808" priority="776">
      <formula>$A$2&lt;3</formula>
    </cfRule>
  </conditionalFormatting>
  <conditionalFormatting sqref="B369:D373">
    <cfRule type="expression" dxfId="807" priority="777">
      <formula>$A$2&lt;4</formula>
    </cfRule>
  </conditionalFormatting>
  <conditionalFormatting sqref="B370:D373">
    <cfRule type="expression" dxfId="806" priority="778">
      <formula>$A$2&lt;5</formula>
    </cfRule>
  </conditionalFormatting>
  <conditionalFormatting sqref="B371:D373">
    <cfRule type="expression" dxfId="805" priority="779">
      <formula>$A$2&lt;6</formula>
    </cfRule>
  </conditionalFormatting>
  <conditionalFormatting sqref="B372:D373">
    <cfRule type="expression" dxfId="804" priority="780">
      <formula>$A$2&lt;7</formula>
    </cfRule>
  </conditionalFormatting>
  <conditionalFormatting sqref="B373:D373">
    <cfRule type="expression" dxfId="803" priority="781" stopIfTrue="1">
      <formula>$A$2&lt;8</formula>
    </cfRule>
  </conditionalFormatting>
  <conditionalFormatting sqref="B401:D408">
    <cfRule type="expression" dxfId="801" priority="742">
      <formula>AND($A$3=3,$A$2=8,$A$5&lt;22)</formula>
    </cfRule>
    <cfRule type="expression" dxfId="800" priority="732">
      <formula>AND($A$3=4,$A$2=4,$A$5&lt;13)</formula>
    </cfRule>
    <cfRule type="expression" dxfId="799" priority="733">
      <formula>AND($A$3=4,$A$2=5,$A$5&lt;17)</formula>
    </cfRule>
    <cfRule type="expression" dxfId="798" priority="734">
      <formula>AND($A$3=4,$A$2=6,$A$5&lt;21)</formula>
    </cfRule>
    <cfRule type="expression" dxfId="797" priority="735">
      <formula>AND($A$3=4,$A$2=7,$A$5&lt;25)</formula>
    </cfRule>
    <cfRule type="expression" dxfId="796" priority="736" stopIfTrue="1">
      <formula>AND($A$3=4,$A$2=8,$A$5&lt;29)</formula>
    </cfRule>
    <cfRule type="expression" dxfId="795" priority="748">
      <formula>$A$2=0</formula>
    </cfRule>
    <cfRule type="expression" dxfId="794" priority="747" stopIfTrue="1">
      <formula>AND($A$3=2,$A$5&lt;15,$A$2=8)</formula>
    </cfRule>
    <cfRule type="expression" dxfId="793" priority="746">
      <formula>AND($A$3=2,$A$2=7,$A$5&lt;13)</formula>
    </cfRule>
    <cfRule type="expression" dxfId="792" priority="745">
      <formula>AND($A$3=2,$A$2=6,$A$5&lt;11)</formula>
    </cfRule>
    <cfRule type="expression" dxfId="791" priority="744" stopIfTrue="1">
      <formula>AND($A$3=2,$A$2=5,$A$5&lt;9)</formula>
    </cfRule>
    <cfRule type="expression" dxfId="790" priority="743">
      <formula>AND($A$3=2,$A$2=4,$A$5&lt;7)</formula>
    </cfRule>
    <cfRule type="expression" dxfId="789" priority="731" stopIfTrue="1">
      <formula>AND($A$3=4,$A$2&lt;4,$A$5&lt;10)</formula>
    </cfRule>
    <cfRule type="expression" dxfId="788" priority="741">
      <formula>AND($A$3=3,$A$2=7,$A$5&lt;19)</formula>
    </cfRule>
    <cfRule type="expression" dxfId="787" priority="740">
      <formula>AND($A$3=3,$A$2=6,$A$5&lt;16)</formula>
    </cfRule>
    <cfRule type="expression" dxfId="786" priority="739">
      <formula>AND($A$3=3,$A$2=5,$A$5&lt;13)</formula>
    </cfRule>
    <cfRule type="expression" dxfId="785" priority="738">
      <formula>AND($A$3=3,$A$2=4,$A$5&lt;10)</formula>
    </cfRule>
    <cfRule type="expression" dxfId="784" priority="737">
      <formula>AND($A$3=3,$A$2&lt;4,$A$5&lt;7)</formula>
    </cfRule>
  </conditionalFormatting>
  <conditionalFormatting sqref="B402:D408">
    <cfRule type="expression" dxfId="783" priority="749">
      <formula>$A$2&lt;2</formula>
    </cfRule>
  </conditionalFormatting>
  <conditionalFormatting sqref="B403:D408">
    <cfRule type="expression" dxfId="782" priority="750">
      <formula>$A$2&lt;3</formula>
    </cfRule>
  </conditionalFormatting>
  <conditionalFormatting sqref="B404:D408">
    <cfRule type="expression" dxfId="781" priority="751">
      <formula>$A$2&lt;4</formula>
    </cfRule>
  </conditionalFormatting>
  <conditionalFormatting sqref="B405:D408">
    <cfRule type="expression" dxfId="780" priority="752">
      <formula>$A$2&lt;5</formula>
    </cfRule>
  </conditionalFormatting>
  <conditionalFormatting sqref="B406:D408">
    <cfRule type="expression" dxfId="779" priority="753">
      <formula>$A$2&lt;6</formula>
    </cfRule>
  </conditionalFormatting>
  <conditionalFormatting sqref="B407:D408">
    <cfRule type="expression" dxfId="778" priority="754">
      <formula>$A$2&lt;7</formula>
    </cfRule>
  </conditionalFormatting>
  <conditionalFormatting sqref="B408:D408">
    <cfRule type="expression" dxfId="777" priority="755" stopIfTrue="1">
      <formula>$A$2&lt;8</formula>
    </cfRule>
  </conditionalFormatting>
  <conditionalFormatting sqref="B436:D443">
    <cfRule type="expression" dxfId="776" priority="716">
      <formula>AND($A$3=3,$A$2=8,$A$5&lt;22)</formula>
    </cfRule>
    <cfRule type="expression" dxfId="774" priority="706">
      <formula>AND($A$3=4,$A$2=4,$A$5&lt;13)</formula>
    </cfRule>
    <cfRule type="expression" dxfId="773" priority="707">
      <formula>AND($A$3=4,$A$2=5,$A$5&lt;17)</formula>
    </cfRule>
    <cfRule type="expression" dxfId="772" priority="708">
      <formula>AND($A$3=4,$A$2=6,$A$5&lt;21)</formula>
    </cfRule>
    <cfRule type="expression" dxfId="771" priority="709">
      <formula>AND($A$3=4,$A$2=7,$A$5&lt;25)</formula>
    </cfRule>
    <cfRule type="expression" dxfId="770" priority="710" stopIfTrue="1">
      <formula>AND($A$3=4,$A$2=8,$A$5&lt;29)</formula>
    </cfRule>
    <cfRule type="expression" dxfId="769" priority="722">
      <formula>$A$2=0</formula>
    </cfRule>
    <cfRule type="expression" dxfId="768" priority="721" stopIfTrue="1">
      <formula>AND($A$3=2,$A$5&lt;15,$A$2=8)</formula>
    </cfRule>
    <cfRule type="expression" dxfId="767" priority="720">
      <formula>AND($A$3=2,$A$2=7,$A$5&lt;13)</formula>
    </cfRule>
    <cfRule type="expression" dxfId="766" priority="719">
      <formula>AND($A$3=2,$A$2=6,$A$5&lt;11)</formula>
    </cfRule>
    <cfRule type="expression" dxfId="765" priority="718" stopIfTrue="1">
      <formula>AND($A$3=2,$A$2=5,$A$5&lt;9)</formula>
    </cfRule>
    <cfRule type="expression" dxfId="764" priority="717">
      <formula>AND($A$3=2,$A$2=4,$A$5&lt;7)</formula>
    </cfRule>
    <cfRule type="expression" dxfId="763" priority="705" stopIfTrue="1">
      <formula>AND($A$3=4,$A$2&lt;4,$A$5&lt;10)</formula>
    </cfRule>
    <cfRule type="expression" dxfId="762" priority="715">
      <formula>AND($A$3=3,$A$2=7,$A$5&lt;19)</formula>
    </cfRule>
    <cfRule type="expression" dxfId="761" priority="714">
      <formula>AND($A$3=3,$A$2=6,$A$5&lt;16)</formula>
    </cfRule>
    <cfRule type="expression" dxfId="760" priority="713">
      <formula>AND($A$3=3,$A$2=5,$A$5&lt;13)</formula>
    </cfRule>
    <cfRule type="expression" dxfId="759" priority="712">
      <formula>AND($A$3=3,$A$2=4,$A$5&lt;10)</formula>
    </cfRule>
    <cfRule type="expression" dxfId="758" priority="711">
      <formula>AND($A$3=3,$A$2&lt;4,$A$5&lt;7)</formula>
    </cfRule>
  </conditionalFormatting>
  <conditionalFormatting sqref="B437:D443">
    <cfRule type="expression" dxfId="757" priority="723">
      <formula>$A$2&lt;2</formula>
    </cfRule>
  </conditionalFormatting>
  <conditionalFormatting sqref="B438:D443">
    <cfRule type="expression" dxfId="756" priority="724">
      <formula>$A$2&lt;3</formula>
    </cfRule>
  </conditionalFormatting>
  <conditionalFormatting sqref="B439:D443">
    <cfRule type="expression" dxfId="755" priority="725">
      <formula>$A$2&lt;4</formula>
    </cfRule>
  </conditionalFormatting>
  <conditionalFormatting sqref="B440:D443">
    <cfRule type="expression" dxfId="754" priority="726">
      <formula>$A$2&lt;5</formula>
    </cfRule>
  </conditionalFormatting>
  <conditionalFormatting sqref="B441:D443">
    <cfRule type="expression" dxfId="753" priority="727">
      <formula>$A$2&lt;6</formula>
    </cfRule>
  </conditionalFormatting>
  <conditionalFormatting sqref="B442:D443">
    <cfRule type="expression" dxfId="752" priority="728">
      <formula>$A$2&lt;7</formula>
    </cfRule>
  </conditionalFormatting>
  <conditionalFormatting sqref="B443:D443">
    <cfRule type="expression" dxfId="751" priority="729" stopIfTrue="1">
      <formula>$A$2&lt;8</formula>
    </cfRule>
  </conditionalFormatting>
  <conditionalFormatting sqref="B471:D478">
    <cfRule type="expression" dxfId="750" priority="690">
      <formula>AND($A$3=3,$A$2=8,$A$5&lt;22)</formula>
    </cfRule>
    <cfRule type="expression" dxfId="748" priority="680">
      <formula>AND($A$3=4,$A$2=4,$A$5&lt;13)</formula>
    </cfRule>
    <cfRule type="expression" dxfId="747" priority="681">
      <formula>AND($A$3=4,$A$2=5,$A$5&lt;17)</formula>
    </cfRule>
    <cfRule type="expression" dxfId="746" priority="682">
      <formula>AND($A$3=4,$A$2=6,$A$5&lt;21)</formula>
    </cfRule>
    <cfRule type="expression" dxfId="745" priority="683">
      <formula>AND($A$3=4,$A$2=7,$A$5&lt;25)</formula>
    </cfRule>
    <cfRule type="expression" dxfId="744" priority="684" stopIfTrue="1">
      <formula>AND($A$3=4,$A$2=8,$A$5&lt;29)</formula>
    </cfRule>
    <cfRule type="expression" dxfId="743" priority="696">
      <formula>$A$2=0</formula>
    </cfRule>
    <cfRule type="expression" dxfId="742" priority="695" stopIfTrue="1">
      <formula>AND($A$3=2,$A$5&lt;15,$A$2=8)</formula>
    </cfRule>
    <cfRule type="expression" dxfId="741" priority="694">
      <formula>AND($A$3=2,$A$2=7,$A$5&lt;13)</formula>
    </cfRule>
    <cfRule type="expression" dxfId="740" priority="693">
      <formula>AND($A$3=2,$A$2=6,$A$5&lt;11)</formula>
    </cfRule>
    <cfRule type="expression" dxfId="739" priority="692" stopIfTrue="1">
      <formula>AND($A$3=2,$A$2=5,$A$5&lt;9)</formula>
    </cfRule>
    <cfRule type="expression" dxfId="738" priority="691">
      <formula>AND($A$3=2,$A$2=4,$A$5&lt;7)</formula>
    </cfRule>
    <cfRule type="expression" dxfId="737" priority="679" stopIfTrue="1">
      <formula>AND($A$3=4,$A$2&lt;4,$A$5&lt;10)</formula>
    </cfRule>
    <cfRule type="expression" dxfId="736" priority="689">
      <formula>AND($A$3=3,$A$2=7,$A$5&lt;19)</formula>
    </cfRule>
    <cfRule type="expression" dxfId="735" priority="688">
      <formula>AND($A$3=3,$A$2=6,$A$5&lt;16)</formula>
    </cfRule>
    <cfRule type="expression" dxfId="734" priority="687">
      <formula>AND($A$3=3,$A$2=5,$A$5&lt;13)</formula>
    </cfRule>
    <cfRule type="expression" dxfId="733" priority="686">
      <formula>AND($A$3=3,$A$2=4,$A$5&lt;10)</formula>
    </cfRule>
    <cfRule type="expression" dxfId="732" priority="685">
      <formula>AND($A$3=3,$A$2&lt;4,$A$5&lt;7)</formula>
    </cfRule>
  </conditionalFormatting>
  <conditionalFormatting sqref="B472:D478">
    <cfRule type="expression" dxfId="731" priority="697">
      <formula>$A$2&lt;2</formula>
    </cfRule>
  </conditionalFormatting>
  <conditionalFormatting sqref="B473:D478">
    <cfRule type="expression" dxfId="730" priority="698">
      <formula>$A$2&lt;3</formula>
    </cfRule>
  </conditionalFormatting>
  <conditionalFormatting sqref="B474:D478">
    <cfRule type="expression" dxfId="729" priority="699">
      <formula>$A$2&lt;4</formula>
    </cfRule>
  </conditionalFormatting>
  <conditionalFormatting sqref="B475:D478">
    <cfRule type="expression" dxfId="728" priority="700">
      <formula>$A$2&lt;5</formula>
    </cfRule>
  </conditionalFormatting>
  <conditionalFormatting sqref="B476:D478">
    <cfRule type="expression" dxfId="727" priority="701">
      <formula>$A$2&lt;6</formula>
    </cfRule>
  </conditionalFormatting>
  <conditionalFormatting sqref="B477:D478">
    <cfRule type="expression" dxfId="726" priority="702">
      <formula>$A$2&lt;7</formula>
    </cfRule>
  </conditionalFormatting>
  <conditionalFormatting sqref="B478:D478">
    <cfRule type="expression" dxfId="725" priority="703" stopIfTrue="1">
      <formula>$A$2&lt;8</formula>
    </cfRule>
  </conditionalFormatting>
  <conditionalFormatting sqref="B506:D513">
    <cfRule type="expression" dxfId="723" priority="664">
      <formula>AND($A$3=3,$A$2=8,$A$5&lt;22)</formula>
    </cfRule>
    <cfRule type="expression" dxfId="722" priority="654">
      <formula>AND($A$3=4,$A$2=4,$A$5&lt;13)</formula>
    </cfRule>
    <cfRule type="expression" dxfId="721" priority="655">
      <formula>AND($A$3=4,$A$2=5,$A$5&lt;17)</formula>
    </cfRule>
    <cfRule type="expression" dxfId="720" priority="656">
      <formula>AND($A$3=4,$A$2=6,$A$5&lt;21)</formula>
    </cfRule>
    <cfRule type="expression" dxfId="719" priority="657">
      <formula>AND($A$3=4,$A$2=7,$A$5&lt;25)</formula>
    </cfRule>
    <cfRule type="expression" dxfId="718" priority="658" stopIfTrue="1">
      <formula>AND($A$3=4,$A$2=8,$A$5&lt;29)</formula>
    </cfRule>
    <cfRule type="expression" dxfId="717" priority="670">
      <formula>$A$2=0</formula>
    </cfRule>
    <cfRule type="expression" dxfId="716" priority="669" stopIfTrue="1">
      <formula>AND($A$3=2,$A$5&lt;15,$A$2=8)</formula>
    </cfRule>
    <cfRule type="expression" dxfId="715" priority="668">
      <formula>AND($A$3=2,$A$2=7,$A$5&lt;13)</formula>
    </cfRule>
    <cfRule type="expression" dxfId="714" priority="667">
      <formula>AND($A$3=2,$A$2=6,$A$5&lt;11)</formula>
    </cfRule>
    <cfRule type="expression" dxfId="713" priority="666" stopIfTrue="1">
      <formula>AND($A$3=2,$A$2=5,$A$5&lt;9)</formula>
    </cfRule>
    <cfRule type="expression" dxfId="712" priority="665">
      <formula>AND($A$3=2,$A$2=4,$A$5&lt;7)</formula>
    </cfRule>
    <cfRule type="expression" dxfId="711" priority="653" stopIfTrue="1">
      <formula>AND($A$3=4,$A$2&lt;4,$A$5&lt;10)</formula>
    </cfRule>
    <cfRule type="expression" dxfId="710" priority="663">
      <formula>AND($A$3=3,$A$2=7,$A$5&lt;19)</formula>
    </cfRule>
    <cfRule type="expression" dxfId="709" priority="662">
      <formula>AND($A$3=3,$A$2=6,$A$5&lt;16)</formula>
    </cfRule>
    <cfRule type="expression" dxfId="708" priority="661">
      <formula>AND($A$3=3,$A$2=5,$A$5&lt;13)</formula>
    </cfRule>
    <cfRule type="expression" dxfId="707" priority="660">
      <formula>AND($A$3=3,$A$2=4,$A$5&lt;10)</formula>
    </cfRule>
    <cfRule type="expression" dxfId="706" priority="659">
      <formula>AND($A$3=3,$A$2&lt;4,$A$5&lt;7)</formula>
    </cfRule>
  </conditionalFormatting>
  <conditionalFormatting sqref="B507:D513">
    <cfRule type="expression" dxfId="705" priority="671">
      <formula>$A$2&lt;2</formula>
    </cfRule>
  </conditionalFormatting>
  <conditionalFormatting sqref="B508:D513">
    <cfRule type="expression" dxfId="704" priority="672">
      <formula>$A$2&lt;3</formula>
    </cfRule>
  </conditionalFormatting>
  <conditionalFormatting sqref="B509:D513">
    <cfRule type="expression" dxfId="703" priority="673">
      <formula>$A$2&lt;4</formula>
    </cfRule>
  </conditionalFormatting>
  <conditionalFormatting sqref="B510:D513">
    <cfRule type="expression" dxfId="702" priority="674">
      <formula>$A$2&lt;5</formula>
    </cfRule>
  </conditionalFormatting>
  <conditionalFormatting sqref="B511:D513">
    <cfRule type="expression" dxfId="701" priority="675">
      <formula>$A$2&lt;6</formula>
    </cfRule>
  </conditionalFormatting>
  <conditionalFormatting sqref="B512:D513">
    <cfRule type="expression" dxfId="700" priority="676">
      <formula>$A$2&lt;7</formula>
    </cfRule>
  </conditionalFormatting>
  <conditionalFormatting sqref="B513:D513">
    <cfRule type="expression" dxfId="699" priority="677" stopIfTrue="1">
      <formula>$A$2&lt;8</formula>
    </cfRule>
  </conditionalFormatting>
  <conditionalFormatting sqref="B541:D548">
    <cfRule type="expression" dxfId="698" priority="638">
      <formula>AND($A$3=3,$A$2=8,$A$5&lt;22)</formula>
    </cfRule>
    <cfRule type="expression" dxfId="696" priority="628">
      <formula>AND($A$3=4,$A$2=4,$A$5&lt;13)</formula>
    </cfRule>
    <cfRule type="expression" dxfId="695" priority="629">
      <formula>AND($A$3=4,$A$2=5,$A$5&lt;17)</formula>
    </cfRule>
    <cfRule type="expression" dxfId="694" priority="630">
      <formula>AND($A$3=4,$A$2=6,$A$5&lt;21)</formula>
    </cfRule>
    <cfRule type="expression" dxfId="693" priority="631">
      <formula>AND($A$3=4,$A$2=7,$A$5&lt;25)</formula>
    </cfRule>
    <cfRule type="expression" dxfId="692" priority="632" stopIfTrue="1">
      <formula>AND($A$3=4,$A$2=8,$A$5&lt;29)</formula>
    </cfRule>
    <cfRule type="expression" dxfId="691" priority="644">
      <formula>$A$2=0</formula>
    </cfRule>
    <cfRule type="expression" dxfId="690" priority="643" stopIfTrue="1">
      <formula>AND($A$3=2,$A$5&lt;15,$A$2=8)</formula>
    </cfRule>
    <cfRule type="expression" dxfId="689" priority="642">
      <formula>AND($A$3=2,$A$2=7,$A$5&lt;13)</formula>
    </cfRule>
    <cfRule type="expression" dxfId="688" priority="641">
      <formula>AND($A$3=2,$A$2=6,$A$5&lt;11)</formula>
    </cfRule>
    <cfRule type="expression" dxfId="687" priority="640" stopIfTrue="1">
      <formula>AND($A$3=2,$A$2=5,$A$5&lt;9)</formula>
    </cfRule>
    <cfRule type="expression" dxfId="686" priority="639">
      <formula>AND($A$3=2,$A$2=4,$A$5&lt;7)</formula>
    </cfRule>
    <cfRule type="expression" dxfId="685" priority="627" stopIfTrue="1">
      <formula>AND($A$3=4,$A$2&lt;4,$A$5&lt;10)</formula>
    </cfRule>
    <cfRule type="expression" dxfId="684" priority="637">
      <formula>AND($A$3=3,$A$2=7,$A$5&lt;19)</formula>
    </cfRule>
    <cfRule type="expression" dxfId="683" priority="636">
      <formula>AND($A$3=3,$A$2=6,$A$5&lt;16)</formula>
    </cfRule>
    <cfRule type="expression" dxfId="682" priority="635">
      <formula>AND($A$3=3,$A$2=5,$A$5&lt;13)</formula>
    </cfRule>
    <cfRule type="expression" dxfId="681" priority="634">
      <formula>AND($A$3=3,$A$2=4,$A$5&lt;10)</formula>
    </cfRule>
    <cfRule type="expression" dxfId="680" priority="633">
      <formula>AND($A$3=3,$A$2&lt;4,$A$5&lt;7)</formula>
    </cfRule>
  </conditionalFormatting>
  <conditionalFormatting sqref="B542:D548">
    <cfRule type="expression" dxfId="679" priority="645">
      <formula>$A$2&lt;2</formula>
    </cfRule>
  </conditionalFormatting>
  <conditionalFormatting sqref="B543:D548">
    <cfRule type="expression" dxfId="678" priority="646">
      <formula>$A$2&lt;3</formula>
    </cfRule>
  </conditionalFormatting>
  <conditionalFormatting sqref="B544:D548">
    <cfRule type="expression" dxfId="677" priority="647">
      <formula>$A$2&lt;4</formula>
    </cfRule>
  </conditionalFormatting>
  <conditionalFormatting sqref="B545:D548">
    <cfRule type="expression" dxfId="676" priority="648">
      <formula>$A$2&lt;5</formula>
    </cfRule>
  </conditionalFormatting>
  <conditionalFormatting sqref="B546:D548">
    <cfRule type="expression" dxfId="675" priority="649">
      <formula>$A$2&lt;6</formula>
    </cfRule>
  </conditionalFormatting>
  <conditionalFormatting sqref="B547:D548">
    <cfRule type="expression" dxfId="674" priority="650">
      <formula>$A$2&lt;7</formula>
    </cfRule>
  </conditionalFormatting>
  <conditionalFormatting sqref="B548:D548">
    <cfRule type="expression" dxfId="673" priority="651" stopIfTrue="1">
      <formula>$A$2&lt;8</formula>
    </cfRule>
  </conditionalFormatting>
  <conditionalFormatting sqref="B576:D583">
    <cfRule type="expression" dxfId="672" priority="612">
      <formula>AND($A$3=3,$A$2=8,$A$5&lt;22)</formula>
    </cfRule>
    <cfRule type="expression" dxfId="671" priority="618">
      <formula>$A$2=0</formula>
    </cfRule>
    <cfRule type="expression" dxfId="670" priority="617" stopIfTrue="1">
      <formula>AND($A$3=2,$A$5&lt;15,$A$2=8)</formula>
    </cfRule>
    <cfRule type="expression" dxfId="669" priority="616">
      <formula>AND($A$3=2,$A$2=7,$A$5&lt;13)</formula>
    </cfRule>
    <cfRule type="expression" dxfId="668" priority="615">
      <formula>AND($A$3=2,$A$2=6,$A$5&lt;11)</formula>
    </cfRule>
    <cfRule type="expression" dxfId="667" priority="614" stopIfTrue="1">
      <formula>AND($A$3=2,$A$2=5,$A$5&lt;9)</formula>
    </cfRule>
    <cfRule type="expression" dxfId="666" priority="601" stopIfTrue="1">
      <formula>AND($A$3=4,$A$2&lt;4,$A$5&lt;10)</formula>
    </cfRule>
    <cfRule type="expression" dxfId="665" priority="602">
      <formula>AND($A$3=4,$A$2=4,$A$5&lt;13)</formula>
    </cfRule>
    <cfRule type="expression" dxfId="664" priority="603">
      <formula>AND($A$3=4,$A$2=5,$A$5&lt;17)</formula>
    </cfRule>
    <cfRule type="expression" dxfId="663" priority="604">
      <formula>AND($A$3=4,$A$2=6,$A$5&lt;21)</formula>
    </cfRule>
    <cfRule type="expression" dxfId="662" priority="605">
      <formula>AND($A$3=4,$A$2=7,$A$5&lt;25)</formula>
    </cfRule>
    <cfRule type="expression" dxfId="661" priority="606" stopIfTrue="1">
      <formula>AND($A$3=4,$A$2=8,$A$5&lt;29)</formula>
    </cfRule>
    <cfRule type="expression" dxfId="660" priority="613">
      <formula>AND($A$3=2,$A$2=4,$A$5&lt;7)</formula>
    </cfRule>
    <cfRule type="expression" dxfId="658" priority="611">
      <formula>AND($A$3=3,$A$2=7,$A$5&lt;19)</formula>
    </cfRule>
    <cfRule type="expression" dxfId="657" priority="610">
      <formula>AND($A$3=3,$A$2=6,$A$5&lt;16)</formula>
    </cfRule>
    <cfRule type="expression" dxfId="656" priority="609">
      <formula>AND($A$3=3,$A$2=5,$A$5&lt;13)</formula>
    </cfRule>
    <cfRule type="expression" dxfId="655" priority="608">
      <formula>AND($A$3=3,$A$2=4,$A$5&lt;10)</formula>
    </cfRule>
    <cfRule type="expression" dxfId="654" priority="607">
      <formula>AND($A$3=3,$A$2&lt;4,$A$5&lt;7)</formula>
    </cfRule>
  </conditionalFormatting>
  <conditionalFormatting sqref="B577:D583">
    <cfRule type="expression" dxfId="653" priority="619">
      <formula>$A$2&lt;2</formula>
    </cfRule>
  </conditionalFormatting>
  <conditionalFormatting sqref="B578:D583">
    <cfRule type="expression" dxfId="652" priority="620">
      <formula>$A$2&lt;3</formula>
    </cfRule>
  </conditionalFormatting>
  <conditionalFormatting sqref="B579:D583">
    <cfRule type="expression" dxfId="651" priority="621">
      <formula>$A$2&lt;4</formula>
    </cfRule>
  </conditionalFormatting>
  <conditionalFormatting sqref="B580:D583">
    <cfRule type="expression" dxfId="650" priority="622">
      <formula>$A$2&lt;5</formula>
    </cfRule>
  </conditionalFormatting>
  <conditionalFormatting sqref="B581:D583">
    <cfRule type="expression" dxfId="649" priority="623">
      <formula>$A$2&lt;6</formula>
    </cfRule>
  </conditionalFormatting>
  <conditionalFormatting sqref="B582:D583">
    <cfRule type="expression" dxfId="648" priority="624">
      <formula>$A$2&lt;7</formula>
    </cfRule>
  </conditionalFormatting>
  <conditionalFormatting sqref="B583:D583">
    <cfRule type="expression" dxfId="647" priority="625" stopIfTrue="1">
      <formula>$A$2&lt;8</formula>
    </cfRule>
  </conditionalFormatting>
  <conditionalFormatting sqref="B611:D618">
    <cfRule type="expression" dxfId="645" priority="592">
      <formula>$A$2=0</formula>
    </cfRule>
    <cfRule type="expression" dxfId="644" priority="591" stopIfTrue="1">
      <formula>AND($A$3=2,$A$5&lt;15,$A$2=8)</formula>
    </cfRule>
    <cfRule type="expression" dxfId="643" priority="590">
      <formula>AND($A$3=2,$A$2=7,$A$5&lt;13)</formula>
    </cfRule>
    <cfRule type="expression" dxfId="642" priority="589">
      <formula>AND($A$3=2,$A$2=6,$A$5&lt;11)</formula>
    </cfRule>
    <cfRule type="expression" dxfId="641" priority="588" stopIfTrue="1">
      <formula>AND($A$3=2,$A$2=5,$A$5&lt;9)</formula>
    </cfRule>
    <cfRule type="expression" dxfId="640" priority="575" stopIfTrue="1">
      <formula>AND($A$3=4,$A$2&lt;4,$A$5&lt;10)</formula>
    </cfRule>
    <cfRule type="expression" dxfId="639" priority="576">
      <formula>AND($A$3=4,$A$2=4,$A$5&lt;13)</formula>
    </cfRule>
    <cfRule type="expression" dxfId="638" priority="577">
      <formula>AND($A$3=4,$A$2=5,$A$5&lt;17)</formula>
    </cfRule>
    <cfRule type="expression" dxfId="637" priority="578">
      <formula>AND($A$3=4,$A$2=6,$A$5&lt;21)</formula>
    </cfRule>
    <cfRule type="expression" dxfId="636" priority="579">
      <formula>AND($A$3=4,$A$2=7,$A$5&lt;25)</formula>
    </cfRule>
    <cfRule type="expression" dxfId="635" priority="580" stopIfTrue="1">
      <formula>AND($A$3=4,$A$2=8,$A$5&lt;29)</formula>
    </cfRule>
    <cfRule type="expression" dxfId="634" priority="587">
      <formula>AND($A$3=2,$A$2=4,$A$5&lt;7)</formula>
    </cfRule>
    <cfRule type="expression" dxfId="633" priority="586">
      <formula>AND($A$3=3,$A$2=8,$A$5&lt;22)</formula>
    </cfRule>
    <cfRule type="expression" dxfId="632" priority="585">
      <formula>AND($A$3=3,$A$2=7,$A$5&lt;19)</formula>
    </cfRule>
    <cfRule type="expression" dxfId="631" priority="584">
      <formula>AND($A$3=3,$A$2=6,$A$5&lt;16)</formula>
    </cfRule>
    <cfRule type="expression" dxfId="630" priority="583">
      <formula>AND($A$3=3,$A$2=5,$A$5&lt;13)</formula>
    </cfRule>
    <cfRule type="expression" dxfId="629" priority="582">
      <formula>AND($A$3=3,$A$2=4,$A$5&lt;10)</formula>
    </cfRule>
    <cfRule type="expression" dxfId="628" priority="581">
      <formula>AND($A$3=3,$A$2&lt;4,$A$5&lt;7)</formula>
    </cfRule>
  </conditionalFormatting>
  <conditionalFormatting sqref="B612:D618">
    <cfRule type="expression" dxfId="627" priority="593">
      <formula>$A$2&lt;2</formula>
    </cfRule>
  </conditionalFormatting>
  <conditionalFormatting sqref="B613:D618">
    <cfRule type="expression" dxfId="626" priority="594">
      <formula>$A$2&lt;3</formula>
    </cfRule>
  </conditionalFormatting>
  <conditionalFormatting sqref="B614:D618">
    <cfRule type="expression" dxfId="625" priority="595">
      <formula>$A$2&lt;4</formula>
    </cfRule>
  </conditionalFormatting>
  <conditionalFormatting sqref="B615:D618">
    <cfRule type="expression" dxfId="624" priority="596">
      <formula>$A$2&lt;5</formula>
    </cfRule>
  </conditionalFormatting>
  <conditionalFormatting sqref="B616:D618">
    <cfRule type="expression" dxfId="623" priority="597">
      <formula>$A$2&lt;6</formula>
    </cfRule>
  </conditionalFormatting>
  <conditionalFormatting sqref="B617:D618">
    <cfRule type="expression" dxfId="622" priority="598">
      <formula>$A$2&lt;7</formula>
    </cfRule>
  </conditionalFormatting>
  <conditionalFormatting sqref="B618:D618">
    <cfRule type="expression" dxfId="621" priority="599" stopIfTrue="1">
      <formula>$A$2&lt;8</formula>
    </cfRule>
  </conditionalFormatting>
  <conditionalFormatting sqref="B646:D653">
    <cfRule type="expression" dxfId="619" priority="549" stopIfTrue="1">
      <formula>AND($A$3=4,$A$2&lt;4,$A$5&lt;10)</formula>
    </cfRule>
    <cfRule type="expression" dxfId="618" priority="550">
      <formula>AND($A$3=4,$A$2=4,$A$5&lt;13)</formula>
    </cfRule>
    <cfRule type="expression" dxfId="617" priority="551">
      <formula>AND($A$3=4,$A$2=5,$A$5&lt;17)</formula>
    </cfRule>
    <cfRule type="expression" dxfId="616" priority="552">
      <formula>AND($A$3=4,$A$2=6,$A$5&lt;21)</formula>
    </cfRule>
    <cfRule type="expression" dxfId="615" priority="553">
      <formula>AND($A$3=4,$A$2=7,$A$5&lt;25)</formula>
    </cfRule>
    <cfRule type="expression" dxfId="614" priority="554" stopIfTrue="1">
      <formula>AND($A$3=4,$A$2=8,$A$5&lt;29)</formula>
    </cfRule>
    <cfRule type="expression" dxfId="613" priority="566">
      <formula>$A$2=0</formula>
    </cfRule>
    <cfRule type="expression" dxfId="612" priority="565" stopIfTrue="1">
      <formula>AND($A$3=2,$A$5&lt;15,$A$2=8)</formula>
    </cfRule>
    <cfRule type="expression" dxfId="611" priority="564">
      <formula>AND($A$3=2,$A$2=7,$A$5&lt;13)</formula>
    </cfRule>
    <cfRule type="expression" dxfId="610" priority="563">
      <formula>AND($A$3=2,$A$2=6,$A$5&lt;11)</formula>
    </cfRule>
    <cfRule type="expression" dxfId="609" priority="562" stopIfTrue="1">
      <formula>AND($A$3=2,$A$2=5,$A$5&lt;9)</formula>
    </cfRule>
    <cfRule type="expression" dxfId="608" priority="561">
      <formula>AND($A$3=2,$A$2=4,$A$5&lt;7)</formula>
    </cfRule>
    <cfRule type="expression" dxfId="607" priority="560">
      <formula>AND($A$3=3,$A$2=8,$A$5&lt;22)</formula>
    </cfRule>
    <cfRule type="expression" dxfId="606" priority="559">
      <formula>AND($A$3=3,$A$2=7,$A$5&lt;19)</formula>
    </cfRule>
    <cfRule type="expression" dxfId="605" priority="558">
      <formula>AND($A$3=3,$A$2=6,$A$5&lt;16)</formula>
    </cfRule>
    <cfRule type="expression" dxfId="604" priority="557">
      <formula>AND($A$3=3,$A$2=5,$A$5&lt;13)</formula>
    </cfRule>
    <cfRule type="expression" dxfId="603" priority="556">
      <formula>AND($A$3=3,$A$2=4,$A$5&lt;10)</formula>
    </cfRule>
    <cfRule type="expression" dxfId="602" priority="555">
      <formula>AND($A$3=3,$A$2&lt;4,$A$5&lt;7)</formula>
    </cfRule>
  </conditionalFormatting>
  <conditionalFormatting sqref="B647:D653">
    <cfRule type="expression" dxfId="601" priority="567">
      <formula>$A$2&lt;2</formula>
    </cfRule>
  </conditionalFormatting>
  <conditionalFormatting sqref="B648:D653">
    <cfRule type="expression" dxfId="600" priority="568">
      <formula>$A$2&lt;3</formula>
    </cfRule>
  </conditionalFormatting>
  <conditionalFormatting sqref="B649:D653">
    <cfRule type="expression" dxfId="599" priority="569">
      <formula>$A$2&lt;4</formula>
    </cfRule>
  </conditionalFormatting>
  <conditionalFormatting sqref="B650:D653">
    <cfRule type="expression" dxfId="598" priority="570">
      <formula>$A$2&lt;5</formula>
    </cfRule>
  </conditionalFormatting>
  <conditionalFormatting sqref="B651:D653">
    <cfRule type="expression" dxfId="597" priority="571">
      <formula>$A$2&lt;6</formula>
    </cfRule>
  </conditionalFormatting>
  <conditionalFormatting sqref="B652:D653">
    <cfRule type="expression" dxfId="596" priority="572">
      <formula>$A$2&lt;7</formula>
    </cfRule>
  </conditionalFormatting>
  <conditionalFormatting sqref="B653:D653">
    <cfRule type="expression" dxfId="595" priority="573" stopIfTrue="1">
      <formula>$A$2&lt;8</formula>
    </cfRule>
  </conditionalFormatting>
  <conditionalFormatting sqref="B681:D688">
    <cfRule type="expression" dxfId="594" priority="533">
      <formula>AND($A$3=3,$A$2=7,$A$5&lt;19)</formula>
    </cfRule>
    <cfRule type="expression" dxfId="593" priority="523" stopIfTrue="1">
      <formula>AND($A$3=4,$A$2&lt;4,$A$5&lt;10)</formula>
    </cfRule>
    <cfRule type="expression" dxfId="592" priority="524">
      <formula>AND($A$3=4,$A$2=4,$A$5&lt;13)</formula>
    </cfRule>
    <cfRule type="expression" dxfId="591" priority="525">
      <formula>AND($A$3=4,$A$2=5,$A$5&lt;17)</formula>
    </cfRule>
    <cfRule type="expression" dxfId="590" priority="526">
      <formula>AND($A$3=4,$A$2=6,$A$5&lt;21)</formula>
    </cfRule>
    <cfRule type="expression" dxfId="589" priority="540">
      <formula>$A$2=0</formula>
    </cfRule>
    <cfRule type="expression" dxfId="588" priority="539" stopIfTrue="1">
      <formula>AND($A$3=2,$A$5&lt;15,$A$2=8)</formula>
    </cfRule>
    <cfRule type="expression" dxfId="587" priority="538">
      <formula>AND($A$3=2,$A$2=7,$A$5&lt;13)</formula>
    </cfRule>
    <cfRule type="expression" dxfId="586" priority="537">
      <formula>AND($A$3=2,$A$2=6,$A$5&lt;11)</formula>
    </cfRule>
    <cfRule type="expression" dxfId="585" priority="536" stopIfTrue="1">
      <formula>AND($A$3=2,$A$2=5,$A$5&lt;9)</formula>
    </cfRule>
    <cfRule type="expression" dxfId="584" priority="535">
      <formula>AND($A$3=2,$A$2=4,$A$5&lt;7)</formula>
    </cfRule>
    <cfRule type="expression" dxfId="583" priority="534">
      <formula>AND($A$3=3,$A$2=8,$A$5&lt;22)</formula>
    </cfRule>
    <cfRule type="expression" dxfId="581" priority="532">
      <formula>AND($A$3=3,$A$2=6,$A$5&lt;16)</formula>
    </cfRule>
    <cfRule type="expression" dxfId="580" priority="531">
      <formula>AND($A$3=3,$A$2=5,$A$5&lt;13)</formula>
    </cfRule>
    <cfRule type="expression" dxfId="579" priority="530">
      <formula>AND($A$3=3,$A$2=4,$A$5&lt;10)</formula>
    </cfRule>
    <cfRule type="expression" dxfId="578" priority="529">
      <formula>AND($A$3=3,$A$2&lt;4,$A$5&lt;7)</formula>
    </cfRule>
    <cfRule type="expression" dxfId="577" priority="528" stopIfTrue="1">
      <formula>AND($A$3=4,$A$2=8,$A$5&lt;29)</formula>
    </cfRule>
    <cfRule type="expression" dxfId="576" priority="527">
      <formula>AND($A$3=4,$A$2=7,$A$5&lt;25)</formula>
    </cfRule>
  </conditionalFormatting>
  <conditionalFormatting sqref="B682:D688">
    <cfRule type="expression" dxfId="575" priority="541">
      <formula>$A$2&lt;2</formula>
    </cfRule>
  </conditionalFormatting>
  <conditionalFormatting sqref="B683:D688">
    <cfRule type="expression" dxfId="574" priority="542">
      <formula>$A$2&lt;3</formula>
    </cfRule>
  </conditionalFormatting>
  <conditionalFormatting sqref="B684:D688">
    <cfRule type="expression" dxfId="573" priority="543">
      <formula>$A$2&lt;4</formula>
    </cfRule>
  </conditionalFormatting>
  <conditionalFormatting sqref="B685:D688">
    <cfRule type="expression" dxfId="572" priority="544">
      <formula>$A$2&lt;5</formula>
    </cfRule>
  </conditionalFormatting>
  <conditionalFormatting sqref="B686:D688">
    <cfRule type="expression" dxfId="571" priority="545">
      <formula>$A$2&lt;6</formula>
    </cfRule>
  </conditionalFormatting>
  <conditionalFormatting sqref="B687:D688">
    <cfRule type="expression" dxfId="570" priority="546">
      <formula>$A$2&lt;7</formula>
    </cfRule>
  </conditionalFormatting>
  <conditionalFormatting sqref="B688:D688">
    <cfRule type="expression" dxfId="569" priority="547" stopIfTrue="1">
      <formula>$A$2&lt;8</formula>
    </cfRule>
  </conditionalFormatting>
  <conditionalFormatting sqref="B716:D723">
    <cfRule type="expression" dxfId="568" priority="507">
      <formula>AND($A$3=3,$A$2=7,$A$5&lt;19)</formula>
    </cfRule>
    <cfRule type="expression" dxfId="567" priority="497" stopIfTrue="1">
      <formula>AND($A$3=4,$A$2&lt;4,$A$5&lt;10)</formula>
    </cfRule>
    <cfRule type="expression" dxfId="566" priority="498">
      <formula>AND($A$3=4,$A$2=4,$A$5&lt;13)</formula>
    </cfRule>
    <cfRule type="expression" dxfId="565" priority="499">
      <formula>AND($A$3=4,$A$2=5,$A$5&lt;17)</formula>
    </cfRule>
    <cfRule type="expression" dxfId="564" priority="500">
      <formula>AND($A$3=4,$A$2=6,$A$5&lt;21)</formula>
    </cfRule>
    <cfRule type="expression" dxfId="563" priority="514">
      <formula>$A$2=0</formula>
    </cfRule>
    <cfRule type="expression" dxfId="562" priority="513" stopIfTrue="1">
      <formula>AND($A$3=2,$A$5&lt;15,$A$2=8)</formula>
    </cfRule>
    <cfRule type="expression" dxfId="561" priority="512">
      <formula>AND($A$3=2,$A$2=7,$A$5&lt;13)</formula>
    </cfRule>
    <cfRule type="expression" dxfId="560" priority="511">
      <formula>AND($A$3=2,$A$2=6,$A$5&lt;11)</formula>
    </cfRule>
    <cfRule type="expression" dxfId="559" priority="510" stopIfTrue="1">
      <formula>AND($A$3=2,$A$2=5,$A$5&lt;9)</formula>
    </cfRule>
    <cfRule type="expression" dxfId="558" priority="509">
      <formula>AND($A$3=2,$A$2=4,$A$5&lt;7)</formula>
    </cfRule>
    <cfRule type="expression" dxfId="557" priority="508">
      <formula>AND($A$3=3,$A$2=8,$A$5&lt;22)</formula>
    </cfRule>
    <cfRule type="expression" dxfId="555" priority="506">
      <formula>AND($A$3=3,$A$2=6,$A$5&lt;16)</formula>
    </cfRule>
    <cfRule type="expression" dxfId="554" priority="505">
      <formula>AND($A$3=3,$A$2=5,$A$5&lt;13)</formula>
    </cfRule>
    <cfRule type="expression" dxfId="553" priority="504">
      <formula>AND($A$3=3,$A$2=4,$A$5&lt;10)</formula>
    </cfRule>
    <cfRule type="expression" dxfId="552" priority="503">
      <formula>AND($A$3=3,$A$2&lt;4,$A$5&lt;7)</formula>
    </cfRule>
    <cfRule type="expression" dxfId="551" priority="502" stopIfTrue="1">
      <formula>AND($A$3=4,$A$2=8,$A$5&lt;29)</formula>
    </cfRule>
    <cfRule type="expression" dxfId="550" priority="501">
      <formula>AND($A$3=4,$A$2=7,$A$5&lt;25)</formula>
    </cfRule>
  </conditionalFormatting>
  <conditionalFormatting sqref="B717:D723">
    <cfRule type="expression" dxfId="549" priority="515">
      <formula>$A$2&lt;2</formula>
    </cfRule>
  </conditionalFormatting>
  <conditionalFormatting sqref="B718:D723">
    <cfRule type="expression" dxfId="548" priority="516">
      <formula>$A$2&lt;3</formula>
    </cfRule>
  </conditionalFormatting>
  <conditionalFormatting sqref="B719:D723">
    <cfRule type="expression" dxfId="547" priority="517">
      <formula>$A$2&lt;4</formula>
    </cfRule>
  </conditionalFormatting>
  <conditionalFormatting sqref="B720:D723">
    <cfRule type="expression" dxfId="546" priority="518">
      <formula>$A$2&lt;5</formula>
    </cfRule>
  </conditionalFormatting>
  <conditionalFormatting sqref="B721:D723">
    <cfRule type="expression" dxfId="545" priority="519">
      <formula>$A$2&lt;6</formula>
    </cfRule>
  </conditionalFormatting>
  <conditionalFormatting sqref="B722:D723">
    <cfRule type="expression" dxfId="544" priority="520">
      <formula>$A$2&lt;7</formula>
    </cfRule>
  </conditionalFormatting>
  <conditionalFormatting sqref="B723:D723">
    <cfRule type="expression" dxfId="543" priority="521" stopIfTrue="1">
      <formula>$A$2&lt;8</formula>
    </cfRule>
  </conditionalFormatting>
  <conditionalFormatting sqref="B751:D758">
    <cfRule type="expression" dxfId="542" priority="482">
      <formula>AND($A$3=3,$A$2=8,$A$5&lt;22)</formula>
    </cfRule>
    <cfRule type="expression" dxfId="541" priority="471" stopIfTrue="1">
      <formula>AND($A$3=4,$A$2&lt;4,$A$5&lt;10)</formula>
    </cfRule>
    <cfRule type="expression" dxfId="540" priority="472">
      <formula>AND($A$3=4,$A$2=4,$A$5&lt;13)</formula>
    </cfRule>
    <cfRule type="expression" dxfId="539" priority="473">
      <formula>AND($A$3=4,$A$2=5,$A$5&lt;17)</formula>
    </cfRule>
    <cfRule type="expression" dxfId="538" priority="474">
      <formula>AND($A$3=4,$A$2=6,$A$5&lt;21)</formula>
    </cfRule>
    <cfRule type="expression" dxfId="537" priority="475">
      <formula>AND($A$3=4,$A$2=7,$A$5&lt;25)</formula>
    </cfRule>
    <cfRule type="expression" dxfId="536" priority="476" stopIfTrue="1">
      <formula>AND($A$3=4,$A$2=8,$A$5&lt;29)</formula>
    </cfRule>
    <cfRule type="expression" dxfId="535" priority="488">
      <formula>$A$2=0</formula>
    </cfRule>
    <cfRule type="expression" dxfId="534" priority="487" stopIfTrue="1">
      <formula>AND($A$3=2,$A$5&lt;15,$A$2=8)</formula>
    </cfRule>
    <cfRule type="expression" dxfId="533" priority="486">
      <formula>AND($A$3=2,$A$2=7,$A$5&lt;13)</formula>
    </cfRule>
    <cfRule type="expression" dxfId="532" priority="485">
      <formula>AND($A$3=2,$A$2=6,$A$5&lt;11)</formula>
    </cfRule>
    <cfRule type="expression" dxfId="531" priority="484" stopIfTrue="1">
      <formula>AND($A$3=2,$A$2=5,$A$5&lt;9)</formula>
    </cfRule>
    <cfRule type="expression" dxfId="530" priority="483">
      <formula>AND($A$3=2,$A$2=4,$A$5&lt;7)</formula>
    </cfRule>
    <cfRule type="expression" dxfId="528" priority="481">
      <formula>AND($A$3=3,$A$2=7,$A$5&lt;19)</formula>
    </cfRule>
    <cfRule type="expression" dxfId="527" priority="480">
      <formula>AND($A$3=3,$A$2=6,$A$5&lt;16)</formula>
    </cfRule>
    <cfRule type="expression" dxfId="526" priority="479">
      <formula>AND($A$3=3,$A$2=5,$A$5&lt;13)</formula>
    </cfRule>
    <cfRule type="expression" dxfId="525" priority="478">
      <formula>AND($A$3=3,$A$2=4,$A$5&lt;10)</formula>
    </cfRule>
    <cfRule type="expression" dxfId="524" priority="477">
      <formula>AND($A$3=3,$A$2&lt;4,$A$5&lt;7)</formula>
    </cfRule>
  </conditionalFormatting>
  <conditionalFormatting sqref="B752:D758">
    <cfRule type="expression" dxfId="523" priority="489">
      <formula>$A$2&lt;2</formula>
    </cfRule>
  </conditionalFormatting>
  <conditionalFormatting sqref="B753:D758">
    <cfRule type="expression" dxfId="522" priority="490">
      <formula>$A$2&lt;3</formula>
    </cfRule>
  </conditionalFormatting>
  <conditionalFormatting sqref="B754:D758">
    <cfRule type="expression" dxfId="521" priority="491">
      <formula>$A$2&lt;4</formula>
    </cfRule>
  </conditionalFormatting>
  <conditionalFormatting sqref="B755:D758">
    <cfRule type="expression" dxfId="520" priority="492">
      <formula>$A$2&lt;5</formula>
    </cfRule>
  </conditionalFormatting>
  <conditionalFormatting sqref="B756:D758">
    <cfRule type="expression" dxfId="519" priority="493">
      <formula>$A$2&lt;6</formula>
    </cfRule>
  </conditionalFormatting>
  <conditionalFormatting sqref="B757:D758">
    <cfRule type="expression" dxfId="518" priority="494">
      <formula>$A$2&lt;7</formula>
    </cfRule>
  </conditionalFormatting>
  <conditionalFormatting sqref="B758:D758">
    <cfRule type="expression" dxfId="517" priority="495" stopIfTrue="1">
      <formula>$A$2&lt;8</formula>
    </cfRule>
  </conditionalFormatting>
  <conditionalFormatting sqref="B786:D793">
    <cfRule type="expression" dxfId="516" priority="457">
      <formula>AND($A$3=2,$A$2=4,$A$5&lt;7)</formula>
    </cfRule>
    <cfRule type="expression" dxfId="515" priority="462">
      <formula>$A$2=0</formula>
    </cfRule>
    <cfRule type="expression" dxfId="514" priority="461" stopIfTrue="1">
      <formula>AND($A$3=2,$A$5&lt;15,$A$2=8)</formula>
    </cfRule>
    <cfRule type="expression" dxfId="513" priority="460">
      <formula>AND($A$3=2,$A$2=7,$A$5&lt;13)</formula>
    </cfRule>
    <cfRule type="expression" dxfId="512" priority="459">
      <formula>AND($A$3=2,$A$2=6,$A$5&lt;11)</formula>
    </cfRule>
    <cfRule type="expression" dxfId="511" priority="458" stopIfTrue="1">
      <formula>AND($A$3=2,$A$2=5,$A$5&lt;9)</formula>
    </cfRule>
    <cfRule type="expression" dxfId="509" priority="445" stopIfTrue="1">
      <formula>AND($A$3=4,$A$2&lt;4,$A$5&lt;10)</formula>
    </cfRule>
    <cfRule type="expression" dxfId="508" priority="446">
      <formula>AND($A$3=4,$A$2=4,$A$5&lt;13)</formula>
    </cfRule>
    <cfRule type="expression" dxfId="507" priority="447">
      <formula>AND($A$3=4,$A$2=5,$A$5&lt;17)</formula>
    </cfRule>
    <cfRule type="expression" dxfId="506" priority="448">
      <formula>AND($A$3=4,$A$2=6,$A$5&lt;21)</formula>
    </cfRule>
    <cfRule type="expression" dxfId="505" priority="449">
      <formula>AND($A$3=4,$A$2=7,$A$5&lt;25)</formula>
    </cfRule>
    <cfRule type="expression" dxfId="504" priority="450" stopIfTrue="1">
      <formula>AND($A$3=4,$A$2=8,$A$5&lt;29)</formula>
    </cfRule>
    <cfRule type="expression" dxfId="503" priority="456">
      <formula>AND($A$3=3,$A$2=8,$A$5&lt;22)</formula>
    </cfRule>
    <cfRule type="expression" dxfId="502" priority="455">
      <formula>AND($A$3=3,$A$2=7,$A$5&lt;19)</formula>
    </cfRule>
    <cfRule type="expression" dxfId="501" priority="454">
      <formula>AND($A$3=3,$A$2=6,$A$5&lt;16)</formula>
    </cfRule>
    <cfRule type="expression" dxfId="500" priority="453">
      <formula>AND($A$3=3,$A$2=5,$A$5&lt;13)</formula>
    </cfRule>
    <cfRule type="expression" dxfId="499" priority="452">
      <formula>AND($A$3=3,$A$2=4,$A$5&lt;10)</formula>
    </cfRule>
    <cfRule type="expression" dxfId="498" priority="451">
      <formula>AND($A$3=3,$A$2&lt;4,$A$5&lt;7)</formula>
    </cfRule>
  </conditionalFormatting>
  <conditionalFormatting sqref="B787:D793">
    <cfRule type="expression" dxfId="497" priority="463">
      <formula>$A$2&lt;2</formula>
    </cfRule>
  </conditionalFormatting>
  <conditionalFormatting sqref="B788:D793">
    <cfRule type="expression" dxfId="496" priority="464">
      <formula>$A$2&lt;3</formula>
    </cfRule>
  </conditionalFormatting>
  <conditionalFormatting sqref="B789:D793">
    <cfRule type="expression" dxfId="495" priority="465">
      <formula>$A$2&lt;4</formula>
    </cfRule>
  </conditionalFormatting>
  <conditionalFormatting sqref="B790:D793">
    <cfRule type="expression" dxfId="494" priority="466">
      <formula>$A$2&lt;5</formula>
    </cfRule>
  </conditionalFormatting>
  <conditionalFormatting sqref="B791:D793">
    <cfRule type="expression" dxfId="493" priority="467">
      <formula>$A$2&lt;6</formula>
    </cfRule>
  </conditionalFormatting>
  <conditionalFormatting sqref="B792:D793">
    <cfRule type="expression" dxfId="492" priority="468">
      <formula>$A$2&lt;7</formula>
    </cfRule>
  </conditionalFormatting>
  <conditionalFormatting sqref="B793:D793">
    <cfRule type="expression" dxfId="491" priority="469" stopIfTrue="1">
      <formula>$A$2&lt;8</formula>
    </cfRule>
  </conditionalFormatting>
  <conditionalFormatting sqref="B821:D828">
    <cfRule type="expression" dxfId="489" priority="436">
      <formula>$A$2=0</formula>
    </cfRule>
    <cfRule type="expression" dxfId="488" priority="435" stopIfTrue="1">
      <formula>AND($A$3=2,$A$5&lt;15,$A$2=8)</formula>
    </cfRule>
    <cfRule type="expression" dxfId="487" priority="434">
      <formula>AND($A$3=2,$A$2=7,$A$5&lt;13)</formula>
    </cfRule>
    <cfRule type="expression" dxfId="486" priority="433">
      <formula>AND($A$3=2,$A$2=6,$A$5&lt;11)</formula>
    </cfRule>
    <cfRule type="expression" dxfId="485" priority="432" stopIfTrue="1">
      <formula>AND($A$3=2,$A$2=5,$A$5&lt;9)</formula>
    </cfRule>
    <cfRule type="expression" dxfId="484" priority="419" stopIfTrue="1">
      <formula>AND($A$3=4,$A$2&lt;4,$A$5&lt;10)</formula>
    </cfRule>
    <cfRule type="expression" dxfId="483" priority="420">
      <formula>AND($A$3=4,$A$2=4,$A$5&lt;13)</formula>
    </cfRule>
    <cfRule type="expression" dxfId="482" priority="421">
      <formula>AND($A$3=4,$A$2=5,$A$5&lt;17)</formula>
    </cfRule>
    <cfRule type="expression" dxfId="481" priority="422">
      <formula>AND($A$3=4,$A$2=6,$A$5&lt;21)</formula>
    </cfRule>
    <cfRule type="expression" dxfId="480" priority="423">
      <formula>AND($A$3=4,$A$2=7,$A$5&lt;25)</formula>
    </cfRule>
    <cfRule type="expression" dxfId="479" priority="424" stopIfTrue="1">
      <formula>AND($A$3=4,$A$2=8,$A$5&lt;29)</formula>
    </cfRule>
    <cfRule type="expression" dxfId="478" priority="431">
      <formula>AND($A$3=2,$A$2=4,$A$5&lt;7)</formula>
    </cfRule>
    <cfRule type="expression" dxfId="477" priority="430">
      <formula>AND($A$3=3,$A$2=8,$A$5&lt;22)</formula>
    </cfRule>
    <cfRule type="expression" dxfId="476" priority="429">
      <formula>AND($A$3=3,$A$2=7,$A$5&lt;19)</formula>
    </cfRule>
    <cfRule type="expression" dxfId="475" priority="428">
      <formula>AND($A$3=3,$A$2=6,$A$5&lt;16)</formula>
    </cfRule>
    <cfRule type="expression" dxfId="474" priority="427">
      <formula>AND($A$3=3,$A$2=5,$A$5&lt;13)</formula>
    </cfRule>
    <cfRule type="expression" dxfId="473" priority="426">
      <formula>AND($A$3=3,$A$2=4,$A$5&lt;10)</formula>
    </cfRule>
    <cfRule type="expression" dxfId="472" priority="425">
      <formula>AND($A$3=3,$A$2&lt;4,$A$5&lt;7)</formula>
    </cfRule>
  </conditionalFormatting>
  <conditionalFormatting sqref="B822:D828">
    <cfRule type="expression" dxfId="471" priority="437">
      <formula>$A$2&lt;2</formula>
    </cfRule>
  </conditionalFormatting>
  <conditionalFormatting sqref="B823:D828">
    <cfRule type="expression" dxfId="470" priority="438">
      <formula>$A$2&lt;3</formula>
    </cfRule>
  </conditionalFormatting>
  <conditionalFormatting sqref="B824:D828">
    <cfRule type="expression" dxfId="469" priority="439">
      <formula>$A$2&lt;4</formula>
    </cfRule>
  </conditionalFormatting>
  <conditionalFormatting sqref="B825:D828">
    <cfRule type="expression" dxfId="468" priority="440">
      <formula>$A$2&lt;5</formula>
    </cfRule>
  </conditionalFormatting>
  <conditionalFormatting sqref="B826:D828">
    <cfRule type="expression" dxfId="467" priority="441">
      <formula>$A$2&lt;6</formula>
    </cfRule>
  </conditionalFormatting>
  <conditionalFormatting sqref="B827:D828">
    <cfRule type="expression" dxfId="466" priority="442">
      <formula>$A$2&lt;7</formula>
    </cfRule>
  </conditionalFormatting>
  <conditionalFormatting sqref="B828:D828">
    <cfRule type="expression" dxfId="465" priority="443" stopIfTrue="1">
      <formula>$A$2&lt;8</formula>
    </cfRule>
  </conditionalFormatting>
  <conditionalFormatting sqref="B856:D863">
    <cfRule type="expression" dxfId="464" priority="404">
      <formula>AND($A$3=3,$A$2=8,$A$5&lt;22)</formula>
    </cfRule>
    <cfRule type="expression" dxfId="463" priority="393" stopIfTrue="1">
      <formula>AND($A$3=4,$A$2&lt;4,$A$5&lt;10)</formula>
    </cfRule>
    <cfRule type="expression" dxfId="462" priority="394">
      <formula>AND($A$3=4,$A$2=4,$A$5&lt;13)</formula>
    </cfRule>
    <cfRule type="expression" dxfId="461" priority="395">
      <formula>AND($A$3=4,$A$2=5,$A$5&lt;17)</formula>
    </cfRule>
    <cfRule type="expression" dxfId="460" priority="396">
      <formula>AND($A$3=4,$A$2=6,$A$5&lt;21)</formula>
    </cfRule>
    <cfRule type="expression" dxfId="459" priority="397">
      <formula>AND($A$3=4,$A$2=7,$A$5&lt;25)</formula>
    </cfRule>
    <cfRule type="expression" dxfId="458" priority="398" stopIfTrue="1">
      <formula>AND($A$3=4,$A$2=8,$A$5&lt;29)</formula>
    </cfRule>
    <cfRule type="expression" dxfId="457" priority="410">
      <formula>$A$2=0</formula>
    </cfRule>
    <cfRule type="expression" dxfId="456" priority="409" stopIfTrue="1">
      <formula>AND($A$3=2,$A$5&lt;15,$A$2=8)</formula>
    </cfRule>
    <cfRule type="expression" dxfId="455" priority="408">
      <formula>AND($A$3=2,$A$2=7,$A$5&lt;13)</formula>
    </cfRule>
    <cfRule type="expression" dxfId="454" priority="407">
      <formula>AND($A$3=2,$A$2=6,$A$5&lt;11)</formula>
    </cfRule>
    <cfRule type="expression" dxfId="453" priority="406" stopIfTrue="1">
      <formula>AND($A$3=2,$A$2=5,$A$5&lt;9)</formula>
    </cfRule>
    <cfRule type="expression" dxfId="452" priority="405">
      <formula>AND($A$3=2,$A$2=4,$A$5&lt;7)</formula>
    </cfRule>
    <cfRule type="expression" dxfId="450" priority="403">
      <formula>AND($A$3=3,$A$2=7,$A$5&lt;19)</formula>
    </cfRule>
    <cfRule type="expression" dxfId="449" priority="402">
      <formula>AND($A$3=3,$A$2=6,$A$5&lt;16)</formula>
    </cfRule>
    <cfRule type="expression" dxfId="448" priority="401">
      <formula>AND($A$3=3,$A$2=5,$A$5&lt;13)</formula>
    </cfRule>
    <cfRule type="expression" dxfId="447" priority="400">
      <formula>AND($A$3=3,$A$2=4,$A$5&lt;10)</formula>
    </cfRule>
    <cfRule type="expression" dxfId="446" priority="399">
      <formula>AND($A$3=3,$A$2&lt;4,$A$5&lt;7)</formula>
    </cfRule>
  </conditionalFormatting>
  <conditionalFormatting sqref="B857:D863">
    <cfRule type="expression" dxfId="445" priority="411">
      <formula>$A$2&lt;2</formula>
    </cfRule>
  </conditionalFormatting>
  <conditionalFormatting sqref="B858:D863">
    <cfRule type="expression" dxfId="444" priority="412">
      <formula>$A$2&lt;3</formula>
    </cfRule>
  </conditionalFormatting>
  <conditionalFormatting sqref="B859:D863">
    <cfRule type="expression" dxfId="443" priority="413">
      <formula>$A$2&lt;4</formula>
    </cfRule>
  </conditionalFormatting>
  <conditionalFormatting sqref="B860:D863">
    <cfRule type="expression" dxfId="442" priority="414">
      <formula>$A$2&lt;5</formula>
    </cfRule>
  </conditionalFormatting>
  <conditionalFormatting sqref="B861:D863">
    <cfRule type="expression" dxfId="441" priority="415">
      <formula>$A$2&lt;6</formula>
    </cfRule>
  </conditionalFormatting>
  <conditionalFormatting sqref="B862:D863">
    <cfRule type="expression" dxfId="440" priority="416">
      <formula>$A$2&lt;7</formula>
    </cfRule>
  </conditionalFormatting>
  <conditionalFormatting sqref="B863:D863">
    <cfRule type="expression" dxfId="439" priority="417" stopIfTrue="1">
      <formula>$A$2&lt;8</formula>
    </cfRule>
  </conditionalFormatting>
  <conditionalFormatting sqref="B891:D898">
    <cfRule type="expression" dxfId="438" priority="378">
      <formula>AND($A$3=3,$A$2=8,$A$5&lt;22)</formula>
    </cfRule>
    <cfRule type="expression" dxfId="436" priority="368">
      <formula>AND($A$3=4,$A$2=4,$A$5&lt;13)</formula>
    </cfRule>
    <cfRule type="expression" dxfId="435" priority="369">
      <formula>AND($A$3=4,$A$2=5,$A$5&lt;17)</formula>
    </cfRule>
    <cfRule type="expression" dxfId="434" priority="370">
      <formula>AND($A$3=4,$A$2=6,$A$5&lt;21)</formula>
    </cfRule>
    <cfRule type="expression" dxfId="433" priority="371">
      <formula>AND($A$3=4,$A$2=7,$A$5&lt;25)</formula>
    </cfRule>
    <cfRule type="expression" dxfId="432" priority="372" stopIfTrue="1">
      <formula>AND($A$3=4,$A$2=8,$A$5&lt;29)</formula>
    </cfRule>
    <cfRule type="expression" dxfId="431" priority="384">
      <formula>$A$2=0</formula>
    </cfRule>
    <cfRule type="expression" dxfId="430" priority="383" stopIfTrue="1">
      <formula>AND($A$3=2,$A$5&lt;15,$A$2=8)</formula>
    </cfRule>
    <cfRule type="expression" dxfId="429" priority="382">
      <formula>AND($A$3=2,$A$2=7,$A$5&lt;13)</formula>
    </cfRule>
    <cfRule type="expression" dxfId="428" priority="381">
      <formula>AND($A$3=2,$A$2=6,$A$5&lt;11)</formula>
    </cfRule>
    <cfRule type="expression" dxfId="427" priority="380" stopIfTrue="1">
      <formula>AND($A$3=2,$A$2=5,$A$5&lt;9)</formula>
    </cfRule>
    <cfRule type="expression" dxfId="426" priority="379">
      <formula>AND($A$3=2,$A$2=4,$A$5&lt;7)</formula>
    </cfRule>
    <cfRule type="expression" dxfId="425" priority="367" stopIfTrue="1">
      <formula>AND($A$3=4,$A$2&lt;4,$A$5&lt;10)</formula>
    </cfRule>
    <cfRule type="expression" dxfId="424" priority="377">
      <formula>AND($A$3=3,$A$2=7,$A$5&lt;19)</formula>
    </cfRule>
    <cfRule type="expression" dxfId="423" priority="376">
      <formula>AND($A$3=3,$A$2=6,$A$5&lt;16)</formula>
    </cfRule>
    <cfRule type="expression" dxfId="422" priority="375">
      <formula>AND($A$3=3,$A$2=5,$A$5&lt;13)</formula>
    </cfRule>
    <cfRule type="expression" dxfId="421" priority="374">
      <formula>AND($A$3=3,$A$2=4,$A$5&lt;10)</formula>
    </cfRule>
    <cfRule type="expression" dxfId="420" priority="373">
      <formula>AND($A$3=3,$A$2&lt;4,$A$5&lt;7)</formula>
    </cfRule>
  </conditionalFormatting>
  <conditionalFormatting sqref="B892:D898">
    <cfRule type="expression" dxfId="419" priority="385">
      <formula>$A$2&lt;2</formula>
    </cfRule>
  </conditionalFormatting>
  <conditionalFormatting sqref="B893:D898">
    <cfRule type="expression" dxfId="418" priority="386">
      <formula>$A$2&lt;3</formula>
    </cfRule>
  </conditionalFormatting>
  <conditionalFormatting sqref="B894:D898">
    <cfRule type="expression" dxfId="417" priority="387">
      <formula>$A$2&lt;4</formula>
    </cfRule>
  </conditionalFormatting>
  <conditionalFormatting sqref="B895:D898">
    <cfRule type="expression" dxfId="416" priority="388">
      <formula>$A$2&lt;5</formula>
    </cfRule>
  </conditionalFormatting>
  <conditionalFormatting sqref="B896:D898">
    <cfRule type="expression" dxfId="415" priority="389">
      <formula>$A$2&lt;6</formula>
    </cfRule>
  </conditionalFormatting>
  <conditionalFormatting sqref="B897:D898">
    <cfRule type="expression" dxfId="414" priority="390">
      <formula>$A$2&lt;7</formula>
    </cfRule>
  </conditionalFormatting>
  <conditionalFormatting sqref="B898:D898">
    <cfRule type="expression" dxfId="413" priority="391" stopIfTrue="1">
      <formula>$A$2&lt;8</formula>
    </cfRule>
  </conditionalFormatting>
  <conditionalFormatting sqref="B926:D933">
    <cfRule type="expression" dxfId="411" priority="352">
      <formula>AND($A$3=3,$A$2=8,$A$5&lt;22)</formula>
    </cfRule>
    <cfRule type="expression" dxfId="410" priority="342">
      <formula>AND($A$3=4,$A$2=4,$A$5&lt;13)</formula>
    </cfRule>
    <cfRule type="expression" dxfId="409" priority="343">
      <formula>AND($A$3=4,$A$2=5,$A$5&lt;17)</formula>
    </cfRule>
    <cfRule type="expression" dxfId="408" priority="344">
      <formula>AND($A$3=4,$A$2=6,$A$5&lt;21)</formula>
    </cfRule>
    <cfRule type="expression" dxfId="407" priority="345">
      <formula>AND($A$3=4,$A$2=7,$A$5&lt;25)</formula>
    </cfRule>
    <cfRule type="expression" dxfId="406" priority="346" stopIfTrue="1">
      <formula>AND($A$3=4,$A$2=8,$A$5&lt;29)</formula>
    </cfRule>
    <cfRule type="expression" dxfId="405" priority="358">
      <formula>$A$2=0</formula>
    </cfRule>
    <cfRule type="expression" dxfId="404" priority="357" stopIfTrue="1">
      <formula>AND($A$3=2,$A$5&lt;15,$A$2=8)</formula>
    </cfRule>
    <cfRule type="expression" dxfId="403" priority="356">
      <formula>AND($A$3=2,$A$2=7,$A$5&lt;13)</formula>
    </cfRule>
    <cfRule type="expression" dxfId="402" priority="355">
      <formula>AND($A$3=2,$A$2=6,$A$5&lt;11)</formula>
    </cfRule>
    <cfRule type="expression" dxfId="401" priority="354" stopIfTrue="1">
      <formula>AND($A$3=2,$A$2=5,$A$5&lt;9)</formula>
    </cfRule>
    <cfRule type="expression" dxfId="400" priority="353">
      <formula>AND($A$3=2,$A$2=4,$A$5&lt;7)</formula>
    </cfRule>
    <cfRule type="expression" dxfId="399" priority="341" stopIfTrue="1">
      <formula>AND($A$3=4,$A$2&lt;4,$A$5&lt;10)</formula>
    </cfRule>
    <cfRule type="expression" dxfId="398" priority="351">
      <formula>AND($A$3=3,$A$2=7,$A$5&lt;19)</formula>
    </cfRule>
    <cfRule type="expression" dxfId="397" priority="350">
      <formula>AND($A$3=3,$A$2=6,$A$5&lt;16)</formula>
    </cfRule>
    <cfRule type="expression" dxfId="396" priority="349">
      <formula>AND($A$3=3,$A$2=5,$A$5&lt;13)</formula>
    </cfRule>
    <cfRule type="expression" dxfId="395" priority="348">
      <formula>AND($A$3=3,$A$2=4,$A$5&lt;10)</formula>
    </cfRule>
    <cfRule type="expression" dxfId="394" priority="347">
      <formula>AND($A$3=3,$A$2&lt;4,$A$5&lt;7)</formula>
    </cfRule>
  </conditionalFormatting>
  <conditionalFormatting sqref="B927:D933">
    <cfRule type="expression" dxfId="393" priority="359">
      <formula>$A$2&lt;2</formula>
    </cfRule>
  </conditionalFormatting>
  <conditionalFormatting sqref="B928:D933">
    <cfRule type="expression" dxfId="392" priority="360">
      <formula>$A$2&lt;3</formula>
    </cfRule>
  </conditionalFormatting>
  <conditionalFormatting sqref="B929:D933">
    <cfRule type="expression" dxfId="391" priority="361">
      <formula>$A$2&lt;4</formula>
    </cfRule>
  </conditionalFormatting>
  <conditionalFormatting sqref="B930:D933">
    <cfRule type="expression" dxfId="390" priority="362">
      <formula>$A$2&lt;5</formula>
    </cfRule>
  </conditionalFormatting>
  <conditionalFormatting sqref="B931:D933">
    <cfRule type="expression" dxfId="389" priority="363">
      <formula>$A$2&lt;6</formula>
    </cfRule>
  </conditionalFormatting>
  <conditionalFormatting sqref="B932:D933">
    <cfRule type="expression" dxfId="388" priority="364">
      <formula>$A$2&lt;7</formula>
    </cfRule>
  </conditionalFormatting>
  <conditionalFormatting sqref="B933:D933">
    <cfRule type="expression" dxfId="387" priority="365" stopIfTrue="1">
      <formula>$A$2&lt;8</formula>
    </cfRule>
  </conditionalFormatting>
  <conditionalFormatting sqref="B961:D968">
    <cfRule type="expression" dxfId="386" priority="326">
      <formula>AND($A$3=3,$A$2=8,$A$5&lt;22)</formula>
    </cfRule>
    <cfRule type="expression" dxfId="384" priority="316">
      <formula>AND($A$3=4,$A$2=4,$A$5&lt;13)</formula>
    </cfRule>
    <cfRule type="expression" dxfId="383" priority="317">
      <formula>AND($A$3=4,$A$2=5,$A$5&lt;17)</formula>
    </cfRule>
    <cfRule type="expression" dxfId="382" priority="318">
      <formula>AND($A$3=4,$A$2=6,$A$5&lt;21)</formula>
    </cfRule>
    <cfRule type="expression" dxfId="381" priority="319">
      <formula>AND($A$3=4,$A$2=7,$A$5&lt;25)</formula>
    </cfRule>
    <cfRule type="expression" dxfId="380" priority="320" stopIfTrue="1">
      <formula>AND($A$3=4,$A$2=8,$A$5&lt;29)</formula>
    </cfRule>
    <cfRule type="expression" dxfId="379" priority="332">
      <formula>$A$2=0</formula>
    </cfRule>
    <cfRule type="expression" dxfId="378" priority="331" stopIfTrue="1">
      <formula>AND($A$3=2,$A$5&lt;15,$A$2=8)</formula>
    </cfRule>
    <cfRule type="expression" dxfId="377" priority="330">
      <formula>AND($A$3=2,$A$2=7,$A$5&lt;13)</formula>
    </cfRule>
    <cfRule type="expression" dxfId="376" priority="329">
      <formula>AND($A$3=2,$A$2=6,$A$5&lt;11)</formula>
    </cfRule>
    <cfRule type="expression" dxfId="375" priority="328" stopIfTrue="1">
      <formula>AND($A$3=2,$A$2=5,$A$5&lt;9)</formula>
    </cfRule>
    <cfRule type="expression" dxfId="374" priority="327">
      <formula>AND($A$3=2,$A$2=4,$A$5&lt;7)</formula>
    </cfRule>
    <cfRule type="expression" dxfId="373" priority="315" stopIfTrue="1">
      <formula>AND($A$3=4,$A$2&lt;4,$A$5&lt;10)</formula>
    </cfRule>
    <cfRule type="expression" dxfId="372" priority="325">
      <formula>AND($A$3=3,$A$2=7,$A$5&lt;19)</formula>
    </cfRule>
    <cfRule type="expression" dxfId="371" priority="324">
      <formula>AND($A$3=3,$A$2=6,$A$5&lt;16)</formula>
    </cfRule>
    <cfRule type="expression" dxfId="370" priority="323">
      <formula>AND($A$3=3,$A$2=5,$A$5&lt;13)</formula>
    </cfRule>
    <cfRule type="expression" dxfId="369" priority="322">
      <formula>AND($A$3=3,$A$2=4,$A$5&lt;10)</formula>
    </cfRule>
    <cfRule type="expression" dxfId="368" priority="321">
      <formula>AND($A$3=3,$A$2&lt;4,$A$5&lt;7)</formula>
    </cfRule>
  </conditionalFormatting>
  <conditionalFormatting sqref="B962:D968">
    <cfRule type="expression" dxfId="367" priority="333">
      <formula>$A$2&lt;2</formula>
    </cfRule>
  </conditionalFormatting>
  <conditionalFormatting sqref="B963:D968">
    <cfRule type="expression" dxfId="366" priority="334">
      <formula>$A$2&lt;3</formula>
    </cfRule>
  </conditionalFormatting>
  <conditionalFormatting sqref="B964:D968">
    <cfRule type="expression" dxfId="365" priority="335">
      <formula>$A$2&lt;4</formula>
    </cfRule>
  </conditionalFormatting>
  <conditionalFormatting sqref="B965:D968">
    <cfRule type="expression" dxfId="364" priority="336">
      <formula>$A$2&lt;5</formula>
    </cfRule>
  </conditionalFormatting>
  <conditionalFormatting sqref="B966:D968">
    <cfRule type="expression" dxfId="363" priority="337">
      <formula>$A$2&lt;6</formula>
    </cfRule>
  </conditionalFormatting>
  <conditionalFormatting sqref="B967:D968">
    <cfRule type="expression" dxfId="362" priority="338">
      <formula>$A$2&lt;7</formula>
    </cfRule>
  </conditionalFormatting>
  <conditionalFormatting sqref="B968:D968">
    <cfRule type="expression" dxfId="361" priority="339" stopIfTrue="1">
      <formula>$A$2&lt;8</formula>
    </cfRule>
  </conditionalFormatting>
  <conditionalFormatting sqref="B996:D1003">
    <cfRule type="expression" dxfId="360" priority="300">
      <formula>AND($A$3=3,$A$2=8,$A$5&lt;22)</formula>
    </cfRule>
    <cfRule type="expression" dxfId="358" priority="290">
      <formula>AND($A$3=4,$A$2=4,$A$5&lt;13)</formula>
    </cfRule>
    <cfRule type="expression" dxfId="357" priority="291">
      <formula>AND($A$3=4,$A$2=5,$A$5&lt;17)</formula>
    </cfRule>
    <cfRule type="expression" dxfId="356" priority="292">
      <formula>AND($A$3=4,$A$2=6,$A$5&lt;21)</formula>
    </cfRule>
    <cfRule type="expression" dxfId="355" priority="293">
      <formula>AND($A$3=4,$A$2=7,$A$5&lt;25)</formula>
    </cfRule>
    <cfRule type="expression" dxfId="354" priority="294" stopIfTrue="1">
      <formula>AND($A$3=4,$A$2=8,$A$5&lt;29)</formula>
    </cfRule>
    <cfRule type="expression" dxfId="353" priority="306">
      <formula>$A$2=0</formula>
    </cfRule>
    <cfRule type="expression" dxfId="352" priority="305" stopIfTrue="1">
      <formula>AND($A$3=2,$A$5&lt;15,$A$2=8)</formula>
    </cfRule>
    <cfRule type="expression" dxfId="351" priority="304">
      <formula>AND($A$3=2,$A$2=7,$A$5&lt;13)</formula>
    </cfRule>
    <cfRule type="expression" dxfId="350" priority="303">
      <formula>AND($A$3=2,$A$2=6,$A$5&lt;11)</formula>
    </cfRule>
    <cfRule type="expression" dxfId="349" priority="302" stopIfTrue="1">
      <formula>AND($A$3=2,$A$2=5,$A$5&lt;9)</formula>
    </cfRule>
    <cfRule type="expression" dxfId="348" priority="301">
      <formula>AND($A$3=2,$A$2=4,$A$5&lt;7)</formula>
    </cfRule>
    <cfRule type="expression" dxfId="347" priority="289" stopIfTrue="1">
      <formula>AND($A$3=4,$A$2&lt;4,$A$5&lt;10)</formula>
    </cfRule>
    <cfRule type="expression" dxfId="346" priority="299">
      <formula>AND($A$3=3,$A$2=7,$A$5&lt;19)</formula>
    </cfRule>
    <cfRule type="expression" dxfId="345" priority="298">
      <formula>AND($A$3=3,$A$2=6,$A$5&lt;16)</formula>
    </cfRule>
    <cfRule type="expression" dxfId="344" priority="297">
      <formula>AND($A$3=3,$A$2=5,$A$5&lt;13)</formula>
    </cfRule>
    <cfRule type="expression" dxfId="343" priority="296">
      <formula>AND($A$3=3,$A$2=4,$A$5&lt;10)</formula>
    </cfRule>
    <cfRule type="expression" dxfId="342" priority="295">
      <formula>AND($A$3=3,$A$2&lt;4,$A$5&lt;7)</formula>
    </cfRule>
  </conditionalFormatting>
  <conditionalFormatting sqref="B997:D1003">
    <cfRule type="expression" dxfId="341" priority="307">
      <formula>$A$2&lt;2</formula>
    </cfRule>
  </conditionalFormatting>
  <conditionalFormatting sqref="B998:D1003">
    <cfRule type="expression" dxfId="340" priority="308">
      <formula>$A$2&lt;3</formula>
    </cfRule>
  </conditionalFormatting>
  <conditionalFormatting sqref="B999:D1003">
    <cfRule type="expression" dxfId="339" priority="309">
      <formula>$A$2&lt;4</formula>
    </cfRule>
  </conditionalFormatting>
  <conditionalFormatting sqref="B1000:D1003">
    <cfRule type="expression" dxfId="338" priority="310">
      <formula>$A$2&lt;5</formula>
    </cfRule>
  </conditionalFormatting>
  <conditionalFormatting sqref="B1001:D1003">
    <cfRule type="expression" dxfId="337" priority="311">
      <formula>$A$2&lt;6</formula>
    </cfRule>
  </conditionalFormatting>
  <conditionalFormatting sqref="B1002:D1003">
    <cfRule type="expression" dxfId="336" priority="312">
      <formula>$A$2&lt;7</formula>
    </cfRule>
  </conditionalFormatting>
  <conditionalFormatting sqref="B1003:D1003">
    <cfRule type="expression" dxfId="335" priority="313" stopIfTrue="1">
      <formula>$A$2&lt;8</formula>
    </cfRule>
  </conditionalFormatting>
  <conditionalFormatting sqref="B1031:D1038">
    <cfRule type="expression" dxfId="333" priority="274">
      <formula>AND($A$3=3,$A$2=8,$A$5&lt;22)</formula>
    </cfRule>
    <cfRule type="expression" dxfId="332" priority="264">
      <formula>AND($A$3=4,$A$2=4,$A$5&lt;13)</formula>
    </cfRule>
    <cfRule type="expression" dxfId="331" priority="265">
      <formula>AND($A$3=4,$A$2=5,$A$5&lt;17)</formula>
    </cfRule>
    <cfRule type="expression" dxfId="330" priority="266">
      <formula>AND($A$3=4,$A$2=6,$A$5&lt;21)</formula>
    </cfRule>
    <cfRule type="expression" dxfId="329" priority="267">
      <formula>AND($A$3=4,$A$2=7,$A$5&lt;25)</formula>
    </cfRule>
    <cfRule type="expression" dxfId="328" priority="268" stopIfTrue="1">
      <formula>AND($A$3=4,$A$2=8,$A$5&lt;29)</formula>
    </cfRule>
    <cfRule type="expression" dxfId="327" priority="280">
      <formula>$A$2=0</formula>
    </cfRule>
    <cfRule type="expression" dxfId="326" priority="279" stopIfTrue="1">
      <formula>AND($A$3=2,$A$5&lt;15,$A$2=8)</formula>
    </cfRule>
    <cfRule type="expression" dxfId="325" priority="278">
      <formula>AND($A$3=2,$A$2=7,$A$5&lt;13)</formula>
    </cfRule>
    <cfRule type="expression" dxfId="324" priority="277">
      <formula>AND($A$3=2,$A$2=6,$A$5&lt;11)</formula>
    </cfRule>
    <cfRule type="expression" dxfId="323" priority="276" stopIfTrue="1">
      <formula>AND($A$3=2,$A$2=5,$A$5&lt;9)</formula>
    </cfRule>
    <cfRule type="expression" dxfId="322" priority="275">
      <formula>AND($A$3=2,$A$2=4,$A$5&lt;7)</formula>
    </cfRule>
    <cfRule type="expression" dxfId="321" priority="263" stopIfTrue="1">
      <formula>AND($A$3=4,$A$2&lt;4,$A$5&lt;10)</formula>
    </cfRule>
    <cfRule type="expression" dxfId="320" priority="273">
      <formula>AND($A$3=3,$A$2=7,$A$5&lt;19)</formula>
    </cfRule>
    <cfRule type="expression" dxfId="319" priority="272">
      <formula>AND($A$3=3,$A$2=6,$A$5&lt;16)</formula>
    </cfRule>
    <cfRule type="expression" dxfId="318" priority="271">
      <formula>AND($A$3=3,$A$2=5,$A$5&lt;13)</formula>
    </cfRule>
    <cfRule type="expression" dxfId="317" priority="270">
      <formula>AND($A$3=3,$A$2=4,$A$5&lt;10)</formula>
    </cfRule>
    <cfRule type="expression" dxfId="316" priority="269">
      <formula>AND($A$3=3,$A$2&lt;4,$A$5&lt;7)</formula>
    </cfRule>
  </conditionalFormatting>
  <conditionalFormatting sqref="B1032:D1038">
    <cfRule type="expression" dxfId="315" priority="281">
      <formula>$A$2&lt;2</formula>
    </cfRule>
  </conditionalFormatting>
  <conditionalFormatting sqref="B1033:D1038">
    <cfRule type="expression" dxfId="314" priority="282">
      <formula>$A$2&lt;3</formula>
    </cfRule>
  </conditionalFormatting>
  <conditionalFormatting sqref="B1034:D1038">
    <cfRule type="expression" dxfId="313" priority="283">
      <formula>$A$2&lt;4</formula>
    </cfRule>
  </conditionalFormatting>
  <conditionalFormatting sqref="B1035:D1038">
    <cfRule type="expression" dxfId="312" priority="284">
      <formula>$A$2&lt;5</formula>
    </cfRule>
  </conditionalFormatting>
  <conditionalFormatting sqref="B1036:D1038">
    <cfRule type="expression" dxfId="311" priority="285">
      <formula>$A$2&lt;6</formula>
    </cfRule>
  </conditionalFormatting>
  <conditionalFormatting sqref="B1037:D1038">
    <cfRule type="expression" dxfId="310" priority="286">
      <formula>$A$2&lt;7</formula>
    </cfRule>
  </conditionalFormatting>
  <conditionalFormatting sqref="B1038:D1038">
    <cfRule type="expression" dxfId="309" priority="287" stopIfTrue="1">
      <formula>$A$2&lt;8</formula>
    </cfRule>
  </conditionalFormatting>
  <conditionalFormatting sqref="B1066:D1073">
    <cfRule type="expression" dxfId="308" priority="248">
      <formula>AND($A$3=3,$A$2=8,$A$5&lt;22)</formula>
    </cfRule>
    <cfRule type="expression" dxfId="306" priority="238">
      <formula>AND($A$3=4,$A$2=4,$A$5&lt;13)</formula>
    </cfRule>
    <cfRule type="expression" dxfId="305" priority="239">
      <formula>AND($A$3=4,$A$2=5,$A$5&lt;17)</formula>
    </cfRule>
    <cfRule type="expression" dxfId="304" priority="240">
      <formula>AND($A$3=4,$A$2=6,$A$5&lt;21)</formula>
    </cfRule>
    <cfRule type="expression" dxfId="303" priority="241">
      <formula>AND($A$3=4,$A$2=7,$A$5&lt;25)</formula>
    </cfRule>
    <cfRule type="expression" dxfId="302" priority="242" stopIfTrue="1">
      <formula>AND($A$3=4,$A$2=8,$A$5&lt;29)</formula>
    </cfRule>
    <cfRule type="expression" dxfId="301" priority="254">
      <formula>$A$2=0</formula>
    </cfRule>
    <cfRule type="expression" dxfId="300" priority="253" stopIfTrue="1">
      <formula>AND($A$3=2,$A$5&lt;15,$A$2=8)</formula>
    </cfRule>
    <cfRule type="expression" dxfId="299" priority="252">
      <formula>AND($A$3=2,$A$2=7,$A$5&lt;13)</formula>
    </cfRule>
    <cfRule type="expression" dxfId="298" priority="251">
      <formula>AND($A$3=2,$A$2=6,$A$5&lt;11)</formula>
    </cfRule>
    <cfRule type="expression" dxfId="297" priority="250" stopIfTrue="1">
      <formula>AND($A$3=2,$A$2=5,$A$5&lt;9)</formula>
    </cfRule>
    <cfRule type="expression" dxfId="296" priority="249">
      <formula>AND($A$3=2,$A$2=4,$A$5&lt;7)</formula>
    </cfRule>
    <cfRule type="expression" dxfId="295" priority="237" stopIfTrue="1">
      <formula>AND($A$3=4,$A$2&lt;4,$A$5&lt;10)</formula>
    </cfRule>
    <cfRule type="expression" dxfId="294" priority="247">
      <formula>AND($A$3=3,$A$2=7,$A$5&lt;19)</formula>
    </cfRule>
    <cfRule type="expression" dxfId="293" priority="246">
      <formula>AND($A$3=3,$A$2=6,$A$5&lt;16)</formula>
    </cfRule>
    <cfRule type="expression" dxfId="292" priority="245">
      <formula>AND($A$3=3,$A$2=5,$A$5&lt;13)</formula>
    </cfRule>
    <cfRule type="expression" dxfId="291" priority="244">
      <formula>AND($A$3=3,$A$2=4,$A$5&lt;10)</formula>
    </cfRule>
    <cfRule type="expression" dxfId="290" priority="243">
      <formula>AND($A$3=3,$A$2&lt;4,$A$5&lt;7)</formula>
    </cfRule>
  </conditionalFormatting>
  <conditionalFormatting sqref="B1067:D1073">
    <cfRule type="expression" dxfId="289" priority="255">
      <formula>$A$2&lt;2</formula>
    </cfRule>
  </conditionalFormatting>
  <conditionalFormatting sqref="B1068:D1073">
    <cfRule type="expression" dxfId="288" priority="256">
      <formula>$A$2&lt;3</formula>
    </cfRule>
  </conditionalFormatting>
  <conditionalFormatting sqref="B1069:D1073">
    <cfRule type="expression" dxfId="287" priority="257">
      <formula>$A$2&lt;4</formula>
    </cfRule>
  </conditionalFormatting>
  <conditionalFormatting sqref="B1070:D1073">
    <cfRule type="expression" dxfId="286" priority="258">
      <formula>$A$2&lt;5</formula>
    </cfRule>
  </conditionalFormatting>
  <conditionalFormatting sqref="B1071:D1073">
    <cfRule type="expression" dxfId="285" priority="259">
      <formula>$A$2&lt;6</formula>
    </cfRule>
  </conditionalFormatting>
  <conditionalFormatting sqref="B1072:D1073">
    <cfRule type="expression" dxfId="284" priority="260">
      <formula>$A$2&lt;7</formula>
    </cfRule>
  </conditionalFormatting>
  <conditionalFormatting sqref="B1073:D1073">
    <cfRule type="expression" dxfId="283" priority="261" stopIfTrue="1">
      <formula>$A$2&lt;8</formula>
    </cfRule>
  </conditionalFormatting>
  <conditionalFormatting sqref="B1101:D1108">
    <cfRule type="expression" dxfId="281" priority="222">
      <formula>AND($A$3=3,$A$2=8,$A$5&lt;22)</formula>
    </cfRule>
    <cfRule type="expression" dxfId="280" priority="212">
      <formula>AND($A$3=4,$A$2=4,$A$5&lt;13)</formula>
    </cfRule>
    <cfRule type="expression" dxfId="279" priority="213">
      <formula>AND($A$3=4,$A$2=5,$A$5&lt;17)</formula>
    </cfRule>
    <cfRule type="expression" dxfId="278" priority="214">
      <formula>AND($A$3=4,$A$2=6,$A$5&lt;21)</formula>
    </cfRule>
    <cfRule type="expression" dxfId="277" priority="215">
      <formula>AND($A$3=4,$A$2=7,$A$5&lt;25)</formula>
    </cfRule>
    <cfRule type="expression" dxfId="276" priority="216" stopIfTrue="1">
      <formula>AND($A$3=4,$A$2=8,$A$5&lt;29)</formula>
    </cfRule>
    <cfRule type="expression" dxfId="275" priority="228">
      <formula>$A$2=0</formula>
    </cfRule>
    <cfRule type="expression" dxfId="274" priority="227" stopIfTrue="1">
      <formula>AND($A$3=2,$A$5&lt;15,$A$2=8)</formula>
    </cfRule>
    <cfRule type="expression" dxfId="273" priority="226">
      <formula>AND($A$3=2,$A$2=7,$A$5&lt;13)</formula>
    </cfRule>
    <cfRule type="expression" dxfId="272" priority="225">
      <formula>AND($A$3=2,$A$2=6,$A$5&lt;11)</formula>
    </cfRule>
    <cfRule type="expression" dxfId="271" priority="224" stopIfTrue="1">
      <formula>AND($A$3=2,$A$2=5,$A$5&lt;9)</formula>
    </cfRule>
    <cfRule type="expression" dxfId="270" priority="223">
      <formula>AND($A$3=2,$A$2=4,$A$5&lt;7)</formula>
    </cfRule>
    <cfRule type="expression" dxfId="269" priority="211" stopIfTrue="1">
      <formula>AND($A$3=4,$A$2&lt;4,$A$5&lt;10)</formula>
    </cfRule>
    <cfRule type="expression" dxfId="268" priority="221">
      <formula>AND($A$3=3,$A$2=7,$A$5&lt;19)</formula>
    </cfRule>
    <cfRule type="expression" dxfId="267" priority="220">
      <formula>AND($A$3=3,$A$2=6,$A$5&lt;16)</formula>
    </cfRule>
    <cfRule type="expression" dxfId="266" priority="219">
      <formula>AND($A$3=3,$A$2=5,$A$5&lt;13)</formula>
    </cfRule>
    <cfRule type="expression" dxfId="265" priority="218">
      <formula>AND($A$3=3,$A$2=4,$A$5&lt;10)</formula>
    </cfRule>
    <cfRule type="expression" dxfId="264" priority="217">
      <formula>AND($A$3=3,$A$2&lt;4,$A$5&lt;7)</formula>
    </cfRule>
  </conditionalFormatting>
  <conditionalFormatting sqref="B1102:D1108">
    <cfRule type="expression" dxfId="263" priority="229">
      <formula>$A$2&lt;2</formula>
    </cfRule>
  </conditionalFormatting>
  <conditionalFormatting sqref="B1103:D1108">
    <cfRule type="expression" dxfId="262" priority="230">
      <formula>$A$2&lt;3</formula>
    </cfRule>
  </conditionalFormatting>
  <conditionalFormatting sqref="B1104:D1108">
    <cfRule type="expression" dxfId="261" priority="231">
      <formula>$A$2&lt;4</formula>
    </cfRule>
  </conditionalFormatting>
  <conditionalFormatting sqref="B1105:D1108">
    <cfRule type="expression" dxfId="260" priority="232">
      <formula>$A$2&lt;5</formula>
    </cfRule>
  </conditionalFormatting>
  <conditionalFormatting sqref="B1106:D1108">
    <cfRule type="expression" dxfId="259" priority="233">
      <formula>$A$2&lt;6</formula>
    </cfRule>
  </conditionalFormatting>
  <conditionalFormatting sqref="B1107:D1108">
    <cfRule type="expression" dxfId="258" priority="234">
      <formula>$A$2&lt;7</formula>
    </cfRule>
  </conditionalFormatting>
  <conditionalFormatting sqref="B1108:D1108">
    <cfRule type="expression" dxfId="257" priority="235" stopIfTrue="1">
      <formula>$A$2&lt;8</formula>
    </cfRule>
  </conditionalFormatting>
  <conditionalFormatting sqref="B1136:D1143">
    <cfRule type="expression" dxfId="255" priority="196">
      <formula>AND($A$3=3,$A$2=8,$A$5&lt;22)</formula>
    </cfRule>
    <cfRule type="expression" dxfId="254" priority="186">
      <formula>AND($A$3=4,$A$2=4,$A$5&lt;13)</formula>
    </cfRule>
    <cfRule type="expression" dxfId="253" priority="187">
      <formula>AND($A$3=4,$A$2=5,$A$5&lt;17)</formula>
    </cfRule>
    <cfRule type="expression" dxfId="252" priority="188">
      <formula>AND($A$3=4,$A$2=6,$A$5&lt;21)</formula>
    </cfRule>
    <cfRule type="expression" dxfId="251" priority="189">
      <formula>AND($A$3=4,$A$2=7,$A$5&lt;25)</formula>
    </cfRule>
    <cfRule type="expression" dxfId="250" priority="190" stopIfTrue="1">
      <formula>AND($A$3=4,$A$2=8,$A$5&lt;29)</formula>
    </cfRule>
    <cfRule type="expression" dxfId="249" priority="202">
      <formula>$A$2=0</formula>
    </cfRule>
    <cfRule type="expression" dxfId="248" priority="201" stopIfTrue="1">
      <formula>AND($A$3=2,$A$5&lt;15,$A$2=8)</formula>
    </cfRule>
    <cfRule type="expression" dxfId="247" priority="200">
      <formula>AND($A$3=2,$A$2=7,$A$5&lt;13)</formula>
    </cfRule>
    <cfRule type="expression" dxfId="246" priority="199">
      <formula>AND($A$3=2,$A$2=6,$A$5&lt;11)</formula>
    </cfRule>
    <cfRule type="expression" dxfId="245" priority="198" stopIfTrue="1">
      <formula>AND($A$3=2,$A$2=5,$A$5&lt;9)</formula>
    </cfRule>
    <cfRule type="expression" dxfId="244" priority="197">
      <formula>AND($A$3=2,$A$2=4,$A$5&lt;7)</formula>
    </cfRule>
    <cfRule type="expression" dxfId="243" priority="185" stopIfTrue="1">
      <formula>AND($A$3=4,$A$2&lt;4,$A$5&lt;10)</formula>
    </cfRule>
    <cfRule type="expression" dxfId="242" priority="195">
      <formula>AND($A$3=3,$A$2=7,$A$5&lt;19)</formula>
    </cfRule>
    <cfRule type="expression" dxfId="241" priority="194">
      <formula>AND($A$3=3,$A$2=6,$A$5&lt;16)</formula>
    </cfRule>
    <cfRule type="expression" dxfId="240" priority="193">
      <formula>AND($A$3=3,$A$2=5,$A$5&lt;13)</formula>
    </cfRule>
    <cfRule type="expression" dxfId="239" priority="192">
      <formula>AND($A$3=3,$A$2=4,$A$5&lt;10)</formula>
    </cfRule>
    <cfRule type="expression" dxfId="238" priority="191">
      <formula>AND($A$3=3,$A$2&lt;4,$A$5&lt;7)</formula>
    </cfRule>
  </conditionalFormatting>
  <conditionalFormatting sqref="B1137:D1143">
    <cfRule type="expression" dxfId="237" priority="203">
      <formula>$A$2&lt;2</formula>
    </cfRule>
  </conditionalFormatting>
  <conditionalFormatting sqref="B1138:D1143">
    <cfRule type="expression" dxfId="236" priority="204">
      <formula>$A$2&lt;3</formula>
    </cfRule>
  </conditionalFormatting>
  <conditionalFormatting sqref="B1139:D1143">
    <cfRule type="expression" dxfId="235" priority="205">
      <formula>$A$2&lt;4</formula>
    </cfRule>
  </conditionalFormatting>
  <conditionalFormatting sqref="B1140:D1143">
    <cfRule type="expression" dxfId="234" priority="206">
      <formula>$A$2&lt;5</formula>
    </cfRule>
  </conditionalFormatting>
  <conditionalFormatting sqref="B1141:D1143">
    <cfRule type="expression" dxfId="233" priority="207">
      <formula>$A$2&lt;6</formula>
    </cfRule>
  </conditionalFormatting>
  <conditionalFormatting sqref="B1142:D1143">
    <cfRule type="expression" dxfId="232" priority="208">
      <formula>$A$2&lt;7</formula>
    </cfRule>
  </conditionalFormatting>
  <conditionalFormatting sqref="B1143:D1143">
    <cfRule type="expression" dxfId="231" priority="209" stopIfTrue="1">
      <formula>$A$2&lt;8</formula>
    </cfRule>
  </conditionalFormatting>
  <conditionalFormatting sqref="B1171:D1178">
    <cfRule type="expression" dxfId="229" priority="170">
      <formula>AND($A$3=3,$A$2=8,$A$5&lt;22)</formula>
    </cfRule>
    <cfRule type="expression" dxfId="228" priority="160">
      <formula>AND($A$3=4,$A$2=4,$A$5&lt;13)</formula>
    </cfRule>
    <cfRule type="expression" dxfId="227" priority="161">
      <formula>AND($A$3=4,$A$2=5,$A$5&lt;17)</formula>
    </cfRule>
    <cfRule type="expression" dxfId="226" priority="162">
      <formula>AND($A$3=4,$A$2=6,$A$5&lt;21)</formula>
    </cfRule>
    <cfRule type="expression" dxfId="225" priority="163">
      <formula>AND($A$3=4,$A$2=7,$A$5&lt;25)</formula>
    </cfRule>
    <cfRule type="expression" dxfId="224" priority="164" stopIfTrue="1">
      <formula>AND($A$3=4,$A$2=8,$A$5&lt;29)</formula>
    </cfRule>
    <cfRule type="expression" dxfId="223" priority="176">
      <formula>$A$2=0</formula>
    </cfRule>
    <cfRule type="expression" dxfId="222" priority="175" stopIfTrue="1">
      <formula>AND($A$3=2,$A$5&lt;15,$A$2=8)</formula>
    </cfRule>
    <cfRule type="expression" dxfId="221" priority="174">
      <formula>AND($A$3=2,$A$2=7,$A$5&lt;13)</formula>
    </cfRule>
    <cfRule type="expression" dxfId="220" priority="173">
      <formula>AND($A$3=2,$A$2=6,$A$5&lt;11)</formula>
    </cfRule>
    <cfRule type="expression" dxfId="219" priority="172" stopIfTrue="1">
      <formula>AND($A$3=2,$A$2=5,$A$5&lt;9)</formula>
    </cfRule>
    <cfRule type="expression" dxfId="218" priority="171">
      <formula>AND($A$3=2,$A$2=4,$A$5&lt;7)</formula>
    </cfRule>
    <cfRule type="expression" dxfId="217" priority="159" stopIfTrue="1">
      <formula>AND($A$3=4,$A$2&lt;4,$A$5&lt;10)</formula>
    </cfRule>
    <cfRule type="expression" dxfId="216" priority="169">
      <formula>AND($A$3=3,$A$2=7,$A$5&lt;19)</formula>
    </cfRule>
    <cfRule type="expression" dxfId="215" priority="168">
      <formula>AND($A$3=3,$A$2=6,$A$5&lt;16)</formula>
    </cfRule>
    <cfRule type="expression" dxfId="214" priority="167">
      <formula>AND($A$3=3,$A$2=5,$A$5&lt;13)</formula>
    </cfRule>
    <cfRule type="expression" dxfId="213" priority="166">
      <formula>AND($A$3=3,$A$2=4,$A$5&lt;10)</formula>
    </cfRule>
    <cfRule type="expression" dxfId="212" priority="165">
      <formula>AND($A$3=3,$A$2&lt;4,$A$5&lt;7)</formula>
    </cfRule>
  </conditionalFormatting>
  <conditionalFormatting sqref="B1172:D1178">
    <cfRule type="expression" dxfId="211" priority="177">
      <formula>$A$2&lt;2</formula>
    </cfRule>
  </conditionalFormatting>
  <conditionalFormatting sqref="B1173:D1178">
    <cfRule type="expression" dxfId="210" priority="178">
      <formula>$A$2&lt;3</formula>
    </cfRule>
  </conditionalFormatting>
  <conditionalFormatting sqref="B1174:D1178">
    <cfRule type="expression" dxfId="209" priority="179">
      <formula>$A$2&lt;4</formula>
    </cfRule>
  </conditionalFormatting>
  <conditionalFormatting sqref="B1175:D1178">
    <cfRule type="expression" dxfId="208" priority="180">
      <formula>$A$2&lt;5</formula>
    </cfRule>
  </conditionalFormatting>
  <conditionalFormatting sqref="B1176:D1178">
    <cfRule type="expression" dxfId="207" priority="181">
      <formula>$A$2&lt;6</formula>
    </cfRule>
  </conditionalFormatting>
  <conditionalFormatting sqref="B1177:D1178">
    <cfRule type="expression" dxfId="206" priority="182">
      <formula>$A$2&lt;7</formula>
    </cfRule>
  </conditionalFormatting>
  <conditionalFormatting sqref="B1178:D1178">
    <cfRule type="expression" dxfId="205" priority="183" stopIfTrue="1">
      <formula>$A$2&lt;8</formula>
    </cfRule>
  </conditionalFormatting>
  <conditionalFormatting sqref="B1206:D1213">
    <cfRule type="expression" dxfId="204" priority="145">
      <formula>AND($A$3=2,$A$2=4,$A$5&lt;7)</formula>
    </cfRule>
    <cfRule type="expression" dxfId="202" priority="134">
      <formula>AND($A$3=4,$A$2=4,$A$5&lt;13)</formula>
    </cfRule>
    <cfRule type="expression" dxfId="201" priority="135">
      <formula>AND($A$3=4,$A$2=5,$A$5&lt;17)</formula>
    </cfRule>
    <cfRule type="expression" dxfId="200" priority="136">
      <formula>AND($A$3=4,$A$2=6,$A$5&lt;21)</formula>
    </cfRule>
    <cfRule type="expression" dxfId="199" priority="137">
      <formula>AND($A$3=4,$A$2=7,$A$5&lt;25)</formula>
    </cfRule>
    <cfRule type="expression" dxfId="198" priority="138" stopIfTrue="1">
      <formula>AND($A$3=4,$A$2=8,$A$5&lt;29)</formula>
    </cfRule>
    <cfRule type="expression" dxfId="197" priority="150">
      <formula>$A$2=0</formula>
    </cfRule>
    <cfRule type="expression" dxfId="196" priority="149" stopIfTrue="1">
      <formula>AND($A$3=2,$A$5&lt;15,$A$2=8)</formula>
    </cfRule>
    <cfRule type="expression" dxfId="195" priority="148">
      <formula>AND($A$3=2,$A$2=7,$A$5&lt;13)</formula>
    </cfRule>
    <cfRule type="expression" dxfId="194" priority="147">
      <formula>AND($A$3=2,$A$2=6,$A$5&lt;11)</formula>
    </cfRule>
    <cfRule type="expression" dxfId="193" priority="146" stopIfTrue="1">
      <formula>AND($A$3=2,$A$2=5,$A$5&lt;9)</formula>
    </cfRule>
    <cfRule type="expression" dxfId="192" priority="133" stopIfTrue="1">
      <formula>AND($A$3=4,$A$2&lt;4,$A$5&lt;10)</formula>
    </cfRule>
    <cfRule type="expression" dxfId="191" priority="144">
      <formula>AND($A$3=3,$A$2=8,$A$5&lt;22)</formula>
    </cfRule>
    <cfRule type="expression" dxfId="190" priority="143">
      <formula>AND($A$3=3,$A$2=7,$A$5&lt;19)</formula>
    </cfRule>
    <cfRule type="expression" dxfId="189" priority="142">
      <formula>AND($A$3=3,$A$2=6,$A$5&lt;16)</formula>
    </cfRule>
    <cfRule type="expression" dxfId="188" priority="141">
      <formula>AND($A$3=3,$A$2=5,$A$5&lt;13)</formula>
    </cfRule>
    <cfRule type="expression" dxfId="187" priority="140">
      <formula>AND($A$3=3,$A$2=4,$A$5&lt;10)</formula>
    </cfRule>
    <cfRule type="expression" dxfId="186" priority="139">
      <formula>AND($A$3=3,$A$2&lt;4,$A$5&lt;7)</formula>
    </cfRule>
  </conditionalFormatting>
  <conditionalFormatting sqref="B1207:D1213">
    <cfRule type="expression" dxfId="185" priority="151">
      <formula>$A$2&lt;2</formula>
    </cfRule>
  </conditionalFormatting>
  <conditionalFormatting sqref="B1208:D1213">
    <cfRule type="expression" dxfId="184" priority="152">
      <formula>$A$2&lt;3</formula>
    </cfRule>
  </conditionalFormatting>
  <conditionalFormatting sqref="B1209:D1213">
    <cfRule type="expression" dxfId="183" priority="153">
      <formula>$A$2&lt;4</formula>
    </cfRule>
  </conditionalFormatting>
  <conditionalFormatting sqref="B1210:D1213">
    <cfRule type="expression" dxfId="182" priority="154">
      <formula>$A$2&lt;5</formula>
    </cfRule>
  </conditionalFormatting>
  <conditionalFormatting sqref="B1211:D1213">
    <cfRule type="expression" dxfId="181" priority="155">
      <formula>$A$2&lt;6</formula>
    </cfRule>
  </conditionalFormatting>
  <conditionalFormatting sqref="B1212:D1213">
    <cfRule type="expression" dxfId="180" priority="156">
      <formula>$A$2&lt;7</formula>
    </cfRule>
  </conditionalFormatting>
  <conditionalFormatting sqref="B1213:D1213">
    <cfRule type="expression" dxfId="179" priority="157" stopIfTrue="1">
      <formula>$A$2&lt;8</formula>
    </cfRule>
  </conditionalFormatting>
  <conditionalFormatting sqref="B1241:D1248">
    <cfRule type="expression" dxfId="177" priority="107" stopIfTrue="1">
      <formula>AND($A$3=4,$A$2&lt;4,$A$5&lt;10)</formula>
    </cfRule>
    <cfRule type="expression" dxfId="176" priority="124">
      <formula>$A$2=0</formula>
    </cfRule>
    <cfRule type="expression" dxfId="175" priority="123" stopIfTrue="1">
      <formula>AND($A$3=2,$A$5&lt;15,$A$2=8)</formula>
    </cfRule>
    <cfRule type="expression" dxfId="174" priority="122">
      <formula>AND($A$3=2,$A$2=7,$A$5&lt;13)</formula>
    </cfRule>
    <cfRule type="expression" dxfId="173" priority="121">
      <formula>AND($A$3=2,$A$2=6,$A$5&lt;11)</formula>
    </cfRule>
    <cfRule type="expression" dxfId="172" priority="120" stopIfTrue="1">
      <formula>AND($A$3=2,$A$2=5,$A$5&lt;9)</formula>
    </cfRule>
    <cfRule type="expression" dxfId="171" priority="108">
      <formula>AND($A$3=4,$A$2=4,$A$5&lt;13)</formula>
    </cfRule>
    <cfRule type="expression" dxfId="170" priority="109">
      <formula>AND($A$3=4,$A$2=5,$A$5&lt;17)</formula>
    </cfRule>
    <cfRule type="expression" dxfId="169" priority="110">
      <formula>AND($A$3=4,$A$2=6,$A$5&lt;21)</formula>
    </cfRule>
    <cfRule type="expression" dxfId="168" priority="111">
      <formula>AND($A$3=4,$A$2=7,$A$5&lt;25)</formula>
    </cfRule>
    <cfRule type="expression" dxfId="167" priority="112" stopIfTrue="1">
      <formula>AND($A$3=4,$A$2=8,$A$5&lt;29)</formula>
    </cfRule>
    <cfRule type="expression" dxfId="166" priority="119">
      <formula>AND($A$3=2,$A$2=4,$A$5&lt;7)</formula>
    </cfRule>
    <cfRule type="expression" dxfId="165" priority="118">
      <formula>AND($A$3=3,$A$2=8,$A$5&lt;22)</formula>
    </cfRule>
    <cfRule type="expression" dxfId="164" priority="117">
      <formula>AND($A$3=3,$A$2=7,$A$5&lt;19)</formula>
    </cfRule>
    <cfRule type="expression" dxfId="163" priority="116">
      <formula>AND($A$3=3,$A$2=6,$A$5&lt;16)</formula>
    </cfRule>
    <cfRule type="expression" dxfId="162" priority="115">
      <formula>AND($A$3=3,$A$2=5,$A$5&lt;13)</formula>
    </cfRule>
    <cfRule type="expression" dxfId="161" priority="114">
      <formula>AND($A$3=3,$A$2=4,$A$5&lt;10)</formula>
    </cfRule>
    <cfRule type="expression" dxfId="160" priority="113">
      <formula>AND($A$3=3,$A$2&lt;4,$A$5&lt;7)</formula>
    </cfRule>
  </conditionalFormatting>
  <conditionalFormatting sqref="B1242:D1248">
    <cfRule type="expression" dxfId="159" priority="125">
      <formula>$A$2&lt;2</formula>
    </cfRule>
  </conditionalFormatting>
  <conditionalFormatting sqref="B1243:D1248">
    <cfRule type="expression" dxfId="158" priority="126">
      <formula>$A$2&lt;3</formula>
    </cfRule>
  </conditionalFormatting>
  <conditionalFormatting sqref="B1244:D1248">
    <cfRule type="expression" dxfId="157" priority="127">
      <formula>$A$2&lt;4</formula>
    </cfRule>
  </conditionalFormatting>
  <conditionalFormatting sqref="B1245:D1248">
    <cfRule type="expression" dxfId="156" priority="128">
      <formula>$A$2&lt;5</formula>
    </cfRule>
  </conditionalFormatting>
  <conditionalFormatting sqref="B1246:D1248">
    <cfRule type="expression" dxfId="155" priority="129">
      <formula>$A$2&lt;6</formula>
    </cfRule>
  </conditionalFormatting>
  <conditionalFormatting sqref="B1247:D1248">
    <cfRule type="expression" dxfId="154" priority="130">
      <formula>$A$2&lt;7</formula>
    </cfRule>
  </conditionalFormatting>
  <conditionalFormatting sqref="B1248:D1248">
    <cfRule type="expression" dxfId="153" priority="131" stopIfTrue="1">
      <formula>$A$2&lt;8</formula>
    </cfRule>
  </conditionalFormatting>
  <conditionalFormatting sqref="B1276:D1283">
    <cfRule type="expression" dxfId="152" priority="93">
      <formula>AND($A$3=2,$A$2=4,$A$5&lt;7)</formula>
    </cfRule>
    <cfRule type="expression" dxfId="151" priority="92">
      <formula>AND($A$3=3,$A$2=8,$A$5&lt;22)</formula>
    </cfRule>
    <cfRule type="expression" dxfId="150" priority="81" stopIfTrue="1">
      <formula>AND($A$3=4,$A$2&lt;4,$A$5&lt;10)</formula>
    </cfRule>
    <cfRule type="expression" dxfId="149" priority="82">
      <formula>AND($A$3=4,$A$2=4,$A$5&lt;13)</formula>
    </cfRule>
    <cfRule type="expression" dxfId="148" priority="83">
      <formula>AND($A$3=4,$A$2=5,$A$5&lt;17)</formula>
    </cfRule>
    <cfRule type="expression" dxfId="147" priority="84">
      <formula>AND($A$3=4,$A$2=6,$A$5&lt;21)</formula>
    </cfRule>
    <cfRule type="expression" dxfId="146" priority="85">
      <formula>AND($A$3=4,$A$2=7,$A$5&lt;25)</formula>
    </cfRule>
    <cfRule type="expression" dxfId="145" priority="98">
      <formula>$A$2=0</formula>
    </cfRule>
    <cfRule type="expression" dxfId="144" priority="97" stopIfTrue="1">
      <formula>AND($A$3=2,$A$5&lt;15,$A$2=8)</formula>
    </cfRule>
    <cfRule type="expression" dxfId="143" priority="96">
      <formula>AND($A$3=2,$A$2=7,$A$5&lt;13)</formula>
    </cfRule>
    <cfRule type="expression" dxfId="142" priority="95">
      <formula>AND($A$3=2,$A$2=6,$A$5&lt;11)</formula>
    </cfRule>
    <cfRule type="expression" dxfId="141" priority="94" stopIfTrue="1">
      <formula>AND($A$3=2,$A$2=5,$A$5&lt;9)</formula>
    </cfRule>
    <cfRule type="expression" dxfId="140" priority="86" stopIfTrue="1">
      <formula>AND($A$3=4,$A$2=8,$A$5&lt;29)</formula>
    </cfRule>
    <cfRule type="expression" dxfId="138" priority="91">
      <formula>AND($A$3=3,$A$2=7,$A$5&lt;19)</formula>
    </cfRule>
    <cfRule type="expression" dxfId="137" priority="90">
      <formula>AND($A$3=3,$A$2=6,$A$5&lt;16)</formula>
    </cfRule>
    <cfRule type="expression" dxfId="136" priority="89">
      <formula>AND($A$3=3,$A$2=5,$A$5&lt;13)</formula>
    </cfRule>
    <cfRule type="expression" dxfId="135" priority="88">
      <formula>AND($A$3=3,$A$2=4,$A$5&lt;10)</formula>
    </cfRule>
    <cfRule type="expression" dxfId="134" priority="87">
      <formula>AND($A$3=3,$A$2&lt;4,$A$5&lt;7)</formula>
    </cfRule>
  </conditionalFormatting>
  <conditionalFormatting sqref="B1277:D1283">
    <cfRule type="expression" dxfId="133" priority="99">
      <formula>$A$2&lt;2</formula>
    </cfRule>
  </conditionalFormatting>
  <conditionalFormatting sqref="B1278:D1283">
    <cfRule type="expression" dxfId="132" priority="100">
      <formula>$A$2&lt;3</formula>
    </cfRule>
  </conditionalFormatting>
  <conditionalFormatting sqref="B1279:D1283">
    <cfRule type="expression" dxfId="131" priority="101">
      <formula>$A$2&lt;4</formula>
    </cfRule>
  </conditionalFormatting>
  <conditionalFormatting sqref="B1280:D1283">
    <cfRule type="expression" dxfId="130" priority="102">
      <formula>$A$2&lt;5</formula>
    </cfRule>
  </conditionalFormatting>
  <conditionalFormatting sqref="B1281:D1283">
    <cfRule type="expression" dxfId="129" priority="103">
      <formula>$A$2&lt;6</formula>
    </cfRule>
  </conditionalFormatting>
  <conditionalFormatting sqref="B1282:D1283">
    <cfRule type="expression" dxfId="128" priority="104">
      <formula>$A$2&lt;7</formula>
    </cfRule>
  </conditionalFormatting>
  <conditionalFormatting sqref="B1283:D1283">
    <cfRule type="expression" dxfId="127" priority="105" stopIfTrue="1">
      <formula>$A$2&lt;8</formula>
    </cfRule>
  </conditionalFormatting>
  <conditionalFormatting sqref="B1311:D1318">
    <cfRule type="expression" dxfId="126" priority="67">
      <formula>AND($A$3=2,$A$2=4,$A$5&lt;7)</formula>
    </cfRule>
    <cfRule type="expression" dxfId="125" priority="72">
      <formula>$A$2=0</formula>
    </cfRule>
    <cfRule type="expression" dxfId="124" priority="71" stopIfTrue="1">
      <formula>AND($A$3=2,$A$5&lt;15,$A$2=8)</formula>
    </cfRule>
    <cfRule type="expression" dxfId="123" priority="70">
      <formula>AND($A$3=2,$A$2=7,$A$5&lt;13)</formula>
    </cfRule>
    <cfRule type="expression" dxfId="122" priority="69">
      <formula>AND($A$3=2,$A$2=6,$A$5&lt;11)</formula>
    </cfRule>
    <cfRule type="expression" dxfId="121" priority="68" stopIfTrue="1">
      <formula>AND($A$3=2,$A$2=5,$A$5&lt;9)</formula>
    </cfRule>
    <cfRule type="expression" dxfId="119" priority="55" stopIfTrue="1">
      <formula>AND($A$3=4,$A$2&lt;4,$A$5&lt;10)</formula>
    </cfRule>
    <cfRule type="expression" dxfId="118" priority="56">
      <formula>AND($A$3=4,$A$2=4,$A$5&lt;13)</formula>
    </cfRule>
    <cfRule type="expression" dxfId="117" priority="57">
      <formula>AND($A$3=4,$A$2=5,$A$5&lt;17)</formula>
    </cfRule>
    <cfRule type="expression" dxfId="116" priority="58">
      <formula>AND($A$3=4,$A$2=6,$A$5&lt;21)</formula>
    </cfRule>
    <cfRule type="expression" dxfId="115" priority="59">
      <formula>AND($A$3=4,$A$2=7,$A$5&lt;25)</formula>
    </cfRule>
    <cfRule type="expression" dxfId="114" priority="60" stopIfTrue="1">
      <formula>AND($A$3=4,$A$2=8,$A$5&lt;29)</formula>
    </cfRule>
    <cfRule type="expression" dxfId="113" priority="66">
      <formula>AND($A$3=3,$A$2=8,$A$5&lt;22)</formula>
    </cfRule>
    <cfRule type="expression" dxfId="112" priority="65">
      <formula>AND($A$3=3,$A$2=7,$A$5&lt;19)</formula>
    </cfRule>
    <cfRule type="expression" dxfId="111" priority="64">
      <formula>AND($A$3=3,$A$2=6,$A$5&lt;16)</formula>
    </cfRule>
    <cfRule type="expression" dxfId="110" priority="63">
      <formula>AND($A$3=3,$A$2=5,$A$5&lt;13)</formula>
    </cfRule>
    <cfRule type="expression" dxfId="109" priority="62">
      <formula>AND($A$3=3,$A$2=4,$A$5&lt;10)</formula>
    </cfRule>
    <cfRule type="expression" dxfId="108" priority="61">
      <formula>AND($A$3=3,$A$2&lt;4,$A$5&lt;7)</formula>
    </cfRule>
  </conditionalFormatting>
  <conditionalFormatting sqref="B1312:D1318">
    <cfRule type="expression" dxfId="107" priority="73">
      <formula>$A$2&lt;2</formula>
    </cfRule>
  </conditionalFormatting>
  <conditionalFormatting sqref="B1313:D1318">
    <cfRule type="expression" dxfId="106" priority="74">
      <formula>$A$2&lt;3</formula>
    </cfRule>
  </conditionalFormatting>
  <conditionalFormatting sqref="B1314:D1318">
    <cfRule type="expression" dxfId="105" priority="75">
      <formula>$A$2&lt;4</formula>
    </cfRule>
  </conditionalFormatting>
  <conditionalFormatting sqref="B1315:D1318">
    <cfRule type="expression" dxfId="104" priority="76">
      <formula>$A$2&lt;5</formula>
    </cfRule>
  </conditionalFormatting>
  <conditionalFormatting sqref="B1316:D1318">
    <cfRule type="expression" dxfId="103" priority="77">
      <formula>$A$2&lt;6</formula>
    </cfRule>
  </conditionalFormatting>
  <conditionalFormatting sqref="B1317:D1318">
    <cfRule type="expression" dxfId="102" priority="78">
      <formula>$A$2&lt;7</formula>
    </cfRule>
  </conditionalFormatting>
  <conditionalFormatting sqref="B1318:D1318">
    <cfRule type="expression" dxfId="101" priority="79" stopIfTrue="1">
      <formula>$A$2&lt;8</formula>
    </cfRule>
  </conditionalFormatting>
  <conditionalFormatting sqref="B1346:D1353">
    <cfRule type="expression" dxfId="99" priority="46">
      <formula>$A$2=0</formula>
    </cfRule>
    <cfRule type="expression" dxfId="98" priority="45" stopIfTrue="1">
      <formula>AND($A$3=2,$A$5&lt;15,$A$2=8)</formula>
    </cfRule>
    <cfRule type="expression" dxfId="97" priority="44">
      <formula>AND($A$3=2,$A$2=7,$A$5&lt;13)</formula>
    </cfRule>
    <cfRule type="expression" dxfId="96" priority="43">
      <formula>AND($A$3=2,$A$2=6,$A$5&lt;11)</formula>
    </cfRule>
    <cfRule type="expression" dxfId="95" priority="42" stopIfTrue="1">
      <formula>AND($A$3=2,$A$2=5,$A$5&lt;9)</formula>
    </cfRule>
    <cfRule type="expression" dxfId="94" priority="29" stopIfTrue="1">
      <formula>AND($A$3=4,$A$2&lt;4,$A$5&lt;10)</formula>
    </cfRule>
    <cfRule type="expression" dxfId="93" priority="30">
      <formula>AND($A$3=4,$A$2=4,$A$5&lt;13)</formula>
    </cfRule>
    <cfRule type="expression" dxfId="92" priority="31">
      <formula>AND($A$3=4,$A$2=5,$A$5&lt;17)</formula>
    </cfRule>
    <cfRule type="expression" dxfId="91" priority="32">
      <formula>AND($A$3=4,$A$2=6,$A$5&lt;21)</formula>
    </cfRule>
    <cfRule type="expression" dxfId="90" priority="33">
      <formula>AND($A$3=4,$A$2=7,$A$5&lt;25)</formula>
    </cfRule>
    <cfRule type="expression" dxfId="89" priority="34" stopIfTrue="1">
      <formula>AND($A$3=4,$A$2=8,$A$5&lt;29)</formula>
    </cfRule>
    <cfRule type="expression" dxfId="88" priority="41">
      <formula>AND($A$3=2,$A$2=4,$A$5&lt;7)</formula>
    </cfRule>
    <cfRule type="expression" dxfId="87" priority="40">
      <formula>AND($A$3=3,$A$2=8,$A$5&lt;22)</formula>
    </cfRule>
    <cfRule type="expression" dxfId="86" priority="39">
      <formula>AND($A$3=3,$A$2=7,$A$5&lt;19)</formula>
    </cfRule>
    <cfRule type="expression" dxfId="85" priority="38">
      <formula>AND($A$3=3,$A$2=6,$A$5&lt;16)</formula>
    </cfRule>
    <cfRule type="expression" dxfId="84" priority="37">
      <formula>AND($A$3=3,$A$2=5,$A$5&lt;13)</formula>
    </cfRule>
    <cfRule type="expression" dxfId="83" priority="36">
      <formula>AND($A$3=3,$A$2=4,$A$5&lt;10)</formula>
    </cfRule>
    <cfRule type="expression" dxfId="82" priority="35">
      <formula>AND($A$3=3,$A$2&lt;4,$A$5&lt;7)</formula>
    </cfRule>
  </conditionalFormatting>
  <conditionalFormatting sqref="B1347:D1353">
    <cfRule type="expression" dxfId="81" priority="47">
      <formula>$A$2&lt;2</formula>
    </cfRule>
  </conditionalFormatting>
  <conditionalFormatting sqref="B1348:D1353">
    <cfRule type="expression" dxfId="80" priority="48">
      <formula>$A$2&lt;3</formula>
    </cfRule>
  </conditionalFormatting>
  <conditionalFormatting sqref="B1349:D1353">
    <cfRule type="expression" dxfId="79" priority="49">
      <formula>$A$2&lt;4</formula>
    </cfRule>
  </conditionalFormatting>
  <conditionalFormatting sqref="B1350:D1353">
    <cfRule type="expression" dxfId="78" priority="50">
      <formula>$A$2&lt;5</formula>
    </cfRule>
  </conditionalFormatting>
  <conditionalFormatting sqref="B1351:D1353">
    <cfRule type="expression" dxfId="77" priority="51">
      <formula>$A$2&lt;6</formula>
    </cfRule>
  </conditionalFormatting>
  <conditionalFormatting sqref="B1352:D1353">
    <cfRule type="expression" dxfId="76" priority="52">
      <formula>$A$2&lt;7</formula>
    </cfRule>
  </conditionalFormatting>
  <conditionalFormatting sqref="B1353:D1353">
    <cfRule type="expression" dxfId="75" priority="53" stopIfTrue="1">
      <formula>$A$2&lt;8</formula>
    </cfRule>
  </conditionalFormatting>
  <conditionalFormatting sqref="B1381:D1388">
    <cfRule type="expression" dxfId="74" priority="14">
      <formula>AND($A$3=3,$A$2=8,$A$5&lt;22)</formula>
    </cfRule>
    <cfRule type="expression" dxfId="72" priority="3" stopIfTrue="1">
      <formula>AND($A$3=4,$A$2&lt;4,$A$5&lt;10)</formula>
    </cfRule>
    <cfRule type="expression" dxfId="71" priority="4">
      <formula>AND($A$3=4,$A$2=4,$A$5&lt;13)</formula>
    </cfRule>
    <cfRule type="expression" dxfId="70" priority="5">
      <formula>AND($A$3=4,$A$2=5,$A$5&lt;17)</formula>
    </cfRule>
    <cfRule type="expression" dxfId="69" priority="6">
      <formula>AND($A$3=4,$A$2=6,$A$5&lt;21)</formula>
    </cfRule>
    <cfRule type="expression" dxfId="68" priority="7">
      <formula>AND($A$3=4,$A$2=7,$A$5&lt;25)</formula>
    </cfRule>
    <cfRule type="expression" dxfId="67" priority="20">
      <formula>$A$2=0</formula>
    </cfRule>
    <cfRule type="expression" dxfId="66" priority="19" stopIfTrue="1">
      <formula>AND($A$3=2,$A$5&lt;15,$A$2=8)</formula>
    </cfRule>
    <cfRule type="expression" dxfId="65" priority="18">
      <formula>AND($A$3=2,$A$2=7,$A$5&lt;13)</formula>
    </cfRule>
    <cfRule type="expression" dxfId="64" priority="17">
      <formula>AND($A$3=2,$A$2=6,$A$5&lt;11)</formula>
    </cfRule>
    <cfRule type="expression" dxfId="63" priority="16" stopIfTrue="1">
      <formula>AND($A$3=2,$A$2=5,$A$5&lt;9)</formula>
    </cfRule>
    <cfRule type="expression" dxfId="62" priority="15">
      <formula>AND($A$3=2,$A$2=4,$A$5&lt;7)</formula>
    </cfRule>
    <cfRule type="expression" dxfId="60" priority="13">
      <formula>AND($A$3=3,$A$2=7,$A$5&lt;19)</formula>
    </cfRule>
    <cfRule type="expression" dxfId="59" priority="12">
      <formula>AND($A$3=3,$A$2=6,$A$5&lt;16)</formula>
    </cfRule>
    <cfRule type="expression" dxfId="58" priority="11">
      <formula>AND($A$3=3,$A$2=5,$A$5&lt;13)</formula>
    </cfRule>
    <cfRule type="expression" dxfId="57" priority="10">
      <formula>AND($A$3=3,$A$2=4,$A$5&lt;10)</formula>
    </cfRule>
    <cfRule type="expression" dxfId="56" priority="9">
      <formula>AND($A$3=3,$A$2&lt;4,$A$5&lt;7)</formula>
    </cfRule>
    <cfRule type="expression" dxfId="55" priority="8" stopIfTrue="1">
      <formula>AND($A$3=4,$A$2=8,$A$5&lt;29)</formula>
    </cfRule>
  </conditionalFormatting>
  <conditionalFormatting sqref="B1382:D1388">
    <cfRule type="expression" dxfId="54" priority="21">
      <formula>$A$2&lt;2</formula>
    </cfRule>
  </conditionalFormatting>
  <conditionalFormatting sqref="B1383:D1388">
    <cfRule type="expression" dxfId="53" priority="22">
      <formula>$A$2&lt;3</formula>
    </cfRule>
  </conditionalFormatting>
  <conditionalFormatting sqref="B1384:D1388">
    <cfRule type="expression" dxfId="52" priority="23">
      <formula>$A$2&lt;4</formula>
    </cfRule>
  </conditionalFormatting>
  <conditionalFormatting sqref="B1385:D1388">
    <cfRule type="expression" dxfId="51" priority="24">
      <formula>$A$2&lt;5</formula>
    </cfRule>
  </conditionalFormatting>
  <conditionalFormatting sqref="B1386:D1388">
    <cfRule type="expression" dxfId="50" priority="25">
      <formula>$A$2&lt;6</formula>
    </cfRule>
  </conditionalFormatting>
  <conditionalFormatting sqref="B1387:D1388">
    <cfRule type="expression" dxfId="49" priority="26">
      <formula>$A$2&lt;7</formula>
    </cfRule>
  </conditionalFormatting>
  <conditionalFormatting sqref="B1388:D1388">
    <cfRule type="expression" dxfId="48" priority="27" stopIfTrue="1">
      <formula>$A$2&lt;8</formula>
    </cfRule>
  </conditionalFormatting>
  <pageMargins left="0" right="0.25" top="0.75" bottom="0.75" header="0.3" footer="0.3"/>
  <pageSetup paperSize="9" orientation="portrait" horizontalDpi="0" verticalDpi="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16" stopIfTrue="1" id="{CE12794F-ADC3-8E43-88DC-6B11068A0197}">
            <xm:f>'Zeitpläne Stationen'!$E$9=0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B17:D24</xm:sqref>
        </x14:conditionalFormatting>
        <x14:conditionalFormatting xmlns:xm="http://schemas.microsoft.com/office/excel/2006/main">
          <x14:cfRule type="expression" priority="990" stopIfTrue="1" id="{4ECE3A7A-0BFA-9D44-A191-330012669E78}">
            <xm:f>'Zeitpläne Stationen'!$E$9&lt;2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B52:D59</xm:sqref>
        </x14:conditionalFormatting>
        <x14:conditionalFormatting xmlns:xm="http://schemas.microsoft.com/office/excel/2006/main">
          <x14:cfRule type="expression" priority="964" stopIfTrue="1" id="{B8AE06C0-0CAA-614D-8F1A-2182D5FD7133}">
            <xm:f>'Zeitpläne Stationen'!$E$9&lt;3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B86:D93</xm:sqref>
        </x14:conditionalFormatting>
        <x14:conditionalFormatting xmlns:xm="http://schemas.microsoft.com/office/excel/2006/main">
          <x14:cfRule type="expression" priority="938" stopIfTrue="1" id="{C7785E1D-B4B3-1743-9613-607F91BAE1E7}">
            <xm:f>'Zeitpläne Stationen'!$E$9&lt;4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B121:D128</xm:sqref>
        </x14:conditionalFormatting>
        <x14:conditionalFormatting xmlns:xm="http://schemas.microsoft.com/office/excel/2006/main">
          <x14:cfRule type="expression" priority="912" stopIfTrue="1" id="{512C098B-D911-AC45-8652-DCDA6BB04CB2}">
            <xm:f>'Zeitpläne Stationen'!$E$9&lt;5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B156:D163</xm:sqref>
        </x14:conditionalFormatting>
        <x14:conditionalFormatting xmlns:xm="http://schemas.microsoft.com/office/excel/2006/main">
          <x14:cfRule type="expression" priority="886" stopIfTrue="1" id="{D64B1A51-E152-7B4B-AD08-26978B2620C8}">
            <xm:f>'Zeitpläne Stationen'!$E$9&lt;6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B191:D198</xm:sqref>
        </x14:conditionalFormatting>
        <x14:conditionalFormatting xmlns:xm="http://schemas.microsoft.com/office/excel/2006/main">
          <x14:cfRule type="expression" priority="860" stopIfTrue="1" id="{B0EB3957-CB40-2D48-888B-C281CA993EF7}">
            <xm:f>'Zeitpläne Stationen'!$E$9&lt;7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B226:D233</xm:sqref>
        </x14:conditionalFormatting>
        <x14:conditionalFormatting xmlns:xm="http://schemas.microsoft.com/office/excel/2006/main">
          <x14:cfRule type="expression" priority="834" stopIfTrue="1" id="{02FC10FB-A7BC-5A46-AF40-0DB7418DC007}">
            <xm:f>'Zeitpläne Stationen'!$E$9&lt;8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B261:D268</xm:sqref>
        </x14:conditionalFormatting>
        <x14:conditionalFormatting xmlns:xm="http://schemas.microsoft.com/office/excel/2006/main">
          <x14:cfRule type="expression" priority="808" stopIfTrue="1" id="{D65D0EFD-3547-2C4E-9526-ABBAB4DA31C8}">
            <xm:f>'Zeitpläne Stationen'!$E$9&lt;9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B296:D303</xm:sqref>
        </x14:conditionalFormatting>
        <x14:conditionalFormatting xmlns:xm="http://schemas.microsoft.com/office/excel/2006/main">
          <x14:cfRule type="expression" priority="782" stopIfTrue="1" id="{63FB09EB-EE12-EB4A-A660-D290E241D9A9}">
            <xm:f>'Zeitpläne Stationen'!$E$9&lt;10</xm:f>
            <x14:dxf>
              <font>
                <color theme="0"/>
              </font>
              <fill>
                <patternFill>
                  <f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B331:D338</xm:sqref>
        </x14:conditionalFormatting>
        <x14:conditionalFormatting xmlns:xm="http://schemas.microsoft.com/office/excel/2006/main">
          <x14:cfRule type="expression" priority="756" id="{83CD0BBF-2EEE-774E-879E-4478A26400B7}">
            <xm:f>'Zeitpläne Stationen'!$E$9&lt;11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B366:D373</xm:sqref>
        </x14:conditionalFormatting>
        <x14:conditionalFormatting xmlns:xm="http://schemas.microsoft.com/office/excel/2006/main">
          <x14:cfRule type="expression" priority="730" id="{1EE12EC3-9585-8A42-A4EE-290C201D04A2}">
            <xm:f>'Zeitpläne Stationen'!$E$9&lt;12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B401:D408</xm:sqref>
        </x14:conditionalFormatting>
        <x14:conditionalFormatting xmlns:xm="http://schemas.microsoft.com/office/excel/2006/main">
          <x14:cfRule type="expression" priority="704" id="{D7BE4B31-4C8F-E54A-90E8-F4A5209C51F1}">
            <xm:f>'Zeitpläne Stationen'!$E$9&lt;13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B436:D443</xm:sqref>
        </x14:conditionalFormatting>
        <x14:conditionalFormatting xmlns:xm="http://schemas.microsoft.com/office/excel/2006/main">
          <x14:cfRule type="expression" priority="678" id="{32C2194B-5412-8F49-90FD-2FF8E5FE8783}">
            <xm:f>'Zeitpläne Stationen'!$E$9&lt;14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B471:D478</xm:sqref>
        </x14:conditionalFormatting>
        <x14:conditionalFormatting xmlns:xm="http://schemas.microsoft.com/office/excel/2006/main">
          <x14:cfRule type="expression" priority="652" id="{633FD949-51A2-D44A-BAA2-49566B41CD51}">
            <xm:f>'Zeitpläne Stationen'!$E$9&lt;15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B506:D513</xm:sqref>
        </x14:conditionalFormatting>
        <x14:conditionalFormatting xmlns:xm="http://schemas.microsoft.com/office/excel/2006/main">
          <x14:cfRule type="expression" priority="626" id="{FBD85C57-D465-BD45-8791-A34223305E5C}">
            <xm:f>'Zeitpläne Stationen'!$E$9&lt;16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B541:D548</xm:sqref>
        </x14:conditionalFormatting>
        <x14:conditionalFormatting xmlns:xm="http://schemas.microsoft.com/office/excel/2006/main">
          <x14:cfRule type="expression" priority="600" id="{FB206753-97CE-1943-89EE-BD37FAE42BBE}">
            <xm:f>'Zeitpläne Stationen'!$E$9&lt;17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B576:D583</xm:sqref>
        </x14:conditionalFormatting>
        <x14:conditionalFormatting xmlns:xm="http://schemas.microsoft.com/office/excel/2006/main">
          <x14:cfRule type="expression" priority="574" id="{448E1EDD-881C-C34A-B716-C59ED44B50CB}">
            <xm:f>'Zeitpläne Stationen'!$E$9&lt;18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B611:D618</xm:sqref>
        </x14:conditionalFormatting>
        <x14:conditionalFormatting xmlns:xm="http://schemas.microsoft.com/office/excel/2006/main">
          <x14:cfRule type="expression" priority="548" id="{5AA6A675-908F-7F42-824C-1414CB06C03D}">
            <xm:f>'Zeitpläne Stationen'!$E$9&lt;19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B646:D653</xm:sqref>
        </x14:conditionalFormatting>
        <x14:conditionalFormatting xmlns:xm="http://schemas.microsoft.com/office/excel/2006/main">
          <x14:cfRule type="expression" priority="522" id="{0B09A5D9-5F65-E740-A7FE-075BDF5C2EC8}">
            <xm:f>'Zeitpläne Stationen'!$E$9&lt;20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B681:D688</xm:sqref>
        </x14:conditionalFormatting>
        <x14:conditionalFormatting xmlns:xm="http://schemas.microsoft.com/office/excel/2006/main">
          <x14:cfRule type="expression" priority="496" id="{8BE1481B-FB7E-D742-B409-7F4952EEC7CF}">
            <xm:f>'Zeitpläne Stationen'!$E$9&lt;21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B716:D723</xm:sqref>
        </x14:conditionalFormatting>
        <x14:conditionalFormatting xmlns:xm="http://schemas.microsoft.com/office/excel/2006/main">
          <x14:cfRule type="expression" priority="470" id="{CC473FF6-5F9B-F241-92F6-FB55E693CC9C}">
            <xm:f>'Zeitpläne Stationen'!$E$9&lt;22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B751:D758</xm:sqref>
        </x14:conditionalFormatting>
        <x14:conditionalFormatting xmlns:xm="http://schemas.microsoft.com/office/excel/2006/main">
          <x14:cfRule type="expression" priority="444" id="{62A3F34A-3D02-E04E-95EB-1818ED33A416}">
            <xm:f>'Zeitpläne Stationen'!$E$9&lt;23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B786:D793</xm:sqref>
        </x14:conditionalFormatting>
        <x14:conditionalFormatting xmlns:xm="http://schemas.microsoft.com/office/excel/2006/main">
          <x14:cfRule type="expression" priority="418" id="{75B90B0C-508C-0A44-A617-7E54280B9EA2}">
            <xm:f>'Zeitpläne Stationen'!$E$9&lt;24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B821:D828</xm:sqref>
        </x14:conditionalFormatting>
        <x14:conditionalFormatting xmlns:xm="http://schemas.microsoft.com/office/excel/2006/main">
          <x14:cfRule type="expression" priority="392" id="{F7698579-D820-B840-94DC-C4B3547B9D78}">
            <xm:f>'Zeitpläne Stationen'!$E$9&lt;25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B856:D863</xm:sqref>
        </x14:conditionalFormatting>
        <x14:conditionalFormatting xmlns:xm="http://schemas.microsoft.com/office/excel/2006/main">
          <x14:cfRule type="expression" priority="366" id="{BD4259E7-6A1E-6C4F-9171-D342046BBA4A}">
            <xm:f>'Zeitpläne Stationen'!$E$9&lt;26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B891:D898</xm:sqref>
        </x14:conditionalFormatting>
        <x14:conditionalFormatting xmlns:xm="http://schemas.microsoft.com/office/excel/2006/main">
          <x14:cfRule type="expression" priority="340" id="{D791D6A5-77B8-B64A-A93E-02689EF354E0}">
            <xm:f>'Zeitpläne Stationen'!$E$9&lt;27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B926:D933</xm:sqref>
        </x14:conditionalFormatting>
        <x14:conditionalFormatting xmlns:xm="http://schemas.microsoft.com/office/excel/2006/main">
          <x14:cfRule type="expression" priority="314" id="{F9FDAA41-2377-9040-9793-5796E166383C}">
            <xm:f>'Zeitpläne Stationen'!$E$9&lt;28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B961:D968</xm:sqref>
        </x14:conditionalFormatting>
        <x14:conditionalFormatting xmlns:xm="http://schemas.microsoft.com/office/excel/2006/main">
          <x14:cfRule type="expression" priority="288" id="{F2987259-D000-6244-B3B9-5BCE90BAEFEF}">
            <xm:f>'Zeitpläne Stationen'!$E$9&lt;29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B996:D1003</xm:sqref>
        </x14:conditionalFormatting>
        <x14:conditionalFormatting xmlns:xm="http://schemas.microsoft.com/office/excel/2006/main">
          <x14:cfRule type="expression" priority="262" id="{3611B5EC-E614-C048-96AB-289881617AD0}">
            <xm:f>'Zeitpläne Stationen'!$E$9&lt;30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B1031:D1038</xm:sqref>
        </x14:conditionalFormatting>
        <x14:conditionalFormatting xmlns:xm="http://schemas.microsoft.com/office/excel/2006/main">
          <x14:cfRule type="expression" priority="236" id="{D1FF7798-8397-9140-B4F9-56F11F5E8654}">
            <xm:f>'Zeitpläne Stationen'!$E$9&lt;31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B1066:D1073</xm:sqref>
        </x14:conditionalFormatting>
        <x14:conditionalFormatting xmlns:xm="http://schemas.microsoft.com/office/excel/2006/main">
          <x14:cfRule type="expression" priority="210" id="{B68E1BDA-A9BA-F74F-8C65-4D96B366FDCE}">
            <xm:f>'Zeitpläne Stationen'!$E$9&lt;32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B1101:D1108</xm:sqref>
        </x14:conditionalFormatting>
        <x14:conditionalFormatting xmlns:xm="http://schemas.microsoft.com/office/excel/2006/main">
          <x14:cfRule type="expression" priority="184" id="{CEF789D2-EFB9-8B4D-B3E4-BE671EE20C30}">
            <xm:f>'Zeitpläne Stationen'!$E$9&lt;33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B1136:D1143</xm:sqref>
        </x14:conditionalFormatting>
        <x14:conditionalFormatting xmlns:xm="http://schemas.microsoft.com/office/excel/2006/main">
          <x14:cfRule type="expression" priority="158" id="{2AEE806D-1A17-D844-A6B4-76C9B9C49876}">
            <xm:f>'Zeitpläne Stationen'!$E$9&lt;34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B1171:D1178</xm:sqref>
        </x14:conditionalFormatting>
        <x14:conditionalFormatting xmlns:xm="http://schemas.microsoft.com/office/excel/2006/main">
          <x14:cfRule type="expression" priority="132" id="{252D0A47-D661-EE49-B183-7D23A2A01BFA}">
            <xm:f>'Zeitpläne Stationen'!$E$9&lt;35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B1206:D1213</xm:sqref>
        </x14:conditionalFormatting>
        <x14:conditionalFormatting xmlns:xm="http://schemas.microsoft.com/office/excel/2006/main">
          <x14:cfRule type="expression" priority="106" id="{20753356-993B-474F-821F-3D059CF5A30F}">
            <xm:f>'Zeitpläne Stationen'!$E$9&lt;36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B1241:D1248</xm:sqref>
        </x14:conditionalFormatting>
        <x14:conditionalFormatting xmlns:xm="http://schemas.microsoft.com/office/excel/2006/main">
          <x14:cfRule type="expression" priority="80" id="{ED56B1EA-F8D9-074A-B46C-0EAD75A98869}">
            <xm:f>'Zeitpläne Stationen'!$E$9&lt;37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B1276:D1283</xm:sqref>
        </x14:conditionalFormatting>
        <x14:conditionalFormatting xmlns:xm="http://schemas.microsoft.com/office/excel/2006/main">
          <x14:cfRule type="expression" priority="54" id="{74B8404A-794E-C746-B0A3-C71857A67717}">
            <xm:f>'Zeitpläne Stationen'!$E$9&lt;38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B1311:D1318</xm:sqref>
        </x14:conditionalFormatting>
        <x14:conditionalFormatting xmlns:xm="http://schemas.microsoft.com/office/excel/2006/main">
          <x14:cfRule type="expression" priority="28" id="{E9ED5DFB-F425-2348-8851-25059F329A2C}">
            <xm:f>'Zeitpläne Stationen'!$E$9&lt;39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B1346:D1353</xm:sqref>
        </x14:conditionalFormatting>
        <x14:conditionalFormatting xmlns:xm="http://schemas.microsoft.com/office/excel/2006/main">
          <x14:cfRule type="expression" priority="2" id="{FB4EECFF-E788-A54B-9DBC-FE84F2CA0A97}">
            <xm:f>'Zeitpläne Riegen'!$B$1=39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14:cfRule type="expression" priority="1" id="{CB484F26-E031-684F-94D6-B07D59A3176C}">
            <xm:f>'Zeitpläne Stationen'!$E$9&lt;40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B1381:D1388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80356-B7EC-F746-9560-22127EF6C61B}">
  <sheetPr>
    <tabColor theme="4" tint="0.79998168889431442"/>
    <pageSetUpPr fitToPage="1"/>
  </sheetPr>
  <dimension ref="A1:AH82"/>
  <sheetViews>
    <sheetView showGridLines="0" zoomScaleNormal="100" workbookViewId="0">
      <selection activeCell="Z30" sqref="Z30"/>
    </sheetView>
  </sheetViews>
  <sheetFormatPr baseColWidth="10" defaultRowHeight="21" x14ac:dyDescent="0.25"/>
  <cols>
    <col min="1" max="1" width="3.6640625" style="35" customWidth="1"/>
    <col min="2" max="2" width="10.83203125" style="35"/>
    <col min="3" max="3" width="19.33203125" style="35" bestFit="1" customWidth="1"/>
    <col min="4" max="4" width="10.83203125" style="35"/>
    <col min="5" max="5" width="3" style="35" customWidth="1"/>
    <col min="6" max="6" width="10.83203125" style="35"/>
    <col min="7" max="7" width="19.33203125" style="35" bestFit="1" customWidth="1"/>
    <col min="8" max="8" width="10.83203125" style="35"/>
    <col min="9" max="9" width="3" style="35" customWidth="1"/>
    <col min="10" max="10" width="10.83203125" style="35"/>
    <col min="11" max="11" width="19.33203125" style="35" bestFit="1" customWidth="1"/>
    <col min="12" max="12" width="10.83203125" style="35"/>
    <col min="13" max="13" width="3" style="35" customWidth="1"/>
    <col min="14" max="14" width="10.83203125" style="35"/>
    <col min="15" max="15" width="19.33203125" style="35" bestFit="1" customWidth="1"/>
    <col min="16" max="16" width="10.83203125" style="35"/>
    <col min="17" max="17" width="3" style="35" customWidth="1"/>
    <col min="18" max="18" width="10.83203125" style="35"/>
    <col min="19" max="19" width="19.33203125" style="35" bestFit="1" customWidth="1"/>
    <col min="20" max="34" width="10.83203125" style="35"/>
    <col min="35" max="16384" width="10.83203125" style="32"/>
  </cols>
  <sheetData>
    <row r="1" spans="1:34" x14ac:dyDescent="0.25">
      <c r="A1" s="30" t="str">
        <f>'Zeitpläne Stationen'!D9</f>
        <v>Anzahl Riegen</v>
      </c>
      <c r="B1" s="30">
        <f>'Zeitpläne Stationen'!E9</f>
        <v>26</v>
      </c>
      <c r="C1" s="30">
        <f>'Zeitpläne Stationen'!E6</f>
        <v>6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</row>
    <row r="2" spans="1:34" ht="47" x14ac:dyDescent="0.25">
      <c r="A2" s="30"/>
      <c r="B2" s="30"/>
      <c r="C2" s="30"/>
      <c r="D2" s="31"/>
      <c r="E2" s="31"/>
      <c r="F2" s="31"/>
      <c r="G2" s="84" t="s">
        <v>57</v>
      </c>
      <c r="H2" s="84"/>
      <c r="I2" s="84"/>
      <c r="J2" s="84"/>
      <c r="K2" s="84"/>
      <c r="L2" s="84"/>
      <c r="M2" s="84"/>
      <c r="N2" s="84"/>
      <c r="O2" s="84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</row>
    <row r="3" spans="1:34" ht="22" thickBot="1" x14ac:dyDescent="0.3">
      <c r="A3" s="30"/>
      <c r="B3" s="30"/>
      <c r="C3" s="30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</row>
    <row r="4" spans="1:34" s="34" customFormat="1" ht="32" thickBot="1" x14ac:dyDescent="0.3">
      <c r="A4" s="33"/>
      <c r="B4" s="85" t="str">
        <f>'Zeitpläne Stationen'!B3</f>
        <v>5a</v>
      </c>
      <c r="C4" s="86"/>
      <c r="D4" s="87"/>
      <c r="E4" s="33"/>
      <c r="F4" s="85" t="str">
        <f>'Zeitpläne Stationen'!B4</f>
        <v>5b</v>
      </c>
      <c r="G4" s="86"/>
      <c r="H4" s="87"/>
      <c r="I4" s="33"/>
      <c r="J4" s="85" t="str">
        <f>'Zeitpläne Stationen'!B5</f>
        <v>5c</v>
      </c>
      <c r="K4" s="86"/>
      <c r="L4" s="87"/>
      <c r="M4" s="33"/>
      <c r="N4" s="85" t="str">
        <f>'Zeitpläne Stationen'!B6</f>
        <v>5d</v>
      </c>
      <c r="O4" s="86"/>
      <c r="P4" s="87"/>
      <c r="Q4" s="33"/>
      <c r="R4" s="85" t="str">
        <f>'Zeitpläne Stationen'!B7</f>
        <v>6a</v>
      </c>
      <c r="S4" s="86"/>
      <c r="T4" s="87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</row>
    <row r="5" spans="1:34" x14ac:dyDescent="0.25">
      <c r="B5" s="36">
        <f>_xlfn.IFNA('Zeitplan Riegen'!J5," ")</f>
        <v>0.35416666666666669</v>
      </c>
      <c r="C5" s="37" t="str">
        <f>'Zeitplan Riegen'!K5</f>
        <v>Weitsprung</v>
      </c>
      <c r="D5" s="38" t="str">
        <f>'Zeitplan Riegen'!L5</f>
        <v>a</v>
      </c>
      <c r="F5" s="36">
        <f>_xlfn.IFNA('Zeitplan Riegen'!R5," ")</f>
        <v>0.38194444444444448</v>
      </c>
      <c r="G5" s="37" t="str">
        <f>'Zeitplan Riegen'!S5</f>
        <v>Weitsprung</v>
      </c>
      <c r="H5" s="38" t="str">
        <f>'Zeitplan Riegen'!T5</f>
        <v>a</v>
      </c>
      <c r="J5" s="36">
        <f>_xlfn.IFNA('Zeitplan Riegen'!Z5," ")</f>
        <v>0.35416666666666669</v>
      </c>
      <c r="K5" s="37" t="str">
        <f>'Zeitplan Riegen'!AA5</f>
        <v>Ausdauerlauf</v>
      </c>
      <c r="L5" s="38" t="str">
        <f>'Zeitplan Riegen'!AB5</f>
        <v>a</v>
      </c>
      <c r="N5" s="36">
        <f>_xlfn.IFNA('Zeitplan Riegen'!AH5," ")</f>
        <v>0.35416666666666669</v>
      </c>
      <c r="O5" s="37" t="str">
        <f>'Zeitplan Riegen'!AI5</f>
        <v>Sprint</v>
      </c>
      <c r="P5" s="38" t="str">
        <f>'Zeitplan Riegen'!AJ5</f>
        <v>a</v>
      </c>
      <c r="R5" s="36">
        <f>_xlfn.IFNA('Zeitplan Riegen'!AP5," ")</f>
        <v>0.35416666666666669</v>
      </c>
      <c r="S5" s="37" t="str">
        <f>'Zeitplan Riegen'!AQ5</f>
        <v>Seilspringen</v>
      </c>
      <c r="T5" s="38" t="str">
        <f>'Zeitplan Riegen'!AR5</f>
        <v>a</v>
      </c>
    </row>
    <row r="6" spans="1:34" x14ac:dyDescent="0.25">
      <c r="B6" s="39">
        <f>_xlfn.IFNA('Zeitplan Riegen'!J6," ")</f>
        <v>0.38194444444444448</v>
      </c>
      <c r="C6" s="40" t="str">
        <f>'Zeitplan Riegen'!K6</f>
        <v>Standweitsprung</v>
      </c>
      <c r="D6" s="41" t="str">
        <f>'Zeitplan Riegen'!L6</f>
        <v>a</v>
      </c>
      <c r="F6" s="39">
        <f>_xlfn.IFNA('Zeitplan Riegen'!R6," ")</f>
        <v>0.40972222222222221</v>
      </c>
      <c r="G6" s="40" t="str">
        <f>'Zeitplan Riegen'!S6</f>
        <v>Standweitsprung</v>
      </c>
      <c r="H6" s="41" t="str">
        <f>'Zeitplan Riegen'!T6</f>
        <v>a</v>
      </c>
      <c r="J6" s="39">
        <f>_xlfn.IFNA('Zeitplan Riegen'!Z6," ")</f>
        <v>0.40972222222222221</v>
      </c>
      <c r="K6" s="40" t="str">
        <f>'Zeitplan Riegen'!AA6</f>
        <v>Weitsprung</v>
      </c>
      <c r="L6" s="41" t="str">
        <f>'Zeitplan Riegen'!AB6</f>
        <v>a</v>
      </c>
      <c r="N6" s="39">
        <f>_xlfn.IFNA('Zeitplan Riegen'!AH6," ")</f>
        <v>0.38194444444444448</v>
      </c>
      <c r="O6" s="40" t="str">
        <f>'Zeitplan Riegen'!AI6</f>
        <v>Ausdauerlauf</v>
      </c>
      <c r="P6" s="41" t="str">
        <f>'Zeitplan Riegen'!AJ6</f>
        <v>a</v>
      </c>
      <c r="R6" s="39">
        <f>_xlfn.IFNA('Zeitplan Riegen'!AP6," ")</f>
        <v>0.38194444444444448</v>
      </c>
      <c r="S6" s="40" t="str">
        <f>'Zeitplan Riegen'!AQ6</f>
        <v>Sprint</v>
      </c>
      <c r="T6" s="41" t="str">
        <f>'Zeitplan Riegen'!AR6</f>
        <v>a</v>
      </c>
    </row>
    <row r="7" spans="1:34" x14ac:dyDescent="0.25">
      <c r="B7" s="39">
        <f>_xlfn.IFNA('Zeitplan Riegen'!J7," ")</f>
        <v>0.40972222222222221</v>
      </c>
      <c r="C7" s="40" t="str">
        <f>'Zeitplan Riegen'!K7</f>
        <v>Weitwurf</v>
      </c>
      <c r="D7" s="41" t="str">
        <f>'Zeitplan Riegen'!L7</f>
        <v>a</v>
      </c>
      <c r="F7" s="39">
        <f>_xlfn.IFNA('Zeitplan Riegen'!R7," ")</f>
        <v>0.4375</v>
      </c>
      <c r="G7" s="40" t="str">
        <f>'Zeitplan Riegen'!S7</f>
        <v>Weitwurf</v>
      </c>
      <c r="H7" s="41" t="str">
        <f>'Zeitplan Riegen'!T7</f>
        <v>a</v>
      </c>
      <c r="J7" s="39">
        <f>_xlfn.IFNA('Zeitplan Riegen'!Z7," ")</f>
        <v>0.4375</v>
      </c>
      <c r="K7" s="40" t="str">
        <f>'Zeitplan Riegen'!AA7</f>
        <v>Standweitsprung</v>
      </c>
      <c r="L7" s="41" t="str">
        <f>'Zeitplan Riegen'!AB7</f>
        <v>a</v>
      </c>
      <c r="N7" s="39">
        <f>_xlfn.IFNA('Zeitplan Riegen'!AH7," ")</f>
        <v>0.4375</v>
      </c>
      <c r="O7" s="40" t="str">
        <f>'Zeitplan Riegen'!AI7</f>
        <v>Weitsprung</v>
      </c>
      <c r="P7" s="41" t="str">
        <f>'Zeitplan Riegen'!AJ7</f>
        <v>a</v>
      </c>
      <c r="R7" s="39">
        <f>_xlfn.IFNA('Zeitplan Riegen'!AP7," ")</f>
        <v>0.40972222222222221</v>
      </c>
      <c r="S7" s="40" t="str">
        <f>'Zeitplan Riegen'!AQ7</f>
        <v>Ausdauerlauf</v>
      </c>
      <c r="T7" s="41" t="str">
        <f>'Zeitplan Riegen'!AR7</f>
        <v>a</v>
      </c>
    </row>
    <row r="8" spans="1:34" x14ac:dyDescent="0.25">
      <c r="B8" s="39">
        <f>_xlfn.IFNA('Zeitplan Riegen'!J8," ")</f>
        <v>0.4375</v>
      </c>
      <c r="C8" s="40" t="str">
        <f>'Zeitplan Riegen'!K8</f>
        <v>Seilspringen</v>
      </c>
      <c r="D8" s="41" t="str">
        <f>'Zeitplan Riegen'!L8</f>
        <v>a</v>
      </c>
      <c r="F8" s="39">
        <f>_xlfn.IFNA('Zeitplan Riegen'!R8," ")</f>
        <v>0.46527777777777779</v>
      </c>
      <c r="G8" s="40" t="str">
        <f>'Zeitplan Riegen'!S8</f>
        <v>Seilspringen</v>
      </c>
      <c r="H8" s="41" t="str">
        <f>'Zeitplan Riegen'!T8</f>
        <v>a</v>
      </c>
      <c r="J8" s="39">
        <f>_xlfn.IFNA('Zeitplan Riegen'!Z8," ")</f>
        <v>0.46527777777777779</v>
      </c>
      <c r="K8" s="40" t="str">
        <f>'Zeitplan Riegen'!AA8</f>
        <v>Weitwurf</v>
      </c>
      <c r="L8" s="41" t="str">
        <f>'Zeitplan Riegen'!AB8</f>
        <v>a</v>
      </c>
      <c r="N8" s="39">
        <f>_xlfn.IFNA('Zeitplan Riegen'!AH8," ")</f>
        <v>0.46527777777777779</v>
      </c>
      <c r="O8" s="40" t="str">
        <f>'Zeitplan Riegen'!AI8</f>
        <v>Standweitsprung</v>
      </c>
      <c r="P8" s="41" t="str">
        <f>'Zeitplan Riegen'!AJ8</f>
        <v>a</v>
      </c>
      <c r="R8" s="39">
        <f>_xlfn.IFNA('Zeitplan Riegen'!AP8," ")</f>
        <v>0.46527777777777779</v>
      </c>
      <c r="S8" s="40" t="str">
        <f>'Zeitplan Riegen'!AQ8</f>
        <v>Weitsprung</v>
      </c>
      <c r="T8" s="41" t="str">
        <f>'Zeitplan Riegen'!AR8</f>
        <v>a</v>
      </c>
    </row>
    <row r="9" spans="1:34" x14ac:dyDescent="0.25">
      <c r="B9" s="39">
        <f>_xlfn.IFNA('Zeitplan Riegen'!J9," ")</f>
        <v>0.46527777777777779</v>
      </c>
      <c r="C9" s="40" t="str">
        <f>'Zeitplan Riegen'!K9</f>
        <v>Sprint</v>
      </c>
      <c r="D9" s="41" t="str">
        <f>'Zeitplan Riegen'!L9</f>
        <v>a</v>
      </c>
      <c r="F9" s="39">
        <f>_xlfn.IFNA('Zeitplan Riegen'!R9," ")</f>
        <v>0.49305555555555558</v>
      </c>
      <c r="G9" s="40" t="str">
        <f>'Zeitplan Riegen'!S9</f>
        <v>Sprint</v>
      </c>
      <c r="H9" s="41" t="str">
        <f>'Zeitplan Riegen'!T9</f>
        <v>a</v>
      </c>
      <c r="J9" s="39">
        <f>_xlfn.IFNA('Zeitplan Riegen'!Z9," ")</f>
        <v>0.49305555555555558</v>
      </c>
      <c r="K9" s="40" t="str">
        <f>'Zeitplan Riegen'!AA9</f>
        <v>Seilspringen</v>
      </c>
      <c r="L9" s="41" t="str">
        <f>'Zeitplan Riegen'!AB9</f>
        <v>a</v>
      </c>
      <c r="N9" s="39">
        <f>_xlfn.IFNA('Zeitplan Riegen'!AH9," ")</f>
        <v>0.49305555555555558</v>
      </c>
      <c r="O9" s="40" t="str">
        <f>'Zeitplan Riegen'!AI9</f>
        <v>Weitwurf</v>
      </c>
      <c r="P9" s="41" t="str">
        <f>'Zeitplan Riegen'!AJ9</f>
        <v>a</v>
      </c>
      <c r="R9" s="39">
        <f>_xlfn.IFNA('Zeitplan Riegen'!AP9," ")</f>
        <v>0.49305555555555558</v>
      </c>
      <c r="S9" s="40" t="str">
        <f>'Zeitplan Riegen'!AQ9</f>
        <v>Standweitsprung</v>
      </c>
      <c r="T9" s="41" t="str">
        <f>'Zeitplan Riegen'!AR9</f>
        <v>a</v>
      </c>
    </row>
    <row r="10" spans="1:34" x14ac:dyDescent="0.25">
      <c r="B10" s="39">
        <f>_xlfn.IFNA('Zeitplan Riegen'!J10," ")</f>
        <v>0.49305555555555558</v>
      </c>
      <c r="C10" s="40" t="str">
        <f>'Zeitplan Riegen'!K10</f>
        <v>Ausdauerlauf</v>
      </c>
      <c r="D10" s="41" t="str">
        <f>'Zeitplan Riegen'!L10</f>
        <v>a</v>
      </c>
      <c r="F10" s="39">
        <f>_xlfn.IFNA('Zeitplan Riegen'!R10," ")</f>
        <v>0.52083333333333337</v>
      </c>
      <c r="G10" s="40" t="str">
        <f>'Zeitplan Riegen'!S10</f>
        <v>Ausdauerlauf</v>
      </c>
      <c r="H10" s="41" t="str">
        <f>'Zeitplan Riegen'!T10</f>
        <v>a</v>
      </c>
      <c r="J10" s="39">
        <f>_xlfn.IFNA('Zeitplan Riegen'!Z10," ")</f>
        <v>0.52083333333333337</v>
      </c>
      <c r="K10" s="40" t="str">
        <f>'Zeitplan Riegen'!AA10</f>
        <v>Sprint</v>
      </c>
      <c r="L10" s="41" t="str">
        <f>'Zeitplan Riegen'!AB10</f>
        <v>a</v>
      </c>
      <c r="N10" s="39">
        <f>_xlfn.IFNA('Zeitplan Riegen'!AH10," ")</f>
        <v>0.52083333333333337</v>
      </c>
      <c r="O10" s="40" t="str">
        <f>'Zeitplan Riegen'!AI10</f>
        <v>Seilspringen</v>
      </c>
      <c r="P10" s="41" t="str">
        <f>'Zeitplan Riegen'!AJ10</f>
        <v>a</v>
      </c>
      <c r="R10" s="39">
        <f>_xlfn.IFNA('Zeitplan Riegen'!AP10," ")</f>
        <v>0.52083333333333337</v>
      </c>
      <c r="S10" s="40" t="str">
        <f>'Zeitplan Riegen'!AQ10</f>
        <v>Weitwurf</v>
      </c>
      <c r="T10" s="41" t="str">
        <f>'Zeitplan Riegen'!AR10</f>
        <v>a</v>
      </c>
    </row>
    <row r="11" spans="1:34" x14ac:dyDescent="0.25">
      <c r="B11" s="39" t="str">
        <f>_xlfn.IFNA('Zeitplan Riegen'!J11," ")</f>
        <v xml:space="preserve"> </v>
      </c>
      <c r="C11" s="40" t="str">
        <f>'Zeitplan Riegen'!K11</f>
        <v xml:space="preserve"> </v>
      </c>
      <c r="D11" s="41" t="str">
        <f>'Zeitplan Riegen'!L11</f>
        <v xml:space="preserve"> </v>
      </c>
      <c r="F11" s="39" t="str">
        <f>_xlfn.IFNA('Zeitplan Riegen'!R11," ")</f>
        <v xml:space="preserve"> </v>
      </c>
      <c r="G11" s="40" t="str">
        <f>'Zeitplan Riegen'!S11</f>
        <v xml:space="preserve"> </v>
      </c>
      <c r="H11" s="41" t="str">
        <f>'Zeitplan Riegen'!T11</f>
        <v xml:space="preserve"> </v>
      </c>
      <c r="J11" s="39" t="str">
        <f>_xlfn.IFNA('Zeitplan Riegen'!Z11," ")</f>
        <v xml:space="preserve"> </v>
      </c>
      <c r="K11" s="40" t="str">
        <f>'Zeitplan Riegen'!AA11</f>
        <v xml:space="preserve"> </v>
      </c>
      <c r="L11" s="41" t="str">
        <f>'Zeitplan Riegen'!AB11</f>
        <v xml:space="preserve"> </v>
      </c>
      <c r="N11" s="39" t="str">
        <f>_xlfn.IFNA('Zeitplan Riegen'!AH11," ")</f>
        <v xml:space="preserve"> </v>
      </c>
      <c r="O11" s="40" t="str">
        <f>'Zeitplan Riegen'!AI11</f>
        <v xml:space="preserve"> </v>
      </c>
      <c r="P11" s="41" t="str">
        <f>'Zeitplan Riegen'!AJ11</f>
        <v xml:space="preserve"> </v>
      </c>
      <c r="R11" s="39" t="str">
        <f>_xlfn.IFNA('Zeitplan Riegen'!AP11," ")</f>
        <v xml:space="preserve"> </v>
      </c>
      <c r="S11" s="40" t="str">
        <f>'Zeitplan Riegen'!AQ11</f>
        <v xml:space="preserve"> </v>
      </c>
      <c r="T11" s="41" t="str">
        <f>'Zeitplan Riegen'!AR11</f>
        <v xml:space="preserve"> </v>
      </c>
    </row>
    <row r="12" spans="1:34" ht="22" thickBot="1" x14ac:dyDescent="0.3">
      <c r="B12" s="42" t="str">
        <f>_xlfn.IFNA('Zeitplan Riegen'!J12," ")</f>
        <v xml:space="preserve"> </v>
      </c>
      <c r="C12" s="43" t="str">
        <f>'Zeitplan Riegen'!K12</f>
        <v xml:space="preserve"> </v>
      </c>
      <c r="D12" s="44" t="str">
        <f>'Zeitplan Riegen'!L12</f>
        <v xml:space="preserve"> </v>
      </c>
      <c r="F12" s="42" t="str">
        <f>_xlfn.IFNA('Zeitplan Riegen'!R12," ")</f>
        <v xml:space="preserve"> </v>
      </c>
      <c r="G12" s="43" t="str">
        <f>'Zeitplan Riegen'!S12</f>
        <v xml:space="preserve"> </v>
      </c>
      <c r="H12" s="44" t="str">
        <f>'Zeitplan Riegen'!T12</f>
        <v xml:space="preserve"> </v>
      </c>
      <c r="J12" s="42" t="str">
        <f>_xlfn.IFNA('Zeitplan Riegen'!Z12," ")</f>
        <v xml:space="preserve"> </v>
      </c>
      <c r="K12" s="43" t="str">
        <f>'Zeitplan Riegen'!AA12</f>
        <v xml:space="preserve"> </v>
      </c>
      <c r="L12" s="44" t="str">
        <f>'Zeitplan Riegen'!AB12</f>
        <v xml:space="preserve"> </v>
      </c>
      <c r="N12" s="42" t="str">
        <f>_xlfn.IFNA('Zeitplan Riegen'!AH12," ")</f>
        <v xml:space="preserve"> </v>
      </c>
      <c r="O12" s="43" t="str">
        <f>'Zeitplan Riegen'!AI12</f>
        <v xml:space="preserve"> </v>
      </c>
      <c r="P12" s="44" t="str">
        <f>'Zeitplan Riegen'!AJ12</f>
        <v xml:space="preserve"> </v>
      </c>
      <c r="R12" s="42" t="str">
        <f>_xlfn.IFNA('Zeitplan Riegen'!AP12," ")</f>
        <v xml:space="preserve"> </v>
      </c>
      <c r="S12" s="43" t="str">
        <f>'Zeitplan Riegen'!AQ12</f>
        <v xml:space="preserve"> </v>
      </c>
      <c r="T12" s="44" t="str">
        <f>'Zeitplan Riegen'!AR12</f>
        <v xml:space="preserve"> </v>
      </c>
    </row>
    <row r="13" spans="1:34" ht="22" thickBot="1" x14ac:dyDescent="0.3"/>
    <row r="14" spans="1:34" s="34" customFormat="1" ht="32" thickBot="1" x14ac:dyDescent="0.3">
      <c r="A14" s="33"/>
      <c r="B14" s="85" t="str">
        <f>'Zeitpläne Stationen'!B8</f>
        <v>6b</v>
      </c>
      <c r="C14" s="86"/>
      <c r="D14" s="87"/>
      <c r="E14" s="33"/>
      <c r="F14" s="85" t="str">
        <f>'Zeitpläne Stationen'!B9</f>
        <v>6c</v>
      </c>
      <c r="G14" s="86"/>
      <c r="H14" s="87"/>
      <c r="I14" s="33"/>
      <c r="J14" s="85" t="str">
        <f>'Zeitpläne Stationen'!B10</f>
        <v>6d</v>
      </c>
      <c r="K14" s="86"/>
      <c r="L14" s="87"/>
      <c r="M14" s="33"/>
      <c r="N14" s="85" t="str">
        <f>'Zeitpläne Stationen'!B11</f>
        <v>7a</v>
      </c>
      <c r="O14" s="86"/>
      <c r="P14" s="87"/>
      <c r="Q14" s="33"/>
      <c r="R14" s="85" t="str">
        <f>'Zeitpläne Stationen'!B12</f>
        <v>7b</v>
      </c>
      <c r="S14" s="86"/>
      <c r="T14" s="87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</row>
    <row r="15" spans="1:34" x14ac:dyDescent="0.25">
      <c r="B15" s="36">
        <f>_xlfn.IFNA('Zeitplan Riegen'!AX5," ")</f>
        <v>0.35416666666666669</v>
      </c>
      <c r="C15" s="37" t="str">
        <f>'Zeitplan Riegen'!AY5</f>
        <v>Weitwurf</v>
      </c>
      <c r="D15" s="38" t="str">
        <f>'Zeitplan Riegen'!AZ5</f>
        <v>a</v>
      </c>
      <c r="F15" s="36">
        <f>_xlfn.IFNA('Zeitplan Riegen'!BF5," ")</f>
        <v>0.35416666666666669</v>
      </c>
      <c r="G15" s="37" t="str">
        <f>'Zeitplan Riegen'!BG5</f>
        <v>Standweitsprung</v>
      </c>
      <c r="H15" s="38" t="str">
        <f>'Zeitplan Riegen'!BH5</f>
        <v>a</v>
      </c>
      <c r="J15" s="36">
        <f>_xlfn.IFNA('Zeitplan Riegen'!BN5," ")</f>
        <v>0.35416666666666669</v>
      </c>
      <c r="K15" s="37" t="str">
        <f>'Zeitplan Riegen'!BO5</f>
        <v>Weitsprung</v>
      </c>
      <c r="L15" s="38" t="str">
        <f>'Zeitplan Riegen'!BP5</f>
        <v>b</v>
      </c>
      <c r="N15" s="36">
        <f>_xlfn.IFNA('Zeitplan Riegen'!BV5," ")</f>
        <v>0.38194444444444448</v>
      </c>
      <c r="O15" s="37" t="str">
        <f>'Zeitplan Riegen'!BW5</f>
        <v>Weitsprung</v>
      </c>
      <c r="P15" s="38" t="str">
        <f>'Zeitplan Riegen'!BX5</f>
        <v>b</v>
      </c>
      <c r="R15" s="36">
        <f>_xlfn.IFNA('Zeitplan Riegen'!CD5," ")</f>
        <v>0.35416666666666669</v>
      </c>
      <c r="S15" s="37" t="str">
        <f>'Zeitplan Riegen'!CE5</f>
        <v>Ausdauerlauf</v>
      </c>
      <c r="T15" s="38" t="str">
        <f>'Zeitplan Riegen'!CF5</f>
        <v>b</v>
      </c>
    </row>
    <row r="16" spans="1:34" x14ac:dyDescent="0.25">
      <c r="B16" s="39">
        <f>_xlfn.IFNA('Zeitplan Riegen'!AX6," ")</f>
        <v>0.38194444444444448</v>
      </c>
      <c r="C16" s="40" t="str">
        <f>'Zeitplan Riegen'!AY6</f>
        <v>Seilspringen</v>
      </c>
      <c r="D16" s="41" t="str">
        <f>'Zeitplan Riegen'!AZ6</f>
        <v>a</v>
      </c>
      <c r="F16" s="39">
        <f>_xlfn.IFNA('Zeitplan Riegen'!BF6," ")</f>
        <v>0.38194444444444448</v>
      </c>
      <c r="G16" s="40" t="str">
        <f>'Zeitplan Riegen'!BG6</f>
        <v>Weitwurf</v>
      </c>
      <c r="H16" s="41" t="str">
        <f>'Zeitplan Riegen'!BH6</f>
        <v>a</v>
      </c>
      <c r="I16" s="31"/>
      <c r="J16" s="39">
        <f>_xlfn.IFNA('Zeitplan Riegen'!BN6," ")</f>
        <v>0.38194444444444448</v>
      </c>
      <c r="K16" s="40" t="str">
        <f>'Zeitplan Riegen'!BO6</f>
        <v>Standweitsprung</v>
      </c>
      <c r="L16" s="41" t="str">
        <f>'Zeitplan Riegen'!BP6</f>
        <v>b</v>
      </c>
      <c r="N16" s="39">
        <f>_xlfn.IFNA('Zeitplan Riegen'!BV6," ")</f>
        <v>0.40972222222222221</v>
      </c>
      <c r="O16" s="40" t="str">
        <f>'Zeitplan Riegen'!BW6</f>
        <v>Standweitsprung</v>
      </c>
      <c r="P16" s="41" t="str">
        <f>'Zeitplan Riegen'!BX6</f>
        <v>b</v>
      </c>
      <c r="R16" s="39">
        <f>_xlfn.IFNA('Zeitplan Riegen'!CD6," ")</f>
        <v>0.40972222222222221</v>
      </c>
      <c r="S16" s="40" t="str">
        <f>'Zeitplan Riegen'!CE6</f>
        <v>Weitsprung</v>
      </c>
      <c r="T16" s="41" t="str">
        <f>'Zeitplan Riegen'!CF6</f>
        <v>b</v>
      </c>
    </row>
    <row r="17" spans="1:34" x14ac:dyDescent="0.25">
      <c r="B17" s="39">
        <f>_xlfn.IFNA('Zeitplan Riegen'!AX7," ")</f>
        <v>0.40972222222222221</v>
      </c>
      <c r="C17" s="40" t="str">
        <f>'Zeitplan Riegen'!AY7</f>
        <v>Sprint</v>
      </c>
      <c r="D17" s="41" t="str">
        <f>'Zeitplan Riegen'!AZ7</f>
        <v>a</v>
      </c>
      <c r="F17" s="39">
        <f>_xlfn.IFNA('Zeitplan Riegen'!BF7," ")</f>
        <v>0.40972222222222221</v>
      </c>
      <c r="G17" s="40" t="str">
        <f>'Zeitplan Riegen'!BG7</f>
        <v>Seilspringen</v>
      </c>
      <c r="H17" s="41" t="str">
        <f>'Zeitplan Riegen'!BH7</f>
        <v>a</v>
      </c>
      <c r="J17" s="39">
        <f>_xlfn.IFNA('Zeitplan Riegen'!BN7," ")</f>
        <v>0.40972222222222221</v>
      </c>
      <c r="K17" s="40" t="str">
        <f>'Zeitplan Riegen'!BO7</f>
        <v>Weitwurf</v>
      </c>
      <c r="L17" s="41" t="str">
        <f>'Zeitplan Riegen'!BP7</f>
        <v>b</v>
      </c>
      <c r="N17" s="39">
        <f>_xlfn.IFNA('Zeitplan Riegen'!BV7," ")</f>
        <v>0.4375</v>
      </c>
      <c r="O17" s="40" t="str">
        <f>'Zeitplan Riegen'!BW7</f>
        <v>Weitwurf</v>
      </c>
      <c r="P17" s="41" t="str">
        <f>'Zeitplan Riegen'!BX7</f>
        <v>b</v>
      </c>
      <c r="R17" s="39">
        <f>_xlfn.IFNA('Zeitplan Riegen'!CD7," ")</f>
        <v>0.4375</v>
      </c>
      <c r="S17" s="40" t="str">
        <f>'Zeitplan Riegen'!CE7</f>
        <v>Standweitsprung</v>
      </c>
      <c r="T17" s="41" t="str">
        <f>'Zeitplan Riegen'!CF7</f>
        <v>b</v>
      </c>
    </row>
    <row r="18" spans="1:34" x14ac:dyDescent="0.25">
      <c r="B18" s="39">
        <f>_xlfn.IFNA('Zeitplan Riegen'!AX8," ")</f>
        <v>0.4375</v>
      </c>
      <c r="C18" s="40" t="str">
        <f>'Zeitplan Riegen'!AY8</f>
        <v>Ausdauerlauf</v>
      </c>
      <c r="D18" s="41" t="str">
        <f>'Zeitplan Riegen'!AZ8</f>
        <v>a</v>
      </c>
      <c r="F18" s="39">
        <f>_xlfn.IFNA('Zeitplan Riegen'!BF8," ")</f>
        <v>0.4375</v>
      </c>
      <c r="G18" s="40" t="str">
        <f>'Zeitplan Riegen'!BG8</f>
        <v>Sprint</v>
      </c>
      <c r="H18" s="41" t="str">
        <f>'Zeitplan Riegen'!BH8</f>
        <v>a</v>
      </c>
      <c r="J18" s="39">
        <f>_xlfn.IFNA('Zeitplan Riegen'!BN8," ")</f>
        <v>0.4375</v>
      </c>
      <c r="K18" s="40" t="str">
        <f>'Zeitplan Riegen'!BO8</f>
        <v>Seilspringen</v>
      </c>
      <c r="L18" s="41" t="str">
        <f>'Zeitplan Riegen'!BP8</f>
        <v>b</v>
      </c>
      <c r="N18" s="39">
        <f>_xlfn.IFNA('Zeitplan Riegen'!BV8," ")</f>
        <v>0.46527777777777779</v>
      </c>
      <c r="O18" s="40" t="str">
        <f>'Zeitplan Riegen'!BW8</f>
        <v>Seilspringen</v>
      </c>
      <c r="P18" s="41" t="str">
        <f>'Zeitplan Riegen'!BX8</f>
        <v>b</v>
      </c>
      <c r="R18" s="39">
        <f>_xlfn.IFNA('Zeitplan Riegen'!CD8," ")</f>
        <v>0.46527777777777779</v>
      </c>
      <c r="S18" s="40" t="str">
        <f>'Zeitplan Riegen'!CE8</f>
        <v>Weitwurf</v>
      </c>
      <c r="T18" s="41" t="str">
        <f>'Zeitplan Riegen'!CF8</f>
        <v>b</v>
      </c>
    </row>
    <row r="19" spans="1:34" x14ac:dyDescent="0.25">
      <c r="B19" s="39">
        <f>_xlfn.IFNA('Zeitplan Riegen'!AX9," ")</f>
        <v>0.49305555555555558</v>
      </c>
      <c r="C19" s="40" t="str">
        <f>'Zeitplan Riegen'!AY9</f>
        <v>Weitsprung</v>
      </c>
      <c r="D19" s="41" t="str">
        <f>'Zeitplan Riegen'!AZ9</f>
        <v>a</v>
      </c>
      <c r="F19" s="39">
        <f>_xlfn.IFNA('Zeitplan Riegen'!BF9," ")</f>
        <v>0.46527777777777779</v>
      </c>
      <c r="G19" s="40" t="str">
        <f>'Zeitplan Riegen'!BG9</f>
        <v>Ausdauerlauf</v>
      </c>
      <c r="H19" s="41" t="str">
        <f>'Zeitplan Riegen'!BH9</f>
        <v>a</v>
      </c>
      <c r="J19" s="39">
        <f>_xlfn.IFNA('Zeitplan Riegen'!BN9," ")</f>
        <v>0.46527777777777779</v>
      </c>
      <c r="K19" s="40" t="str">
        <f>'Zeitplan Riegen'!BO9</f>
        <v>Sprint</v>
      </c>
      <c r="L19" s="41" t="str">
        <f>'Zeitplan Riegen'!BP9</f>
        <v>b</v>
      </c>
      <c r="N19" s="39">
        <f>_xlfn.IFNA('Zeitplan Riegen'!BV9," ")</f>
        <v>0.49305555555555558</v>
      </c>
      <c r="O19" s="40" t="str">
        <f>'Zeitplan Riegen'!BW9</f>
        <v>Sprint</v>
      </c>
      <c r="P19" s="41" t="str">
        <f>'Zeitplan Riegen'!BX9</f>
        <v>b</v>
      </c>
      <c r="R19" s="39">
        <f>_xlfn.IFNA('Zeitplan Riegen'!CD9," ")</f>
        <v>0.49305555555555558</v>
      </c>
      <c r="S19" s="40" t="str">
        <f>'Zeitplan Riegen'!CE9</f>
        <v>Seilspringen</v>
      </c>
      <c r="T19" s="41" t="str">
        <f>'Zeitplan Riegen'!CF9</f>
        <v>b</v>
      </c>
    </row>
    <row r="20" spans="1:34" x14ac:dyDescent="0.25">
      <c r="B20" s="39">
        <f>_xlfn.IFNA('Zeitplan Riegen'!AX10," ")</f>
        <v>0.52083333333333337</v>
      </c>
      <c r="C20" s="40" t="str">
        <f>'Zeitplan Riegen'!AY10</f>
        <v>Standweitsprung</v>
      </c>
      <c r="D20" s="41" t="str">
        <f>'Zeitplan Riegen'!AZ10</f>
        <v>a</v>
      </c>
      <c r="F20" s="39">
        <f>_xlfn.IFNA('Zeitplan Riegen'!BF10," ")</f>
        <v>0.52083333333333337</v>
      </c>
      <c r="G20" s="40" t="str">
        <f>'Zeitplan Riegen'!BG10</f>
        <v>Weitsprung</v>
      </c>
      <c r="H20" s="41" t="str">
        <f>'Zeitplan Riegen'!BH10</f>
        <v>a</v>
      </c>
      <c r="J20" s="39">
        <f>_xlfn.IFNA('Zeitplan Riegen'!BN10," ")</f>
        <v>0.49305555555555558</v>
      </c>
      <c r="K20" s="40" t="str">
        <f>'Zeitplan Riegen'!BO10</f>
        <v>Ausdauerlauf</v>
      </c>
      <c r="L20" s="41" t="str">
        <f>'Zeitplan Riegen'!BP10</f>
        <v>b</v>
      </c>
      <c r="N20" s="39">
        <f>_xlfn.IFNA('Zeitplan Riegen'!BV10," ")</f>
        <v>0.52083333333333337</v>
      </c>
      <c r="O20" s="40" t="str">
        <f>'Zeitplan Riegen'!BW10</f>
        <v>Ausdauerlauf</v>
      </c>
      <c r="P20" s="41" t="str">
        <f>'Zeitplan Riegen'!BX10</f>
        <v>b</v>
      </c>
      <c r="R20" s="39">
        <f>_xlfn.IFNA('Zeitplan Riegen'!CD10," ")</f>
        <v>0.52083333333333337</v>
      </c>
      <c r="S20" s="40" t="str">
        <f>'Zeitplan Riegen'!CE10</f>
        <v>Sprint</v>
      </c>
      <c r="T20" s="41" t="str">
        <f>'Zeitplan Riegen'!CF10</f>
        <v>b</v>
      </c>
    </row>
    <row r="21" spans="1:34" x14ac:dyDescent="0.25">
      <c r="B21" s="39" t="str">
        <f>_xlfn.IFNA('Zeitplan Riegen'!AX11," ")</f>
        <v xml:space="preserve"> </v>
      </c>
      <c r="C21" s="40" t="str">
        <f>'Zeitplan Riegen'!AY11</f>
        <v xml:space="preserve"> </v>
      </c>
      <c r="D21" s="41" t="str">
        <f>'Zeitplan Riegen'!AZ11</f>
        <v xml:space="preserve"> </v>
      </c>
      <c r="F21" s="39" t="str">
        <f>_xlfn.IFNA('Zeitplan Riegen'!BF11," ")</f>
        <v xml:space="preserve"> </v>
      </c>
      <c r="G21" s="40" t="str">
        <f>'Zeitplan Riegen'!BG11</f>
        <v xml:space="preserve"> </v>
      </c>
      <c r="H21" s="41" t="str">
        <f>'Zeitplan Riegen'!BH11</f>
        <v xml:space="preserve"> </v>
      </c>
      <c r="J21" s="39">
        <f>_xlfn.IFNA('Zeitplan Riegen'!BN11," ")</f>
        <v>0.54861111111111116</v>
      </c>
      <c r="K21" s="40" t="str">
        <f>'Zeitplan Riegen'!BO11</f>
        <v>Weitsprung</v>
      </c>
      <c r="L21" s="41" t="str">
        <f>'Zeitplan Riegen'!BP11</f>
        <v>a</v>
      </c>
      <c r="N21" s="39">
        <f>_xlfn.IFNA('Zeitplan Riegen'!BV11," ")</f>
        <v>0.57638888888888884</v>
      </c>
      <c r="O21" s="40" t="str">
        <f>'Zeitplan Riegen'!BW11</f>
        <v>Weitsprung</v>
      </c>
      <c r="P21" s="41" t="str">
        <f>'Zeitplan Riegen'!BX11</f>
        <v>a</v>
      </c>
      <c r="R21" s="39">
        <f>_xlfn.IFNA('Zeitplan Riegen'!CD11," ")</f>
        <v>0.60416666666666674</v>
      </c>
      <c r="S21" s="40" t="str">
        <f>'Zeitplan Riegen'!CE11</f>
        <v>Weitsprung</v>
      </c>
      <c r="T21" s="41" t="str">
        <f>'Zeitplan Riegen'!CF11</f>
        <v>a</v>
      </c>
    </row>
    <row r="22" spans="1:34" ht="22" thickBot="1" x14ac:dyDescent="0.3">
      <c r="B22" s="42" t="str">
        <f>_xlfn.IFNA('Zeitplan Riegen'!AX12," ")</f>
        <v xml:space="preserve"> </v>
      </c>
      <c r="C22" s="43" t="str">
        <f>'Zeitplan Riegen'!AY12</f>
        <v xml:space="preserve"> </v>
      </c>
      <c r="D22" s="44" t="str">
        <f>'Zeitplan Riegen'!AZ12</f>
        <v xml:space="preserve"> </v>
      </c>
      <c r="F22" s="42" t="str">
        <f>_xlfn.IFNA('Zeitplan Riegen'!BF12," ")</f>
        <v xml:space="preserve"> </v>
      </c>
      <c r="G22" s="43" t="str">
        <f>'Zeitplan Riegen'!BG12</f>
        <v xml:space="preserve"> </v>
      </c>
      <c r="H22" s="44" t="str">
        <f>'Zeitplan Riegen'!BH12</f>
        <v xml:space="preserve"> </v>
      </c>
      <c r="J22" s="42">
        <f>_xlfn.IFNA('Zeitplan Riegen'!BN12," ")</f>
        <v>0.57638888888888884</v>
      </c>
      <c r="K22" s="43" t="str">
        <f>'Zeitplan Riegen'!BO12</f>
        <v>Standweitsprung</v>
      </c>
      <c r="L22" s="44" t="str">
        <f>'Zeitplan Riegen'!BP12</f>
        <v>a</v>
      </c>
      <c r="N22" s="42">
        <f>_xlfn.IFNA('Zeitplan Riegen'!BV12," ")</f>
        <v>0.60416666666666674</v>
      </c>
      <c r="O22" s="43" t="str">
        <f>'Zeitplan Riegen'!BW12</f>
        <v>Standweitsprung</v>
      </c>
      <c r="P22" s="44" t="str">
        <f>'Zeitplan Riegen'!BX12</f>
        <v>a</v>
      </c>
      <c r="R22" s="42" t="str">
        <f>_xlfn.IFNA('Zeitplan Riegen'!CD12," ")</f>
        <v xml:space="preserve"> </v>
      </c>
      <c r="S22" s="43" t="str">
        <f>'Zeitplan Riegen'!CE12</f>
        <v xml:space="preserve"> </v>
      </c>
      <c r="T22" s="44" t="str">
        <f>'Zeitplan Riegen'!CF12</f>
        <v xml:space="preserve"> </v>
      </c>
    </row>
    <row r="23" spans="1:34" ht="22" thickBot="1" x14ac:dyDescent="0.3"/>
    <row r="24" spans="1:34" s="34" customFormat="1" ht="32" thickBot="1" x14ac:dyDescent="0.3">
      <c r="A24" s="33"/>
      <c r="B24" s="85" t="str">
        <f>'Zeitpläne Stationen'!B13</f>
        <v>7c</v>
      </c>
      <c r="C24" s="86"/>
      <c r="D24" s="87"/>
      <c r="E24" s="33"/>
      <c r="F24" s="85" t="str">
        <f>'Zeitpläne Stationen'!B14</f>
        <v>7d</v>
      </c>
      <c r="G24" s="86"/>
      <c r="H24" s="87"/>
      <c r="I24" s="33"/>
      <c r="J24" s="85" t="str">
        <f>'Zeitpläne Stationen'!B15</f>
        <v>8a</v>
      </c>
      <c r="K24" s="86"/>
      <c r="L24" s="87"/>
      <c r="M24" s="33"/>
      <c r="N24" s="85" t="str">
        <f>'Zeitpläne Stationen'!B16</f>
        <v>8b</v>
      </c>
      <c r="O24" s="86"/>
      <c r="P24" s="87"/>
      <c r="Q24" s="33"/>
      <c r="R24" s="85" t="str">
        <f>'Zeitpläne Stationen'!B17</f>
        <v>8c</v>
      </c>
      <c r="S24" s="86"/>
      <c r="T24" s="87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</row>
    <row r="25" spans="1:34" x14ac:dyDescent="0.25">
      <c r="B25" s="36">
        <f>_xlfn.IFNA('Zeitplan Riegen'!CL5," ")</f>
        <v>0.35416666666666669</v>
      </c>
      <c r="C25" s="37" t="str">
        <f>'Zeitplan Riegen'!CM5</f>
        <v>Sprint</v>
      </c>
      <c r="D25" s="38" t="str">
        <f>'Zeitplan Riegen'!CN5</f>
        <v>b</v>
      </c>
      <c r="F25" s="36">
        <f>_xlfn.IFNA('Zeitplan Riegen'!CT5," ")</f>
        <v>0.35416666666666669</v>
      </c>
      <c r="G25" s="37" t="str">
        <f>'Zeitplan Riegen'!CU5</f>
        <v>Seilspringen</v>
      </c>
      <c r="H25" s="38" t="str">
        <f>'Zeitplan Riegen'!CV5</f>
        <v>b</v>
      </c>
      <c r="J25" s="36">
        <f>_xlfn.IFNA('Zeitplan Riegen'!DB5," ")</f>
        <v>0.35416666666666669</v>
      </c>
      <c r="K25" s="37" t="str">
        <f>'Zeitplan Riegen'!DC5</f>
        <v>Weitwurf</v>
      </c>
      <c r="L25" s="38" t="str">
        <f>'Zeitplan Riegen'!DD5</f>
        <v>b</v>
      </c>
      <c r="N25" s="36">
        <f>_xlfn.IFNA('Zeitplan Riegen'!DJ5," ")</f>
        <v>0.35416666666666669</v>
      </c>
      <c r="O25" s="37" t="str">
        <f>'Zeitplan Riegen'!DK5</f>
        <v>Standweitsprung</v>
      </c>
      <c r="P25" s="38" t="str">
        <f>'Zeitplan Riegen'!DL5</f>
        <v>b</v>
      </c>
      <c r="R25" s="36">
        <f>_xlfn.IFNA('Zeitplan Riegen'!DR5," ")</f>
        <v>0.35416666666666669</v>
      </c>
      <c r="S25" s="37" t="str">
        <f>'Zeitplan Riegen'!DS5</f>
        <v>Weitsprung</v>
      </c>
      <c r="T25" s="38" t="str">
        <f>'Zeitplan Riegen'!DT5</f>
        <v>c</v>
      </c>
    </row>
    <row r="26" spans="1:34" x14ac:dyDescent="0.25">
      <c r="B26" s="39">
        <f>_xlfn.IFNA('Zeitplan Riegen'!CL6," ")</f>
        <v>0.38194444444444448</v>
      </c>
      <c r="C26" s="40" t="str">
        <f>'Zeitplan Riegen'!CM6</f>
        <v>Ausdauerlauf</v>
      </c>
      <c r="D26" s="41" t="str">
        <f>'Zeitplan Riegen'!CN6</f>
        <v>b</v>
      </c>
      <c r="F26" s="39">
        <f>_xlfn.IFNA('Zeitplan Riegen'!CT6," ")</f>
        <v>0.38194444444444448</v>
      </c>
      <c r="G26" s="40" t="str">
        <f>'Zeitplan Riegen'!CU6</f>
        <v>Sprint</v>
      </c>
      <c r="H26" s="41" t="str">
        <f>'Zeitplan Riegen'!CV6</f>
        <v>b</v>
      </c>
      <c r="J26" s="39">
        <f>_xlfn.IFNA('Zeitplan Riegen'!DB6," ")</f>
        <v>0.38194444444444448</v>
      </c>
      <c r="K26" s="40" t="str">
        <f>'Zeitplan Riegen'!DC6</f>
        <v>Seilspringen</v>
      </c>
      <c r="L26" s="41" t="str">
        <f>'Zeitplan Riegen'!DD6</f>
        <v>b</v>
      </c>
      <c r="N26" s="39">
        <f>_xlfn.IFNA('Zeitplan Riegen'!DJ6," ")</f>
        <v>0.38194444444444448</v>
      </c>
      <c r="O26" s="40" t="str">
        <f>'Zeitplan Riegen'!DK6</f>
        <v>Weitwurf</v>
      </c>
      <c r="P26" s="41" t="str">
        <f>'Zeitplan Riegen'!DL6</f>
        <v>b</v>
      </c>
      <c r="R26" s="39">
        <f>_xlfn.IFNA('Zeitplan Riegen'!DR6," ")</f>
        <v>0.38194444444444448</v>
      </c>
      <c r="S26" s="40" t="str">
        <f>'Zeitplan Riegen'!DS6</f>
        <v>Standweitsprung</v>
      </c>
      <c r="T26" s="41" t="str">
        <f>'Zeitplan Riegen'!DT6</f>
        <v>c</v>
      </c>
    </row>
    <row r="27" spans="1:34" x14ac:dyDescent="0.25">
      <c r="B27" s="39">
        <f>_xlfn.IFNA('Zeitplan Riegen'!CL7," ")</f>
        <v>0.4375</v>
      </c>
      <c r="C27" s="40" t="str">
        <f>'Zeitplan Riegen'!CM7</f>
        <v>Weitsprung</v>
      </c>
      <c r="D27" s="41" t="str">
        <f>'Zeitplan Riegen'!CN7</f>
        <v>b</v>
      </c>
      <c r="F27" s="39">
        <f>_xlfn.IFNA('Zeitplan Riegen'!CT7," ")</f>
        <v>0.40972222222222221</v>
      </c>
      <c r="G27" s="40" t="str">
        <f>'Zeitplan Riegen'!CU7</f>
        <v>Ausdauerlauf</v>
      </c>
      <c r="H27" s="41" t="str">
        <f>'Zeitplan Riegen'!CV7</f>
        <v>b</v>
      </c>
      <c r="J27" s="39">
        <f>_xlfn.IFNA('Zeitplan Riegen'!DB7," ")</f>
        <v>0.40972222222222221</v>
      </c>
      <c r="K27" s="40" t="str">
        <f>'Zeitplan Riegen'!DC7</f>
        <v>Sprint</v>
      </c>
      <c r="L27" s="41" t="str">
        <f>'Zeitplan Riegen'!DD7</f>
        <v>b</v>
      </c>
      <c r="N27" s="39">
        <f>_xlfn.IFNA('Zeitplan Riegen'!DJ7," ")</f>
        <v>0.40972222222222221</v>
      </c>
      <c r="O27" s="40" t="str">
        <f>'Zeitplan Riegen'!DK7</f>
        <v>Seilspringen</v>
      </c>
      <c r="P27" s="41" t="str">
        <f>'Zeitplan Riegen'!DL7</f>
        <v>b</v>
      </c>
      <c r="R27" s="39">
        <f>_xlfn.IFNA('Zeitplan Riegen'!DR7," ")</f>
        <v>0.40972222222222221</v>
      </c>
      <c r="S27" s="40" t="str">
        <f>'Zeitplan Riegen'!DS7</f>
        <v>Weitwurf</v>
      </c>
      <c r="T27" s="41" t="str">
        <f>'Zeitplan Riegen'!DT7</f>
        <v>c</v>
      </c>
    </row>
    <row r="28" spans="1:34" x14ac:dyDescent="0.25">
      <c r="B28" s="39">
        <f>_xlfn.IFNA('Zeitplan Riegen'!CL8," ")</f>
        <v>0.46527777777777779</v>
      </c>
      <c r="C28" s="40" t="str">
        <f>'Zeitplan Riegen'!CM8</f>
        <v>Standweitsprung</v>
      </c>
      <c r="D28" s="41" t="str">
        <f>'Zeitplan Riegen'!CN8</f>
        <v>b</v>
      </c>
      <c r="F28" s="39">
        <f>_xlfn.IFNA('Zeitplan Riegen'!CT8," ")</f>
        <v>0.46527777777777779</v>
      </c>
      <c r="G28" s="40" t="str">
        <f>'Zeitplan Riegen'!CU8</f>
        <v>Weitsprung</v>
      </c>
      <c r="H28" s="41" t="str">
        <f>'Zeitplan Riegen'!CV8</f>
        <v>b</v>
      </c>
      <c r="J28" s="39">
        <f>_xlfn.IFNA('Zeitplan Riegen'!DB8," ")</f>
        <v>0.4375</v>
      </c>
      <c r="K28" s="40" t="str">
        <f>'Zeitplan Riegen'!DC8</f>
        <v>Ausdauerlauf</v>
      </c>
      <c r="L28" s="41" t="str">
        <f>'Zeitplan Riegen'!DD8</f>
        <v>b</v>
      </c>
      <c r="N28" s="39">
        <f>_xlfn.IFNA('Zeitplan Riegen'!DJ8," ")</f>
        <v>0.4375</v>
      </c>
      <c r="O28" s="40" t="str">
        <f>'Zeitplan Riegen'!DK8</f>
        <v>Sprint</v>
      </c>
      <c r="P28" s="41" t="str">
        <f>'Zeitplan Riegen'!DL8</f>
        <v>b</v>
      </c>
      <c r="R28" s="39">
        <f>_xlfn.IFNA('Zeitplan Riegen'!DR8," ")</f>
        <v>0.4375</v>
      </c>
      <c r="S28" s="40" t="str">
        <f>'Zeitplan Riegen'!DS8</f>
        <v>Seilspringen</v>
      </c>
      <c r="T28" s="41" t="str">
        <f>'Zeitplan Riegen'!DT8</f>
        <v>c</v>
      </c>
    </row>
    <row r="29" spans="1:34" x14ac:dyDescent="0.25">
      <c r="B29" s="39">
        <f>_xlfn.IFNA('Zeitplan Riegen'!CL9," ")</f>
        <v>0.49305555555555558</v>
      </c>
      <c r="C29" s="40" t="str">
        <f>'Zeitplan Riegen'!CM9</f>
        <v>Weitwurf</v>
      </c>
      <c r="D29" s="41" t="str">
        <f>'Zeitplan Riegen'!CN9</f>
        <v>b</v>
      </c>
      <c r="F29" s="39">
        <f>_xlfn.IFNA('Zeitplan Riegen'!CT9," ")</f>
        <v>0.49305555555555558</v>
      </c>
      <c r="G29" s="40" t="str">
        <f>'Zeitplan Riegen'!CU9</f>
        <v>Standweitsprung</v>
      </c>
      <c r="H29" s="41" t="str">
        <f>'Zeitplan Riegen'!CV9</f>
        <v>b</v>
      </c>
      <c r="J29" s="39">
        <f>_xlfn.IFNA('Zeitplan Riegen'!DB9," ")</f>
        <v>0.49305555555555558</v>
      </c>
      <c r="K29" s="40" t="str">
        <f>'Zeitplan Riegen'!DC9</f>
        <v>Weitsprung</v>
      </c>
      <c r="L29" s="41" t="str">
        <f>'Zeitplan Riegen'!DD9</f>
        <v>b</v>
      </c>
      <c r="N29" s="39">
        <f>_xlfn.IFNA('Zeitplan Riegen'!DJ9," ")</f>
        <v>0.46527777777777779</v>
      </c>
      <c r="O29" s="40" t="str">
        <f>'Zeitplan Riegen'!DK9</f>
        <v>Ausdauerlauf</v>
      </c>
      <c r="P29" s="41" t="str">
        <f>'Zeitplan Riegen'!DL9</f>
        <v>b</v>
      </c>
      <c r="R29" s="39">
        <f>_xlfn.IFNA('Zeitplan Riegen'!DR9," ")</f>
        <v>0.46527777777777779</v>
      </c>
      <c r="S29" s="40" t="str">
        <f>'Zeitplan Riegen'!DS9</f>
        <v>Sprint</v>
      </c>
      <c r="T29" s="41" t="str">
        <f>'Zeitplan Riegen'!DT9</f>
        <v>c</v>
      </c>
    </row>
    <row r="30" spans="1:34" x14ac:dyDescent="0.25">
      <c r="B30" s="39">
        <f>_xlfn.IFNA('Zeitplan Riegen'!CL10," ")</f>
        <v>0.52083333333333337</v>
      </c>
      <c r="C30" s="40" t="str">
        <f>'Zeitplan Riegen'!CM10</f>
        <v>Seilspringen</v>
      </c>
      <c r="D30" s="41" t="str">
        <f>'Zeitplan Riegen'!CN10</f>
        <v>b</v>
      </c>
      <c r="F30" s="39">
        <f>_xlfn.IFNA('Zeitplan Riegen'!CT10," ")</f>
        <v>0.52083333333333337</v>
      </c>
      <c r="G30" s="40" t="str">
        <f>'Zeitplan Riegen'!CU10</f>
        <v>Weitwurf</v>
      </c>
      <c r="H30" s="41" t="str">
        <f>'Zeitplan Riegen'!CV10</f>
        <v>b</v>
      </c>
      <c r="J30" s="39">
        <f>_xlfn.IFNA('Zeitplan Riegen'!DB10," ")</f>
        <v>0.52083333333333337</v>
      </c>
      <c r="K30" s="40" t="str">
        <f>'Zeitplan Riegen'!DC10</f>
        <v>Standweitsprung</v>
      </c>
      <c r="L30" s="41" t="str">
        <f>'Zeitplan Riegen'!DD10</f>
        <v>b</v>
      </c>
      <c r="N30" s="39">
        <f>_xlfn.IFNA('Zeitplan Riegen'!DJ10," ")</f>
        <v>0.52083333333333337</v>
      </c>
      <c r="O30" s="40" t="str">
        <f>'Zeitplan Riegen'!DK10</f>
        <v>Weitsprung</v>
      </c>
      <c r="P30" s="41" t="str">
        <f>'Zeitplan Riegen'!DL10</f>
        <v>b</v>
      </c>
      <c r="R30" s="39">
        <f>_xlfn.IFNA('Zeitplan Riegen'!DR10," ")</f>
        <v>0.49305555555555558</v>
      </c>
      <c r="S30" s="40" t="str">
        <f>'Zeitplan Riegen'!DS10</f>
        <v>Ausdauerlauf</v>
      </c>
      <c r="T30" s="41" t="str">
        <f>'Zeitplan Riegen'!DT10</f>
        <v>c</v>
      </c>
    </row>
    <row r="31" spans="1:34" x14ac:dyDescent="0.25">
      <c r="B31" s="39" t="str">
        <f>_xlfn.IFNA('Zeitplan Riegen'!CL11," ")</f>
        <v xml:space="preserve"> </v>
      </c>
      <c r="C31" s="40" t="str">
        <f>'Zeitplan Riegen'!CM11</f>
        <v xml:space="preserve"> </v>
      </c>
      <c r="D31" s="41" t="str">
        <f>'Zeitplan Riegen'!CN11</f>
        <v xml:space="preserve"> </v>
      </c>
      <c r="F31" s="39" t="str">
        <f>_xlfn.IFNA('Zeitplan Riegen'!CT11," ")</f>
        <v xml:space="preserve"> </v>
      </c>
      <c r="G31" s="40" t="str">
        <f>'Zeitplan Riegen'!CU11</f>
        <v xml:space="preserve"> </v>
      </c>
      <c r="H31" s="41" t="str">
        <f>'Zeitplan Riegen'!CV11</f>
        <v xml:space="preserve"> </v>
      </c>
      <c r="J31" s="39" t="str">
        <f>_xlfn.IFNA('Zeitplan Riegen'!DB11," ")</f>
        <v xml:space="preserve"> </v>
      </c>
      <c r="K31" s="40" t="str">
        <f>'Zeitplan Riegen'!DC11</f>
        <v xml:space="preserve"> </v>
      </c>
      <c r="L31" s="41" t="str">
        <f>'Zeitplan Riegen'!DD11</f>
        <v xml:space="preserve"> </v>
      </c>
      <c r="N31" s="39" t="str">
        <f>_xlfn.IFNA('Zeitplan Riegen'!DJ11," ")</f>
        <v xml:space="preserve"> </v>
      </c>
      <c r="O31" s="40" t="str">
        <f>'Zeitplan Riegen'!DK11</f>
        <v xml:space="preserve"> </v>
      </c>
      <c r="P31" s="41" t="str">
        <f>'Zeitplan Riegen'!DL11</f>
        <v xml:space="preserve"> </v>
      </c>
      <c r="R31" s="39">
        <f>_xlfn.IFNA('Zeitplan Riegen'!DR11," ")</f>
        <v>0.54861111111111116</v>
      </c>
      <c r="S31" s="40" t="str">
        <f>'Zeitplan Riegen'!DS11</f>
        <v>Weitsprung</v>
      </c>
      <c r="T31" s="41" t="str">
        <f>'Zeitplan Riegen'!DT11</f>
        <v>b</v>
      </c>
    </row>
    <row r="32" spans="1:34" ht="22" thickBot="1" x14ac:dyDescent="0.3">
      <c r="B32" s="42" t="str">
        <f>_xlfn.IFNA('Zeitplan Riegen'!CL12," ")</f>
        <v xml:space="preserve"> </v>
      </c>
      <c r="C32" s="43" t="str">
        <f>'Zeitplan Riegen'!CM12</f>
        <v xml:space="preserve"> </v>
      </c>
      <c r="D32" s="44" t="str">
        <f>'Zeitplan Riegen'!CN12</f>
        <v xml:space="preserve"> </v>
      </c>
      <c r="F32" s="42" t="str">
        <f>_xlfn.IFNA('Zeitplan Riegen'!CT12," ")</f>
        <v xml:space="preserve"> </v>
      </c>
      <c r="G32" s="43" t="str">
        <f>'Zeitplan Riegen'!CU12</f>
        <v xml:space="preserve"> </v>
      </c>
      <c r="H32" s="44" t="str">
        <f>'Zeitplan Riegen'!CV12</f>
        <v xml:space="preserve"> </v>
      </c>
      <c r="J32" s="42" t="str">
        <f>_xlfn.IFNA('Zeitplan Riegen'!DB12," ")</f>
        <v xml:space="preserve"> </v>
      </c>
      <c r="K32" s="43" t="str">
        <f>'Zeitplan Riegen'!DC12</f>
        <v xml:space="preserve"> </v>
      </c>
      <c r="L32" s="44" t="str">
        <f>'Zeitplan Riegen'!DD12</f>
        <v xml:space="preserve"> </v>
      </c>
      <c r="N32" s="42" t="str">
        <f>_xlfn.IFNA('Zeitplan Riegen'!DJ12," ")</f>
        <v xml:space="preserve"> </v>
      </c>
      <c r="O32" s="43" t="str">
        <f>'Zeitplan Riegen'!DK12</f>
        <v xml:space="preserve"> </v>
      </c>
      <c r="P32" s="44" t="str">
        <f>'Zeitplan Riegen'!DL12</f>
        <v xml:space="preserve"> </v>
      </c>
      <c r="R32" s="42">
        <f>_xlfn.IFNA('Zeitplan Riegen'!DR12," ")</f>
        <v>0.57638888888888884</v>
      </c>
      <c r="S32" s="43" t="str">
        <f>'Zeitplan Riegen'!DS12</f>
        <v>Standweitsprung</v>
      </c>
      <c r="T32" s="44" t="str">
        <f>'Zeitplan Riegen'!DT12</f>
        <v>b</v>
      </c>
    </row>
    <row r="33" spans="1:34" ht="22" thickBot="1" x14ac:dyDescent="0.3"/>
    <row r="34" spans="1:34" s="34" customFormat="1" ht="32" thickBot="1" x14ac:dyDescent="0.3">
      <c r="A34" s="33"/>
      <c r="B34" s="85" t="str">
        <f>'Zeitpläne Stationen'!B18</f>
        <v>8d</v>
      </c>
      <c r="C34" s="86"/>
      <c r="D34" s="87"/>
      <c r="E34" s="33"/>
      <c r="F34" s="85" t="str">
        <f>'Zeitpläne Stationen'!B19</f>
        <v>9a</v>
      </c>
      <c r="G34" s="86"/>
      <c r="H34" s="87"/>
      <c r="I34" s="33"/>
      <c r="J34" s="85" t="str">
        <f>'Zeitpläne Stationen'!B20</f>
        <v>9b</v>
      </c>
      <c r="K34" s="86"/>
      <c r="L34" s="87"/>
      <c r="M34" s="33"/>
      <c r="N34" s="85" t="str">
        <f>'Zeitpläne Stationen'!B21</f>
        <v>9c</v>
      </c>
      <c r="O34" s="86"/>
      <c r="P34" s="87"/>
      <c r="Q34" s="33"/>
      <c r="R34" s="85" t="str">
        <f>'Zeitpläne Stationen'!B22</f>
        <v>9d</v>
      </c>
      <c r="S34" s="86"/>
      <c r="T34" s="87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</row>
    <row r="35" spans="1:34" x14ac:dyDescent="0.25">
      <c r="B35" s="36">
        <f>_xlfn.IFNA('Zeitplan Riegen'!DZ5," ")</f>
        <v>0.38194444444444448</v>
      </c>
      <c r="C35" s="37" t="str">
        <f>'Zeitplan Riegen'!EA5</f>
        <v>Weitsprung</v>
      </c>
      <c r="D35" s="38" t="str">
        <f>'Zeitplan Riegen'!EB5</f>
        <v>c</v>
      </c>
      <c r="F35" s="36">
        <f>_xlfn.IFNA('Zeitplan Riegen'!EH5," ")</f>
        <v>0.35416666666666669</v>
      </c>
      <c r="G35" s="37" t="str">
        <f>'Zeitplan Riegen'!EI5</f>
        <v>Ausdauerlauf</v>
      </c>
      <c r="H35" s="38" t="str">
        <f>'Zeitplan Riegen'!EJ5</f>
        <v>c</v>
      </c>
      <c r="J35" s="36">
        <f>_xlfn.IFNA('Zeitplan Riegen'!EP5," ")</f>
        <v>0.35416666666666669</v>
      </c>
      <c r="K35" s="37" t="str">
        <f>'Zeitplan Riegen'!EQ5</f>
        <v>Sprint</v>
      </c>
      <c r="L35" s="38" t="str">
        <f>'Zeitplan Riegen'!ER5</f>
        <v>c</v>
      </c>
      <c r="N35" s="36">
        <f>_xlfn.IFNA('Zeitplan Riegen'!EX5," ")</f>
        <v>0.35416666666666669</v>
      </c>
      <c r="O35" s="37" t="str">
        <f>'Zeitplan Riegen'!EY5</f>
        <v>Seilspringen</v>
      </c>
      <c r="P35" s="38" t="str">
        <f>'Zeitplan Riegen'!EZ5</f>
        <v>c</v>
      </c>
      <c r="R35" s="36">
        <f>_xlfn.IFNA('Zeitplan Riegen'!FF5," ")</f>
        <v>0.35416666666666669</v>
      </c>
      <c r="S35" s="37" t="str">
        <f>'Zeitplan Riegen'!FG5</f>
        <v>Weitwurf</v>
      </c>
      <c r="T35" s="38" t="str">
        <f>'Zeitplan Riegen'!FH5</f>
        <v>c</v>
      </c>
    </row>
    <row r="36" spans="1:34" x14ac:dyDescent="0.25">
      <c r="B36" s="39">
        <f>_xlfn.IFNA('Zeitplan Riegen'!DZ6," ")</f>
        <v>0.40972222222222221</v>
      </c>
      <c r="C36" s="40" t="str">
        <f>'Zeitplan Riegen'!EA6</f>
        <v>Standweitsprung</v>
      </c>
      <c r="D36" s="41" t="str">
        <f>'Zeitplan Riegen'!EB6</f>
        <v>c</v>
      </c>
      <c r="F36" s="39">
        <f>_xlfn.IFNA('Zeitplan Riegen'!EH6," ")</f>
        <v>0.40972222222222221</v>
      </c>
      <c r="G36" s="40" t="str">
        <f>'Zeitplan Riegen'!EI6</f>
        <v>Weitsprung</v>
      </c>
      <c r="H36" s="41" t="str">
        <f>'Zeitplan Riegen'!EJ6</f>
        <v>c</v>
      </c>
      <c r="J36" s="39">
        <f>_xlfn.IFNA('Zeitplan Riegen'!EP6," ")</f>
        <v>0.38194444444444448</v>
      </c>
      <c r="K36" s="40" t="str">
        <f>'Zeitplan Riegen'!EQ6</f>
        <v>Ausdauerlauf</v>
      </c>
      <c r="L36" s="41" t="str">
        <f>'Zeitplan Riegen'!ER6</f>
        <v>c</v>
      </c>
      <c r="N36" s="39">
        <f>_xlfn.IFNA('Zeitplan Riegen'!EX6," ")</f>
        <v>0.38194444444444448</v>
      </c>
      <c r="O36" s="40" t="str">
        <f>'Zeitplan Riegen'!EY6</f>
        <v>Sprint</v>
      </c>
      <c r="P36" s="41" t="str">
        <f>'Zeitplan Riegen'!EZ6</f>
        <v>c</v>
      </c>
      <c r="R36" s="39">
        <f>_xlfn.IFNA('Zeitplan Riegen'!FF6," ")</f>
        <v>0.38194444444444448</v>
      </c>
      <c r="S36" s="40" t="str">
        <f>'Zeitplan Riegen'!FG6</f>
        <v>Seilspringen</v>
      </c>
      <c r="T36" s="41" t="str">
        <f>'Zeitplan Riegen'!FH6</f>
        <v>c</v>
      </c>
    </row>
    <row r="37" spans="1:34" x14ac:dyDescent="0.25">
      <c r="B37" s="39">
        <f>_xlfn.IFNA('Zeitplan Riegen'!DZ7," ")</f>
        <v>0.4375</v>
      </c>
      <c r="C37" s="40" t="str">
        <f>'Zeitplan Riegen'!EA7</f>
        <v>Weitwurf</v>
      </c>
      <c r="D37" s="41" t="str">
        <f>'Zeitplan Riegen'!EB7</f>
        <v>c</v>
      </c>
      <c r="F37" s="39">
        <f>_xlfn.IFNA('Zeitplan Riegen'!EH7," ")</f>
        <v>0.4375</v>
      </c>
      <c r="G37" s="40" t="str">
        <f>'Zeitplan Riegen'!EI7</f>
        <v>Standweitsprung</v>
      </c>
      <c r="H37" s="41" t="str">
        <f>'Zeitplan Riegen'!EJ7</f>
        <v>c</v>
      </c>
      <c r="J37" s="39">
        <f>_xlfn.IFNA('Zeitplan Riegen'!EP7," ")</f>
        <v>0.4375</v>
      </c>
      <c r="K37" s="40" t="str">
        <f>'Zeitplan Riegen'!EQ7</f>
        <v>Weitsprung</v>
      </c>
      <c r="L37" s="41" t="str">
        <f>'Zeitplan Riegen'!ER7</f>
        <v>c</v>
      </c>
      <c r="N37" s="39">
        <f>_xlfn.IFNA('Zeitplan Riegen'!EX7," ")</f>
        <v>0.40972222222222221</v>
      </c>
      <c r="O37" s="40" t="str">
        <f>'Zeitplan Riegen'!EY7</f>
        <v>Ausdauerlauf</v>
      </c>
      <c r="P37" s="41" t="str">
        <f>'Zeitplan Riegen'!EZ7</f>
        <v>c</v>
      </c>
      <c r="R37" s="39">
        <f>_xlfn.IFNA('Zeitplan Riegen'!FF7," ")</f>
        <v>0.40972222222222221</v>
      </c>
      <c r="S37" s="40" t="str">
        <f>'Zeitplan Riegen'!FG7</f>
        <v>Sprint</v>
      </c>
      <c r="T37" s="41" t="str">
        <f>'Zeitplan Riegen'!FH7</f>
        <v>c</v>
      </c>
    </row>
    <row r="38" spans="1:34" x14ac:dyDescent="0.25">
      <c r="B38" s="39">
        <f>_xlfn.IFNA('Zeitplan Riegen'!DZ8," ")</f>
        <v>0.46527777777777779</v>
      </c>
      <c r="C38" s="40" t="str">
        <f>'Zeitplan Riegen'!EA8</f>
        <v>Seilspringen</v>
      </c>
      <c r="D38" s="41" t="str">
        <f>'Zeitplan Riegen'!EB8</f>
        <v>c</v>
      </c>
      <c r="F38" s="39">
        <f>_xlfn.IFNA('Zeitplan Riegen'!EH8," ")</f>
        <v>0.46527777777777779</v>
      </c>
      <c r="G38" s="40" t="str">
        <f>'Zeitplan Riegen'!EI8</f>
        <v>Weitwurf</v>
      </c>
      <c r="H38" s="41" t="str">
        <f>'Zeitplan Riegen'!EJ8</f>
        <v>c</v>
      </c>
      <c r="J38" s="39">
        <f>_xlfn.IFNA('Zeitplan Riegen'!EP8," ")</f>
        <v>0.46527777777777779</v>
      </c>
      <c r="K38" s="40" t="str">
        <f>'Zeitplan Riegen'!EQ8</f>
        <v>Standweitsprung</v>
      </c>
      <c r="L38" s="41" t="str">
        <f>'Zeitplan Riegen'!ER8</f>
        <v>c</v>
      </c>
      <c r="N38" s="39">
        <f>_xlfn.IFNA('Zeitplan Riegen'!EX8," ")</f>
        <v>0.46527777777777779</v>
      </c>
      <c r="O38" s="40" t="str">
        <f>'Zeitplan Riegen'!EY8</f>
        <v>Weitsprung</v>
      </c>
      <c r="P38" s="41" t="str">
        <f>'Zeitplan Riegen'!EZ8</f>
        <v>c</v>
      </c>
      <c r="R38" s="39">
        <f>_xlfn.IFNA('Zeitplan Riegen'!FF8," ")</f>
        <v>0.4375</v>
      </c>
      <c r="S38" s="40" t="str">
        <f>'Zeitplan Riegen'!FG8</f>
        <v>Ausdauerlauf</v>
      </c>
      <c r="T38" s="41" t="str">
        <f>'Zeitplan Riegen'!FH8</f>
        <v>c</v>
      </c>
    </row>
    <row r="39" spans="1:34" x14ac:dyDescent="0.25">
      <c r="B39" s="39">
        <f>_xlfn.IFNA('Zeitplan Riegen'!DZ9," ")</f>
        <v>0.49305555555555558</v>
      </c>
      <c r="C39" s="40" t="str">
        <f>'Zeitplan Riegen'!EA9</f>
        <v>Sprint</v>
      </c>
      <c r="D39" s="41" t="str">
        <f>'Zeitplan Riegen'!EB9</f>
        <v>c</v>
      </c>
      <c r="F39" s="39">
        <f>_xlfn.IFNA('Zeitplan Riegen'!EH9," ")</f>
        <v>0.49305555555555558</v>
      </c>
      <c r="G39" s="40" t="str">
        <f>'Zeitplan Riegen'!EI9</f>
        <v>Seilspringen</v>
      </c>
      <c r="H39" s="41" t="str">
        <f>'Zeitplan Riegen'!EJ9</f>
        <v>c</v>
      </c>
      <c r="J39" s="39">
        <f>_xlfn.IFNA('Zeitplan Riegen'!EP9," ")</f>
        <v>0.49305555555555558</v>
      </c>
      <c r="K39" s="40" t="str">
        <f>'Zeitplan Riegen'!EQ9</f>
        <v>Weitwurf</v>
      </c>
      <c r="L39" s="41" t="str">
        <f>'Zeitplan Riegen'!ER9</f>
        <v>c</v>
      </c>
      <c r="N39" s="39">
        <f>_xlfn.IFNA('Zeitplan Riegen'!EX9," ")</f>
        <v>0.49305555555555558</v>
      </c>
      <c r="O39" s="40" t="str">
        <f>'Zeitplan Riegen'!EY9</f>
        <v>Standweitsprung</v>
      </c>
      <c r="P39" s="41" t="str">
        <f>'Zeitplan Riegen'!EZ9</f>
        <v>c</v>
      </c>
      <c r="R39" s="39">
        <f>_xlfn.IFNA('Zeitplan Riegen'!FF9," ")</f>
        <v>0.49305555555555558</v>
      </c>
      <c r="S39" s="40" t="str">
        <f>'Zeitplan Riegen'!FG9</f>
        <v>Weitsprung</v>
      </c>
      <c r="T39" s="41" t="str">
        <f>'Zeitplan Riegen'!FH9</f>
        <v>c</v>
      </c>
    </row>
    <row r="40" spans="1:34" x14ac:dyDescent="0.25">
      <c r="B40" s="39">
        <f>_xlfn.IFNA('Zeitplan Riegen'!DZ10," ")</f>
        <v>0.52083333333333337</v>
      </c>
      <c r="C40" s="40" t="str">
        <f>'Zeitplan Riegen'!EA10</f>
        <v>Ausdauerlauf</v>
      </c>
      <c r="D40" s="41" t="str">
        <f>'Zeitplan Riegen'!EB10</f>
        <v>c</v>
      </c>
      <c r="F40" s="39">
        <f>_xlfn.IFNA('Zeitplan Riegen'!EH10," ")</f>
        <v>0.52083333333333337</v>
      </c>
      <c r="G40" s="40" t="str">
        <f>'Zeitplan Riegen'!EI10</f>
        <v>Sprint</v>
      </c>
      <c r="H40" s="41" t="str">
        <f>'Zeitplan Riegen'!EJ10</f>
        <v>c</v>
      </c>
      <c r="J40" s="39">
        <f>_xlfn.IFNA('Zeitplan Riegen'!EP10," ")</f>
        <v>0.52083333333333337</v>
      </c>
      <c r="K40" s="40" t="str">
        <f>'Zeitplan Riegen'!EQ10</f>
        <v>Seilspringen</v>
      </c>
      <c r="L40" s="41" t="str">
        <f>'Zeitplan Riegen'!ER10</f>
        <v>c</v>
      </c>
      <c r="N40" s="39">
        <f>_xlfn.IFNA('Zeitplan Riegen'!EX10," ")</f>
        <v>0.52083333333333337</v>
      </c>
      <c r="O40" s="40" t="str">
        <f>'Zeitplan Riegen'!EY10</f>
        <v>Weitwurf</v>
      </c>
      <c r="P40" s="41" t="str">
        <f>'Zeitplan Riegen'!EZ10</f>
        <v>c</v>
      </c>
      <c r="R40" s="39">
        <f>_xlfn.IFNA('Zeitplan Riegen'!FF10," ")</f>
        <v>0.52083333333333337</v>
      </c>
      <c r="S40" s="40" t="str">
        <f>'Zeitplan Riegen'!FG10</f>
        <v>Standweitsprung</v>
      </c>
      <c r="T40" s="41" t="str">
        <f>'Zeitplan Riegen'!FH10</f>
        <v>c</v>
      </c>
    </row>
    <row r="41" spans="1:34" x14ac:dyDescent="0.25">
      <c r="B41" s="39">
        <f>_xlfn.IFNA('Zeitplan Riegen'!DZ11," ")</f>
        <v>0.57638888888888884</v>
      </c>
      <c r="C41" s="40" t="str">
        <f>'Zeitplan Riegen'!EA11</f>
        <v>Weitsprung</v>
      </c>
      <c r="D41" s="41" t="str">
        <f>'Zeitplan Riegen'!EB11</f>
        <v>b</v>
      </c>
      <c r="F41" s="39">
        <f>_xlfn.IFNA('Zeitplan Riegen'!EH11," ")</f>
        <v>0.60416666666666674</v>
      </c>
      <c r="G41" s="40" t="str">
        <f>'Zeitplan Riegen'!EI11</f>
        <v>Weitsprung</v>
      </c>
      <c r="H41" s="41" t="str">
        <f>'Zeitplan Riegen'!EJ11</f>
        <v>b</v>
      </c>
      <c r="J41" s="39" t="str">
        <f>_xlfn.IFNA('Zeitplan Riegen'!EP11," ")</f>
        <v xml:space="preserve"> </v>
      </c>
      <c r="K41" s="40" t="str">
        <f>'Zeitplan Riegen'!EQ11</f>
        <v xml:space="preserve"> </v>
      </c>
      <c r="L41" s="41" t="str">
        <f>'Zeitplan Riegen'!ER11</f>
        <v xml:space="preserve"> </v>
      </c>
      <c r="N41" s="39" t="str">
        <f>_xlfn.IFNA('Zeitplan Riegen'!EX11," ")</f>
        <v xml:space="preserve"> </v>
      </c>
      <c r="O41" s="40" t="str">
        <f>'Zeitplan Riegen'!EY11</f>
        <v xml:space="preserve"> </v>
      </c>
      <c r="P41" s="41" t="str">
        <f>'Zeitplan Riegen'!EZ11</f>
        <v xml:space="preserve"> </v>
      </c>
      <c r="R41" s="39" t="str">
        <f>_xlfn.IFNA('Zeitplan Riegen'!FF11," ")</f>
        <v xml:space="preserve"> </v>
      </c>
      <c r="S41" s="40" t="str">
        <f>'Zeitplan Riegen'!FG11</f>
        <v xml:space="preserve"> </v>
      </c>
      <c r="T41" s="41" t="str">
        <f>'Zeitplan Riegen'!FH11</f>
        <v xml:space="preserve"> </v>
      </c>
    </row>
    <row r="42" spans="1:34" ht="22" thickBot="1" x14ac:dyDescent="0.3">
      <c r="B42" s="42">
        <f>_xlfn.IFNA('Zeitplan Riegen'!DZ12," ")</f>
        <v>0.60416666666666674</v>
      </c>
      <c r="C42" s="43" t="str">
        <f>'Zeitplan Riegen'!EA12</f>
        <v>Standweitsprung</v>
      </c>
      <c r="D42" s="44" t="str">
        <f>'Zeitplan Riegen'!EB12</f>
        <v>b</v>
      </c>
      <c r="F42" s="42" t="str">
        <f>_xlfn.IFNA('Zeitplan Riegen'!EH12," ")</f>
        <v xml:space="preserve"> </v>
      </c>
      <c r="G42" s="43" t="str">
        <f>'Zeitplan Riegen'!EI12</f>
        <v xml:space="preserve"> </v>
      </c>
      <c r="H42" s="44" t="str">
        <f>'Zeitplan Riegen'!EJ12</f>
        <v xml:space="preserve"> </v>
      </c>
      <c r="J42" s="42" t="str">
        <f>_xlfn.IFNA('Zeitplan Riegen'!EP12," ")</f>
        <v xml:space="preserve"> </v>
      </c>
      <c r="K42" s="43" t="str">
        <f>'Zeitplan Riegen'!EQ12</f>
        <v xml:space="preserve"> </v>
      </c>
      <c r="L42" s="44" t="str">
        <f>'Zeitplan Riegen'!ER12</f>
        <v xml:space="preserve"> </v>
      </c>
      <c r="N42" s="42" t="str">
        <f>_xlfn.IFNA('Zeitplan Riegen'!EX12," ")</f>
        <v xml:space="preserve"> </v>
      </c>
      <c r="O42" s="43" t="str">
        <f>'Zeitplan Riegen'!EY12</f>
        <v xml:space="preserve"> </v>
      </c>
      <c r="P42" s="44" t="str">
        <f>'Zeitplan Riegen'!EZ12</f>
        <v xml:space="preserve"> </v>
      </c>
      <c r="R42" s="42" t="str">
        <f>_xlfn.IFNA('Zeitplan Riegen'!FF12," ")</f>
        <v xml:space="preserve"> </v>
      </c>
      <c r="S42" s="43" t="str">
        <f>'Zeitplan Riegen'!FG12</f>
        <v xml:space="preserve"> </v>
      </c>
      <c r="T42" s="44" t="str">
        <f>'Zeitplan Riegen'!FH12</f>
        <v xml:space="preserve"> </v>
      </c>
    </row>
    <row r="43" spans="1:34" ht="22" thickBot="1" x14ac:dyDescent="0.3"/>
    <row r="44" spans="1:34" s="34" customFormat="1" ht="32" thickBot="1" x14ac:dyDescent="0.3">
      <c r="A44" s="33"/>
      <c r="B44" s="85" t="str">
        <f>'Zeitpläne Stationen'!B23</f>
        <v>10a</v>
      </c>
      <c r="C44" s="86"/>
      <c r="D44" s="87"/>
      <c r="E44" s="33"/>
      <c r="F44" s="85" t="str">
        <f>'Zeitpläne Stationen'!B24</f>
        <v>10b</v>
      </c>
      <c r="G44" s="86"/>
      <c r="H44" s="87"/>
      <c r="I44" s="33"/>
      <c r="J44" s="85" t="str">
        <f>'Zeitpläne Stationen'!B25</f>
        <v>10c</v>
      </c>
      <c r="K44" s="86"/>
      <c r="L44" s="87"/>
      <c r="M44" s="33"/>
      <c r="N44" s="85" t="str">
        <f>'Zeitpläne Stationen'!B26</f>
        <v>10d</v>
      </c>
      <c r="O44" s="86"/>
      <c r="P44" s="87"/>
      <c r="Q44" s="33"/>
      <c r="R44" s="85" t="str">
        <f>'Zeitpläne Stationen'!B27</f>
        <v>11a</v>
      </c>
      <c r="S44" s="86"/>
      <c r="T44" s="87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</row>
    <row r="45" spans="1:34" x14ac:dyDescent="0.25">
      <c r="B45" s="36">
        <f>_xlfn.IFNA('Zeitplan Riegen'!FN5," ")</f>
        <v>0.35416666666666669</v>
      </c>
      <c r="C45" s="37" t="str">
        <f>'Zeitplan Riegen'!FO5</f>
        <v>Weitsprung</v>
      </c>
      <c r="D45" s="38" t="str">
        <f>'Zeitplan Riegen'!FP5</f>
        <v>d</v>
      </c>
      <c r="F45" s="36">
        <f>_xlfn.IFNA('Zeitplan Riegen'!FV5," ")</f>
        <v>0.38194444444444448</v>
      </c>
      <c r="G45" s="37" t="str">
        <f>'Zeitplan Riegen'!FW5</f>
        <v>Weitsprung</v>
      </c>
      <c r="H45" s="38" t="str">
        <f>'Zeitplan Riegen'!FX5</f>
        <v>d</v>
      </c>
      <c r="J45" s="36">
        <f>_xlfn.IFNA('Zeitplan Riegen'!GD5," ")</f>
        <v>0.35416666666666669</v>
      </c>
      <c r="K45" s="37" t="str">
        <f>'Zeitplan Riegen'!GE5</f>
        <v>Ausdauerlauf</v>
      </c>
      <c r="L45" s="38" t="str">
        <f>'Zeitplan Riegen'!GF5</f>
        <v>d</v>
      </c>
      <c r="N45" s="36">
        <f>_xlfn.IFNA('Zeitplan Riegen'!GL5," ")</f>
        <v>0.35416666666666669</v>
      </c>
      <c r="O45" s="37" t="str">
        <f>'Zeitplan Riegen'!GM5</f>
        <v>Sprint</v>
      </c>
      <c r="P45" s="38" t="str">
        <f>'Zeitplan Riegen'!GN5</f>
        <v>d</v>
      </c>
      <c r="R45" s="36">
        <f>_xlfn.IFNA('Zeitplan Riegen'!GT5," ")</f>
        <v>0.35416666666666669</v>
      </c>
      <c r="S45" s="37" t="str">
        <f>'Zeitplan Riegen'!GU5</f>
        <v>Seilspringen</v>
      </c>
      <c r="T45" s="38" t="str">
        <f>'Zeitplan Riegen'!GV5</f>
        <v>d</v>
      </c>
    </row>
    <row r="46" spans="1:34" x14ac:dyDescent="0.25">
      <c r="B46" s="39">
        <f>_xlfn.IFNA('Zeitplan Riegen'!FN6," ")</f>
        <v>0.38194444444444448</v>
      </c>
      <c r="C46" s="40" t="str">
        <f>'Zeitplan Riegen'!FO6</f>
        <v>Standweitsprung</v>
      </c>
      <c r="D46" s="41" t="str">
        <f>'Zeitplan Riegen'!FP6</f>
        <v>d</v>
      </c>
      <c r="F46" s="39">
        <f>_xlfn.IFNA('Zeitplan Riegen'!FV6," ")</f>
        <v>0.40972222222222221</v>
      </c>
      <c r="G46" s="40" t="str">
        <f>'Zeitplan Riegen'!FW6</f>
        <v>Standweitsprung</v>
      </c>
      <c r="H46" s="41" t="str">
        <f>'Zeitplan Riegen'!FX6</f>
        <v>d</v>
      </c>
      <c r="J46" s="39">
        <f>_xlfn.IFNA('Zeitplan Riegen'!GD6," ")</f>
        <v>0.40972222222222221</v>
      </c>
      <c r="K46" s="40" t="str">
        <f>'Zeitplan Riegen'!GE6</f>
        <v>Weitsprung</v>
      </c>
      <c r="L46" s="41" t="str">
        <f>'Zeitplan Riegen'!GF6</f>
        <v>d</v>
      </c>
      <c r="N46" s="39">
        <f>_xlfn.IFNA('Zeitplan Riegen'!GL6," ")</f>
        <v>0.38194444444444448</v>
      </c>
      <c r="O46" s="40" t="str">
        <f>'Zeitplan Riegen'!GM6</f>
        <v>Ausdauerlauf</v>
      </c>
      <c r="P46" s="41" t="str">
        <f>'Zeitplan Riegen'!GN6</f>
        <v>d</v>
      </c>
      <c r="R46" s="39">
        <f>_xlfn.IFNA('Zeitplan Riegen'!GT6," ")</f>
        <v>0.38194444444444448</v>
      </c>
      <c r="S46" s="40" t="str">
        <f>'Zeitplan Riegen'!GU6</f>
        <v>Sprint</v>
      </c>
      <c r="T46" s="41" t="str">
        <f>'Zeitplan Riegen'!GV6</f>
        <v>d</v>
      </c>
    </row>
    <row r="47" spans="1:34" x14ac:dyDescent="0.25">
      <c r="B47" s="39">
        <f>_xlfn.IFNA('Zeitplan Riegen'!FN7," ")</f>
        <v>0.40972222222222221</v>
      </c>
      <c r="C47" s="40" t="str">
        <f>'Zeitplan Riegen'!FO7</f>
        <v>Weitwurf</v>
      </c>
      <c r="D47" s="41" t="str">
        <f>'Zeitplan Riegen'!FP7</f>
        <v>d</v>
      </c>
      <c r="F47" s="39">
        <f>_xlfn.IFNA('Zeitplan Riegen'!FV7," ")</f>
        <v>0.4375</v>
      </c>
      <c r="G47" s="40" t="str">
        <f>'Zeitplan Riegen'!FW7</f>
        <v>Weitwurf</v>
      </c>
      <c r="H47" s="41" t="str">
        <f>'Zeitplan Riegen'!FX7</f>
        <v>d</v>
      </c>
      <c r="J47" s="39">
        <f>_xlfn.IFNA('Zeitplan Riegen'!GD7," ")</f>
        <v>0.4375</v>
      </c>
      <c r="K47" s="40" t="str">
        <f>'Zeitplan Riegen'!GE7</f>
        <v>Standweitsprung</v>
      </c>
      <c r="L47" s="41" t="str">
        <f>'Zeitplan Riegen'!GF7</f>
        <v>d</v>
      </c>
      <c r="N47" s="39">
        <f>_xlfn.IFNA('Zeitplan Riegen'!GL7," ")</f>
        <v>0.4375</v>
      </c>
      <c r="O47" s="40" t="str">
        <f>'Zeitplan Riegen'!GM7</f>
        <v>Weitsprung</v>
      </c>
      <c r="P47" s="41" t="str">
        <f>'Zeitplan Riegen'!GN7</f>
        <v>d</v>
      </c>
      <c r="R47" s="39">
        <f>_xlfn.IFNA('Zeitplan Riegen'!GT7," ")</f>
        <v>0.40972222222222221</v>
      </c>
      <c r="S47" s="40" t="str">
        <f>'Zeitplan Riegen'!GU7</f>
        <v>Ausdauerlauf</v>
      </c>
      <c r="T47" s="41" t="str">
        <f>'Zeitplan Riegen'!GV7</f>
        <v>d</v>
      </c>
    </row>
    <row r="48" spans="1:34" x14ac:dyDescent="0.25">
      <c r="B48" s="39">
        <f>_xlfn.IFNA('Zeitplan Riegen'!FN8," ")</f>
        <v>0.4375</v>
      </c>
      <c r="C48" s="40" t="str">
        <f>'Zeitplan Riegen'!FO8</f>
        <v>Seilspringen</v>
      </c>
      <c r="D48" s="41" t="str">
        <f>'Zeitplan Riegen'!FP8</f>
        <v>d</v>
      </c>
      <c r="F48" s="39">
        <f>_xlfn.IFNA('Zeitplan Riegen'!FV8," ")</f>
        <v>0.46527777777777779</v>
      </c>
      <c r="G48" s="40" t="str">
        <f>'Zeitplan Riegen'!FW8</f>
        <v>Seilspringen</v>
      </c>
      <c r="H48" s="41" t="str">
        <f>'Zeitplan Riegen'!FX8</f>
        <v>d</v>
      </c>
      <c r="J48" s="39">
        <f>_xlfn.IFNA('Zeitplan Riegen'!GD8," ")</f>
        <v>0.46527777777777779</v>
      </c>
      <c r="K48" s="40" t="str">
        <f>'Zeitplan Riegen'!GE8</f>
        <v>Weitwurf</v>
      </c>
      <c r="L48" s="41" t="str">
        <f>'Zeitplan Riegen'!GF8</f>
        <v>d</v>
      </c>
      <c r="N48" s="39">
        <f>_xlfn.IFNA('Zeitplan Riegen'!GL8," ")</f>
        <v>0.46527777777777779</v>
      </c>
      <c r="O48" s="40" t="str">
        <f>'Zeitplan Riegen'!GM8</f>
        <v>Standweitsprung</v>
      </c>
      <c r="P48" s="41" t="str">
        <f>'Zeitplan Riegen'!GN8</f>
        <v>d</v>
      </c>
      <c r="R48" s="39">
        <f>_xlfn.IFNA('Zeitplan Riegen'!GT8," ")</f>
        <v>0.46527777777777779</v>
      </c>
      <c r="S48" s="40" t="str">
        <f>'Zeitplan Riegen'!GU8</f>
        <v>Weitsprung</v>
      </c>
      <c r="T48" s="41" t="str">
        <f>'Zeitplan Riegen'!GV8</f>
        <v>d</v>
      </c>
    </row>
    <row r="49" spans="1:34" x14ac:dyDescent="0.25">
      <c r="B49" s="39">
        <f>_xlfn.IFNA('Zeitplan Riegen'!FN9," ")</f>
        <v>0.46527777777777779</v>
      </c>
      <c r="C49" s="40" t="str">
        <f>'Zeitplan Riegen'!FO9</f>
        <v>Sprint</v>
      </c>
      <c r="D49" s="41" t="str">
        <f>'Zeitplan Riegen'!FP9</f>
        <v>d</v>
      </c>
      <c r="F49" s="39">
        <f>_xlfn.IFNA('Zeitplan Riegen'!FV9," ")</f>
        <v>0.49305555555555558</v>
      </c>
      <c r="G49" s="40" t="str">
        <f>'Zeitplan Riegen'!FW9</f>
        <v>Sprint</v>
      </c>
      <c r="H49" s="41" t="str">
        <f>'Zeitplan Riegen'!FX9</f>
        <v>d</v>
      </c>
      <c r="J49" s="39">
        <f>_xlfn.IFNA('Zeitplan Riegen'!GD9," ")</f>
        <v>0.49305555555555558</v>
      </c>
      <c r="K49" s="40" t="str">
        <f>'Zeitplan Riegen'!GE9</f>
        <v>Seilspringen</v>
      </c>
      <c r="L49" s="41" t="str">
        <f>'Zeitplan Riegen'!GF9</f>
        <v>d</v>
      </c>
      <c r="N49" s="39">
        <f>_xlfn.IFNA('Zeitplan Riegen'!GL9," ")</f>
        <v>0.49305555555555558</v>
      </c>
      <c r="O49" s="40" t="str">
        <f>'Zeitplan Riegen'!GM9</f>
        <v>Weitwurf</v>
      </c>
      <c r="P49" s="41" t="str">
        <f>'Zeitplan Riegen'!GN9</f>
        <v>d</v>
      </c>
      <c r="R49" s="39">
        <f>_xlfn.IFNA('Zeitplan Riegen'!GT9," ")</f>
        <v>0.49305555555555558</v>
      </c>
      <c r="S49" s="40" t="str">
        <f>'Zeitplan Riegen'!GU9</f>
        <v>Standweitsprung</v>
      </c>
      <c r="T49" s="41" t="str">
        <f>'Zeitplan Riegen'!GV9</f>
        <v>d</v>
      </c>
    </row>
    <row r="50" spans="1:34" x14ac:dyDescent="0.25">
      <c r="B50" s="39">
        <f>_xlfn.IFNA('Zeitplan Riegen'!FN10," ")</f>
        <v>0.49305555555555558</v>
      </c>
      <c r="C50" s="40" t="str">
        <f>'Zeitplan Riegen'!FO10</f>
        <v>Ausdauerlauf</v>
      </c>
      <c r="D50" s="41" t="str">
        <f>'Zeitplan Riegen'!FP10</f>
        <v>d</v>
      </c>
      <c r="F50" s="39">
        <f>_xlfn.IFNA('Zeitplan Riegen'!FV10," ")</f>
        <v>0.52083333333333337</v>
      </c>
      <c r="G50" s="40" t="str">
        <f>'Zeitplan Riegen'!FW10</f>
        <v>Ausdauerlauf</v>
      </c>
      <c r="H50" s="41" t="str">
        <f>'Zeitplan Riegen'!FX10</f>
        <v>d</v>
      </c>
      <c r="J50" s="39">
        <f>_xlfn.IFNA('Zeitplan Riegen'!GD10," ")</f>
        <v>0.52083333333333337</v>
      </c>
      <c r="K50" s="40" t="str">
        <f>'Zeitplan Riegen'!GE10</f>
        <v>Sprint</v>
      </c>
      <c r="L50" s="41" t="str">
        <f>'Zeitplan Riegen'!GF10</f>
        <v>d</v>
      </c>
      <c r="N50" s="39">
        <f>_xlfn.IFNA('Zeitplan Riegen'!GL10," ")</f>
        <v>0.52083333333333337</v>
      </c>
      <c r="O50" s="40" t="str">
        <f>'Zeitplan Riegen'!GM10</f>
        <v>Seilspringen</v>
      </c>
      <c r="P50" s="41" t="str">
        <f>'Zeitplan Riegen'!GN10</f>
        <v>d</v>
      </c>
      <c r="R50" s="39">
        <f>_xlfn.IFNA('Zeitplan Riegen'!GT10," ")</f>
        <v>0.52083333333333337</v>
      </c>
      <c r="S50" s="40" t="str">
        <f>'Zeitplan Riegen'!GU10</f>
        <v>Weitwurf</v>
      </c>
      <c r="T50" s="41" t="str">
        <f>'Zeitplan Riegen'!GV10</f>
        <v>d</v>
      </c>
    </row>
    <row r="51" spans="1:34" x14ac:dyDescent="0.25">
      <c r="B51" s="39" t="str">
        <f>_xlfn.IFNA('Zeitplan Riegen'!FN11," ")</f>
        <v xml:space="preserve"> </v>
      </c>
      <c r="C51" s="40" t="str">
        <f>'Zeitplan Riegen'!FO11</f>
        <v xml:space="preserve"> </v>
      </c>
      <c r="D51" s="41" t="str">
        <f>'Zeitplan Riegen'!FP11</f>
        <v xml:space="preserve"> </v>
      </c>
      <c r="F51" s="39">
        <f>_xlfn.IFNA('Zeitplan Riegen'!FV11," ")</f>
        <v>0.54861111111111116</v>
      </c>
      <c r="G51" s="40" t="str">
        <f>'Zeitplan Riegen'!FW11</f>
        <v>Weitsprung</v>
      </c>
      <c r="H51" s="41" t="str">
        <f>'Zeitplan Riegen'!FX11</f>
        <v>c</v>
      </c>
      <c r="J51" s="39">
        <f>_xlfn.IFNA('Zeitplan Riegen'!GD11," ")</f>
        <v>0.57638888888888884</v>
      </c>
      <c r="K51" s="40" t="str">
        <f>'Zeitplan Riegen'!GE11</f>
        <v>Weitsprung</v>
      </c>
      <c r="L51" s="41" t="str">
        <f>'Zeitplan Riegen'!GF11</f>
        <v>c</v>
      </c>
      <c r="N51" s="39">
        <f>_xlfn.IFNA('Zeitplan Riegen'!GL11," ")</f>
        <v>0.60416666666666674</v>
      </c>
      <c r="O51" s="40" t="str">
        <f>'Zeitplan Riegen'!GM11</f>
        <v>Weitsprung</v>
      </c>
      <c r="P51" s="41" t="str">
        <f>'Zeitplan Riegen'!GN11</f>
        <v>c</v>
      </c>
      <c r="R51" s="39" t="str">
        <f>_xlfn.IFNA('Zeitplan Riegen'!GT11," ")</f>
        <v xml:space="preserve"> </v>
      </c>
      <c r="S51" s="40" t="str">
        <f>'Zeitplan Riegen'!GU11</f>
        <v xml:space="preserve"> </v>
      </c>
      <c r="T51" s="41" t="str">
        <f>'Zeitplan Riegen'!GV11</f>
        <v xml:space="preserve"> </v>
      </c>
    </row>
    <row r="52" spans="1:34" ht="22" thickBot="1" x14ac:dyDescent="0.3">
      <c r="B52" s="42" t="str">
        <f>_xlfn.IFNA('Zeitplan Riegen'!FN12," ")</f>
        <v xml:space="preserve"> </v>
      </c>
      <c r="C52" s="43" t="str">
        <f>'Zeitplan Riegen'!FO12</f>
        <v xml:space="preserve"> </v>
      </c>
      <c r="D52" s="44" t="str">
        <f>'Zeitplan Riegen'!FP12</f>
        <v xml:space="preserve"> </v>
      </c>
      <c r="F52" s="42">
        <f>_xlfn.IFNA('Zeitplan Riegen'!FV12," ")</f>
        <v>0.57638888888888884</v>
      </c>
      <c r="G52" s="43" t="str">
        <f>'Zeitplan Riegen'!FW12</f>
        <v>Standweitsprung</v>
      </c>
      <c r="H52" s="44" t="str">
        <f>'Zeitplan Riegen'!FX12</f>
        <v>c</v>
      </c>
      <c r="J52" s="42">
        <f>_xlfn.IFNA('Zeitplan Riegen'!GD12," ")</f>
        <v>0.60416666666666674</v>
      </c>
      <c r="K52" s="43" t="str">
        <f>'Zeitplan Riegen'!GE12</f>
        <v>Standweitsprung</v>
      </c>
      <c r="L52" s="44" t="str">
        <f>'Zeitplan Riegen'!GF12</f>
        <v>c</v>
      </c>
      <c r="N52" s="42" t="str">
        <f>_xlfn.IFNA('Zeitplan Riegen'!GL12," ")</f>
        <v xml:space="preserve"> </v>
      </c>
      <c r="O52" s="43" t="str">
        <f>'Zeitplan Riegen'!GM12</f>
        <v xml:space="preserve"> </v>
      </c>
      <c r="P52" s="44" t="str">
        <f>'Zeitplan Riegen'!GN12</f>
        <v xml:space="preserve"> </v>
      </c>
      <c r="R52" s="42" t="str">
        <f>_xlfn.IFNA('Zeitplan Riegen'!GT12," ")</f>
        <v xml:space="preserve"> </v>
      </c>
      <c r="S52" s="43" t="str">
        <f>'Zeitplan Riegen'!GU12</f>
        <v xml:space="preserve"> </v>
      </c>
      <c r="T52" s="44" t="str">
        <f>'Zeitplan Riegen'!GV12</f>
        <v xml:space="preserve"> </v>
      </c>
    </row>
    <row r="53" spans="1:34" ht="22" thickBot="1" x14ac:dyDescent="0.3"/>
    <row r="54" spans="1:34" s="34" customFormat="1" ht="32" thickBot="1" x14ac:dyDescent="0.3">
      <c r="A54" s="33"/>
      <c r="B54" s="85" t="str">
        <f>'Zeitpläne Stationen'!B28</f>
        <v>11b</v>
      </c>
      <c r="C54" s="86"/>
      <c r="D54" s="87"/>
      <c r="E54" s="33"/>
      <c r="F54" s="85">
        <f>'Zeitpläne Stationen'!B29</f>
        <v>0</v>
      </c>
      <c r="G54" s="86"/>
      <c r="H54" s="87"/>
      <c r="I54" s="33"/>
      <c r="J54" s="85">
        <f>'Zeitpläne Stationen'!B30</f>
        <v>0</v>
      </c>
      <c r="K54" s="86"/>
      <c r="L54" s="87"/>
      <c r="M54" s="33"/>
      <c r="N54" s="85">
        <f>'Zeitpläne Stationen'!B31</f>
        <v>0</v>
      </c>
      <c r="O54" s="86"/>
      <c r="P54" s="87"/>
      <c r="Q54" s="33"/>
      <c r="R54" s="85">
        <f>'Zeitpläne Stationen'!B32</f>
        <v>0</v>
      </c>
      <c r="S54" s="86"/>
      <c r="T54" s="87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</row>
    <row r="55" spans="1:34" x14ac:dyDescent="0.25">
      <c r="B55" s="36">
        <f>_xlfn.IFNA('Zeitplan Riegen'!HB5," ")</f>
        <v>0.35416666666666669</v>
      </c>
      <c r="C55" s="37" t="str">
        <f>'Zeitplan Riegen'!HC5</f>
        <v>Weitwurf</v>
      </c>
      <c r="D55" s="38" t="str">
        <f>'Zeitplan Riegen'!HD5</f>
        <v>d</v>
      </c>
      <c r="F55" s="36">
        <f>_xlfn.IFNA('Zeitplan Riegen'!HJ5," ")</f>
        <v>0.35416666666666669</v>
      </c>
      <c r="G55" s="37" t="str">
        <f>'Zeitplan Riegen'!HK5</f>
        <v>Standweitsprung</v>
      </c>
      <c r="H55" s="38" t="str">
        <f>'Zeitplan Riegen'!HL5</f>
        <v>c</v>
      </c>
      <c r="J55" s="36">
        <f>_xlfn.IFNA('Zeitplan Riegen'!HR5," ")</f>
        <v>0.35416666666666669</v>
      </c>
      <c r="K55" s="37" t="str">
        <f>'Zeitplan Riegen'!HS5</f>
        <v>Standweitsprung</v>
      </c>
      <c r="L55" s="38" t="str">
        <f>'Zeitplan Riegen'!HT5</f>
        <v>c</v>
      </c>
      <c r="N55" s="36">
        <f>_xlfn.IFNA('Zeitplan Riegen'!HZ5," ")</f>
        <v>0.35416666666666669</v>
      </c>
      <c r="O55" s="37" t="str">
        <f>'Zeitplan Riegen'!IA5</f>
        <v>Standweitsprung</v>
      </c>
      <c r="P55" s="38" t="str">
        <f>'Zeitplan Riegen'!IB5</f>
        <v>c</v>
      </c>
      <c r="R55" s="36">
        <f>_xlfn.IFNA('Zeitplan Riegen'!IH5," ")</f>
        <v>0.35416666666666669</v>
      </c>
      <c r="S55" s="37" t="str">
        <f>'Zeitplan Riegen'!II5</f>
        <v>Standweitsprung</v>
      </c>
      <c r="T55" s="38" t="str">
        <f>'Zeitplan Riegen'!IJ5</f>
        <v>c</v>
      </c>
    </row>
    <row r="56" spans="1:34" x14ac:dyDescent="0.25">
      <c r="B56" s="39">
        <f>_xlfn.IFNA('Zeitplan Riegen'!HB6," ")</f>
        <v>0.38194444444444448</v>
      </c>
      <c r="C56" s="40" t="str">
        <f>'Zeitplan Riegen'!HC6</f>
        <v>Seilspringen</v>
      </c>
      <c r="D56" s="41" t="str">
        <f>'Zeitplan Riegen'!HD6</f>
        <v>d</v>
      </c>
      <c r="F56" s="39">
        <f>_xlfn.IFNA('Zeitplan Riegen'!HJ6," ")</f>
        <v>0.35416666666666669</v>
      </c>
      <c r="G56" s="40" t="str">
        <f>'Zeitplan Riegen'!HK6</f>
        <v>Standweitsprung</v>
      </c>
      <c r="H56" s="41" t="str">
        <f>'Zeitplan Riegen'!HL6</f>
        <v>d</v>
      </c>
      <c r="J56" s="39">
        <f>_xlfn.IFNA('Zeitplan Riegen'!HR6," ")</f>
        <v>0.35416666666666669</v>
      </c>
      <c r="K56" s="40" t="str">
        <f>'Zeitplan Riegen'!HS6</f>
        <v>Standweitsprung</v>
      </c>
      <c r="L56" s="41" t="str">
        <f>'Zeitplan Riegen'!HT6</f>
        <v>d</v>
      </c>
      <c r="N56" s="39">
        <f>_xlfn.IFNA('Zeitplan Riegen'!HZ6," ")</f>
        <v>0.35416666666666669</v>
      </c>
      <c r="O56" s="40" t="str">
        <f>'Zeitplan Riegen'!IA6</f>
        <v>Standweitsprung</v>
      </c>
      <c r="P56" s="41" t="str">
        <f>'Zeitplan Riegen'!IB6</f>
        <v>d</v>
      </c>
      <c r="R56" s="39">
        <f>_xlfn.IFNA('Zeitplan Riegen'!IH6," ")</f>
        <v>0.35416666666666669</v>
      </c>
      <c r="S56" s="40" t="str">
        <f>'Zeitplan Riegen'!II6</f>
        <v>Standweitsprung</v>
      </c>
      <c r="T56" s="41" t="str">
        <f>'Zeitplan Riegen'!IJ6</f>
        <v>d</v>
      </c>
    </row>
    <row r="57" spans="1:34" x14ac:dyDescent="0.25">
      <c r="B57" s="39">
        <f>_xlfn.IFNA('Zeitplan Riegen'!HB7," ")</f>
        <v>0.40972222222222221</v>
      </c>
      <c r="C57" s="40" t="str">
        <f>'Zeitplan Riegen'!HC7</f>
        <v>Sprint</v>
      </c>
      <c r="D57" s="41" t="str">
        <f>'Zeitplan Riegen'!HD7</f>
        <v>d</v>
      </c>
      <c r="F57" s="39">
        <f>_xlfn.IFNA('Zeitplan Riegen'!HJ7," ")</f>
        <v>0.38194444444444448</v>
      </c>
      <c r="G57" s="40" t="str">
        <f>'Zeitplan Riegen'!HK7</f>
        <v>Weitwurf</v>
      </c>
      <c r="H57" s="41" t="str">
        <f>'Zeitplan Riegen'!HL7</f>
        <v>c</v>
      </c>
      <c r="J57" s="39">
        <f>_xlfn.IFNA('Zeitplan Riegen'!HR7," ")</f>
        <v>0.38194444444444448</v>
      </c>
      <c r="K57" s="40" t="str">
        <f>'Zeitplan Riegen'!HS7</f>
        <v>Weitwurf</v>
      </c>
      <c r="L57" s="41" t="str">
        <f>'Zeitplan Riegen'!HT7</f>
        <v>c</v>
      </c>
      <c r="N57" s="39">
        <f>_xlfn.IFNA('Zeitplan Riegen'!HZ7," ")</f>
        <v>0.38194444444444448</v>
      </c>
      <c r="O57" s="40" t="str">
        <f>'Zeitplan Riegen'!IA7</f>
        <v>Weitwurf</v>
      </c>
      <c r="P57" s="41" t="str">
        <f>'Zeitplan Riegen'!IB7</f>
        <v>c</v>
      </c>
      <c r="R57" s="39">
        <f>_xlfn.IFNA('Zeitplan Riegen'!IH7," ")</f>
        <v>0.38194444444444448</v>
      </c>
      <c r="S57" s="40" t="str">
        <f>'Zeitplan Riegen'!II7</f>
        <v>Weitwurf</v>
      </c>
      <c r="T57" s="41" t="str">
        <f>'Zeitplan Riegen'!IJ7</f>
        <v>c</v>
      </c>
    </row>
    <row r="58" spans="1:34" x14ac:dyDescent="0.25">
      <c r="B58" s="39">
        <f>_xlfn.IFNA('Zeitplan Riegen'!HB8," ")</f>
        <v>0.4375</v>
      </c>
      <c r="C58" s="40" t="str">
        <f>'Zeitplan Riegen'!HC8</f>
        <v>Ausdauerlauf</v>
      </c>
      <c r="D58" s="41" t="str">
        <f>'Zeitplan Riegen'!HD8</f>
        <v>d</v>
      </c>
      <c r="F58" s="39">
        <f>_xlfn.IFNA('Zeitplan Riegen'!HJ8," ")</f>
        <v>0.38194444444444448</v>
      </c>
      <c r="G58" s="40" t="str">
        <f>'Zeitplan Riegen'!HK8</f>
        <v>Weitwurf</v>
      </c>
      <c r="H58" s="41" t="str">
        <f>'Zeitplan Riegen'!HL8</f>
        <v>d</v>
      </c>
      <c r="J58" s="39">
        <f>_xlfn.IFNA('Zeitplan Riegen'!HR8," ")</f>
        <v>0.38194444444444448</v>
      </c>
      <c r="K58" s="40" t="str">
        <f>'Zeitplan Riegen'!HS8</f>
        <v>Weitwurf</v>
      </c>
      <c r="L58" s="41" t="str">
        <f>'Zeitplan Riegen'!HT8</f>
        <v>d</v>
      </c>
      <c r="N58" s="39">
        <f>_xlfn.IFNA('Zeitplan Riegen'!HZ8," ")</f>
        <v>0.38194444444444448</v>
      </c>
      <c r="O58" s="40" t="str">
        <f>'Zeitplan Riegen'!IA8</f>
        <v>Weitwurf</v>
      </c>
      <c r="P58" s="41" t="str">
        <f>'Zeitplan Riegen'!IB8</f>
        <v>d</v>
      </c>
      <c r="R58" s="39">
        <f>_xlfn.IFNA('Zeitplan Riegen'!IH8," ")</f>
        <v>0.38194444444444448</v>
      </c>
      <c r="S58" s="40" t="str">
        <f>'Zeitplan Riegen'!II8</f>
        <v>Weitwurf</v>
      </c>
      <c r="T58" s="41" t="str">
        <f>'Zeitplan Riegen'!IJ8</f>
        <v>d</v>
      </c>
    </row>
    <row r="59" spans="1:34" x14ac:dyDescent="0.25">
      <c r="B59" s="39">
        <f>_xlfn.IFNA('Zeitplan Riegen'!HB9," ")</f>
        <v>0.49305555555555558</v>
      </c>
      <c r="C59" s="40" t="str">
        <f>'Zeitplan Riegen'!HC9</f>
        <v>Weitsprung</v>
      </c>
      <c r="D59" s="41" t="str">
        <f>'Zeitplan Riegen'!HD9</f>
        <v>d</v>
      </c>
      <c r="F59" s="39">
        <f>_xlfn.IFNA('Zeitplan Riegen'!HJ9," ")</f>
        <v>0.40972222222222221</v>
      </c>
      <c r="G59" s="40" t="str">
        <f>'Zeitplan Riegen'!HK9</f>
        <v>Seilspringen</v>
      </c>
      <c r="H59" s="41" t="str">
        <f>'Zeitplan Riegen'!HL9</f>
        <v>c</v>
      </c>
      <c r="J59" s="39">
        <f>_xlfn.IFNA('Zeitplan Riegen'!HR9," ")</f>
        <v>0.40972222222222221</v>
      </c>
      <c r="K59" s="40" t="str">
        <f>'Zeitplan Riegen'!HS9</f>
        <v>Seilspringen</v>
      </c>
      <c r="L59" s="41" t="str">
        <f>'Zeitplan Riegen'!HT9</f>
        <v>c</v>
      </c>
      <c r="N59" s="39">
        <f>_xlfn.IFNA('Zeitplan Riegen'!HZ9," ")</f>
        <v>0.40972222222222221</v>
      </c>
      <c r="O59" s="40" t="str">
        <f>'Zeitplan Riegen'!IA9</f>
        <v>Seilspringen</v>
      </c>
      <c r="P59" s="41" t="str">
        <f>'Zeitplan Riegen'!IB9</f>
        <v>c</v>
      </c>
      <c r="R59" s="39">
        <f>_xlfn.IFNA('Zeitplan Riegen'!IH9," ")</f>
        <v>0.40972222222222221</v>
      </c>
      <c r="S59" s="40" t="str">
        <f>'Zeitplan Riegen'!II9</f>
        <v>Seilspringen</v>
      </c>
      <c r="T59" s="41" t="str">
        <f>'Zeitplan Riegen'!IJ9</f>
        <v>c</v>
      </c>
    </row>
    <row r="60" spans="1:34" x14ac:dyDescent="0.25">
      <c r="B60" s="39">
        <f>_xlfn.IFNA('Zeitplan Riegen'!HB10," ")</f>
        <v>0.52083333333333337</v>
      </c>
      <c r="C60" s="40" t="str">
        <f>'Zeitplan Riegen'!HC10</f>
        <v>Standweitsprung</v>
      </c>
      <c r="D60" s="41" t="str">
        <f>'Zeitplan Riegen'!HD10</f>
        <v>d</v>
      </c>
      <c r="F60" s="39">
        <f>_xlfn.IFNA('Zeitplan Riegen'!HJ10," ")</f>
        <v>0.40972222222222221</v>
      </c>
      <c r="G60" s="40" t="str">
        <f>'Zeitplan Riegen'!HK10</f>
        <v>Seilspringen</v>
      </c>
      <c r="H60" s="41" t="str">
        <f>'Zeitplan Riegen'!HL10</f>
        <v>d</v>
      </c>
      <c r="J60" s="39">
        <f>_xlfn.IFNA('Zeitplan Riegen'!HR10," ")</f>
        <v>0.40972222222222221</v>
      </c>
      <c r="K60" s="40" t="str">
        <f>'Zeitplan Riegen'!HS10</f>
        <v>Seilspringen</v>
      </c>
      <c r="L60" s="41" t="str">
        <f>'Zeitplan Riegen'!HT10</f>
        <v>d</v>
      </c>
      <c r="N60" s="39">
        <f>_xlfn.IFNA('Zeitplan Riegen'!HZ10," ")</f>
        <v>0.40972222222222221</v>
      </c>
      <c r="O60" s="40" t="str">
        <f>'Zeitplan Riegen'!IA10</f>
        <v>Seilspringen</v>
      </c>
      <c r="P60" s="41" t="str">
        <f>'Zeitplan Riegen'!IB10</f>
        <v>d</v>
      </c>
      <c r="R60" s="39">
        <f>_xlfn.IFNA('Zeitplan Riegen'!IH10," ")</f>
        <v>0.40972222222222221</v>
      </c>
      <c r="S60" s="40" t="str">
        <f>'Zeitplan Riegen'!II10</f>
        <v>Seilspringen</v>
      </c>
      <c r="T60" s="41" t="str">
        <f>'Zeitplan Riegen'!IJ10</f>
        <v>d</v>
      </c>
    </row>
    <row r="61" spans="1:34" x14ac:dyDescent="0.25">
      <c r="B61" s="39" t="str">
        <f>_xlfn.IFNA('Zeitplan Riegen'!HB11," ")</f>
        <v xml:space="preserve"> </v>
      </c>
      <c r="C61" s="40" t="str">
        <f>'Zeitplan Riegen'!HC11</f>
        <v xml:space="preserve"> </v>
      </c>
      <c r="D61" s="41" t="str">
        <f>'Zeitplan Riegen'!HD11</f>
        <v xml:space="preserve"> </v>
      </c>
      <c r="F61" s="39">
        <f>_xlfn.IFNA('Zeitplan Riegen'!HJ11," ")</f>
        <v>0.4375</v>
      </c>
      <c r="G61" s="40" t="str">
        <f>'Zeitplan Riegen'!HK11</f>
        <v>Sprint</v>
      </c>
      <c r="H61" s="41" t="str">
        <f>'Zeitplan Riegen'!HL11</f>
        <v>c</v>
      </c>
      <c r="J61" s="39">
        <f>_xlfn.IFNA('Zeitplan Riegen'!HR11," ")</f>
        <v>0.4375</v>
      </c>
      <c r="K61" s="40" t="str">
        <f>'Zeitplan Riegen'!HS11</f>
        <v>Sprint</v>
      </c>
      <c r="L61" s="41" t="str">
        <f>'Zeitplan Riegen'!HT11</f>
        <v>c</v>
      </c>
      <c r="N61" s="39">
        <f>_xlfn.IFNA('Zeitplan Riegen'!HZ11," ")</f>
        <v>0.4375</v>
      </c>
      <c r="O61" s="40" t="str">
        <f>'Zeitplan Riegen'!IA11</f>
        <v>Sprint</v>
      </c>
      <c r="P61" s="41" t="str">
        <f>'Zeitplan Riegen'!IB11</f>
        <v>c</v>
      </c>
      <c r="R61" s="39">
        <f>_xlfn.IFNA('Zeitplan Riegen'!IH11," ")</f>
        <v>0.4375</v>
      </c>
      <c r="S61" s="40" t="str">
        <f>'Zeitplan Riegen'!II11</f>
        <v>Sprint</v>
      </c>
      <c r="T61" s="41" t="str">
        <f>'Zeitplan Riegen'!IJ11</f>
        <v>c</v>
      </c>
    </row>
    <row r="62" spans="1:34" ht="22" thickBot="1" x14ac:dyDescent="0.3">
      <c r="B62" s="42" t="str">
        <f>_xlfn.IFNA('Zeitplan Riegen'!HB12," ")</f>
        <v xml:space="preserve"> </v>
      </c>
      <c r="C62" s="43" t="str">
        <f>'Zeitplan Riegen'!HC12</f>
        <v xml:space="preserve"> </v>
      </c>
      <c r="D62" s="44" t="str">
        <f>'Zeitplan Riegen'!HD12</f>
        <v xml:space="preserve"> </v>
      </c>
      <c r="F62" s="42">
        <f>_xlfn.IFNA('Zeitplan Riegen'!HJ12," ")</f>
        <v>0.4375</v>
      </c>
      <c r="G62" s="43" t="str">
        <f>'Zeitplan Riegen'!HK12</f>
        <v>Sprint</v>
      </c>
      <c r="H62" s="44" t="str">
        <f>'Zeitplan Riegen'!HL12</f>
        <v>d</v>
      </c>
      <c r="J62" s="42">
        <f>_xlfn.IFNA('Zeitplan Riegen'!HR12," ")</f>
        <v>0.4375</v>
      </c>
      <c r="K62" s="43" t="str">
        <f>'Zeitplan Riegen'!HS12</f>
        <v>Sprint</v>
      </c>
      <c r="L62" s="44" t="str">
        <f>'Zeitplan Riegen'!HT12</f>
        <v>d</v>
      </c>
      <c r="N62" s="42">
        <f>_xlfn.IFNA('Zeitplan Riegen'!HZ12," ")</f>
        <v>0.4375</v>
      </c>
      <c r="O62" s="43" t="str">
        <f>'Zeitplan Riegen'!IA12</f>
        <v>Sprint</v>
      </c>
      <c r="P62" s="44" t="str">
        <f>'Zeitplan Riegen'!IB12</f>
        <v>d</v>
      </c>
      <c r="R62" s="42">
        <f>_xlfn.IFNA('Zeitplan Riegen'!IH12," ")</f>
        <v>0.4375</v>
      </c>
      <c r="S62" s="43" t="str">
        <f>'Zeitplan Riegen'!II12</f>
        <v>Sprint</v>
      </c>
      <c r="T62" s="44" t="str">
        <f>'Zeitplan Riegen'!IJ12</f>
        <v>d</v>
      </c>
    </row>
    <row r="63" spans="1:34" ht="22" thickBot="1" x14ac:dyDescent="0.3"/>
    <row r="64" spans="1:34" s="34" customFormat="1" ht="32" thickBot="1" x14ac:dyDescent="0.3">
      <c r="A64" s="33"/>
      <c r="B64" s="85">
        <f>'Zeitpläne Stationen'!B33</f>
        <v>0</v>
      </c>
      <c r="C64" s="86"/>
      <c r="D64" s="87"/>
      <c r="E64" s="33"/>
      <c r="F64" s="85">
        <f>'Zeitpläne Stationen'!B34</f>
        <v>0</v>
      </c>
      <c r="G64" s="86"/>
      <c r="H64" s="87"/>
      <c r="I64" s="33"/>
      <c r="J64" s="85">
        <f>'Zeitpläne Stationen'!B35</f>
        <v>0</v>
      </c>
      <c r="K64" s="86"/>
      <c r="L64" s="87"/>
      <c r="M64" s="33"/>
      <c r="N64" s="85">
        <f>'Zeitpläne Stationen'!B36</f>
        <v>0</v>
      </c>
      <c r="O64" s="86"/>
      <c r="P64" s="87"/>
      <c r="Q64" s="33"/>
      <c r="R64" s="85">
        <f>'Zeitpläne Stationen'!B37</f>
        <v>0</v>
      </c>
      <c r="S64" s="86"/>
      <c r="T64" s="87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</row>
    <row r="65" spans="1:34" x14ac:dyDescent="0.25">
      <c r="B65" s="36">
        <f>_xlfn.IFNA('Zeitplan Riegen'!IP5," ")</f>
        <v>0.35416666666666669</v>
      </c>
      <c r="C65" s="37" t="str">
        <f>'Zeitplan Riegen'!IQ5</f>
        <v>Standweitsprung</v>
      </c>
      <c r="D65" s="38" t="str">
        <f>'Zeitplan Riegen'!IR5</f>
        <v>c</v>
      </c>
      <c r="F65" s="36">
        <f>_xlfn.IFNA('Zeitplan Riegen'!IX5," ")</f>
        <v>0.35416666666666669</v>
      </c>
      <c r="G65" s="37" t="str">
        <f>'Zeitplan Riegen'!IY5</f>
        <v>Standweitsprung</v>
      </c>
      <c r="H65" s="38" t="str">
        <f>'Zeitplan Riegen'!IZ5</f>
        <v>c</v>
      </c>
      <c r="J65" s="36">
        <f>_xlfn.IFNA('Zeitplan Riegen'!JF5," ")</f>
        <v>0.35416666666666669</v>
      </c>
      <c r="K65" s="37" t="str">
        <f>'Zeitplan Riegen'!JG5</f>
        <v>Standweitsprung</v>
      </c>
      <c r="L65" s="38" t="str">
        <f>'Zeitplan Riegen'!JH5</f>
        <v>c</v>
      </c>
      <c r="N65" s="36">
        <f>_xlfn.IFNA('Zeitplan Riegen'!JN5," ")</f>
        <v>0.35416666666666669</v>
      </c>
      <c r="O65" s="37" t="str">
        <f>'Zeitplan Riegen'!JO5</f>
        <v>Standweitsprung</v>
      </c>
      <c r="P65" s="38" t="str">
        <f>'Zeitplan Riegen'!JP5</f>
        <v>c</v>
      </c>
      <c r="R65" s="36">
        <f>_xlfn.IFNA('Zeitplan Riegen'!JV5," ")</f>
        <v>0.35416666666666669</v>
      </c>
      <c r="S65" s="37" t="str">
        <f>'Zeitplan Riegen'!JW5</f>
        <v>Standweitsprung</v>
      </c>
      <c r="T65" s="38" t="str">
        <f>'Zeitplan Riegen'!JX5</f>
        <v>c</v>
      </c>
    </row>
    <row r="66" spans="1:34" x14ac:dyDescent="0.25">
      <c r="B66" s="39">
        <f>_xlfn.IFNA('Zeitplan Riegen'!IP6," ")</f>
        <v>0.35416666666666669</v>
      </c>
      <c r="C66" s="40" t="str">
        <f>'Zeitplan Riegen'!IQ6</f>
        <v>Standweitsprung</v>
      </c>
      <c r="D66" s="41" t="str">
        <f>'Zeitplan Riegen'!IR6</f>
        <v>d</v>
      </c>
      <c r="F66" s="39">
        <f>_xlfn.IFNA('Zeitplan Riegen'!IX6," ")</f>
        <v>0.35416666666666669</v>
      </c>
      <c r="G66" s="40" t="str">
        <f>'Zeitplan Riegen'!IY6</f>
        <v>Standweitsprung</v>
      </c>
      <c r="H66" s="41" t="str">
        <f>'Zeitplan Riegen'!IZ6</f>
        <v>d</v>
      </c>
      <c r="J66" s="39">
        <f>_xlfn.IFNA('Zeitplan Riegen'!JF6," ")</f>
        <v>0.35416666666666669</v>
      </c>
      <c r="K66" s="40" t="str">
        <f>'Zeitplan Riegen'!JG6</f>
        <v>Standweitsprung</v>
      </c>
      <c r="L66" s="41" t="str">
        <f>'Zeitplan Riegen'!JH6</f>
        <v>d</v>
      </c>
      <c r="N66" s="39">
        <f>_xlfn.IFNA('Zeitplan Riegen'!JN6," ")</f>
        <v>0.35416666666666669</v>
      </c>
      <c r="O66" s="40" t="str">
        <f>'Zeitplan Riegen'!JO6</f>
        <v>Standweitsprung</v>
      </c>
      <c r="P66" s="41" t="str">
        <f>'Zeitplan Riegen'!JP6</f>
        <v>d</v>
      </c>
      <c r="R66" s="39">
        <f>_xlfn.IFNA('Zeitplan Riegen'!JV6," ")</f>
        <v>0.35416666666666669</v>
      </c>
      <c r="S66" s="40" t="str">
        <f>'Zeitplan Riegen'!JW6</f>
        <v>Standweitsprung</v>
      </c>
      <c r="T66" s="41" t="str">
        <f>'Zeitplan Riegen'!JX6</f>
        <v>d</v>
      </c>
    </row>
    <row r="67" spans="1:34" x14ac:dyDescent="0.25">
      <c r="B67" s="39">
        <f>_xlfn.IFNA('Zeitplan Riegen'!IP7," ")</f>
        <v>0.38194444444444448</v>
      </c>
      <c r="C67" s="40" t="str">
        <f>'Zeitplan Riegen'!IQ7</f>
        <v>Weitwurf</v>
      </c>
      <c r="D67" s="41" t="str">
        <f>'Zeitplan Riegen'!IR7</f>
        <v>c</v>
      </c>
      <c r="F67" s="39">
        <f>_xlfn.IFNA('Zeitplan Riegen'!IX7," ")</f>
        <v>0.38194444444444448</v>
      </c>
      <c r="G67" s="40" t="str">
        <f>'Zeitplan Riegen'!IY7</f>
        <v>Weitwurf</v>
      </c>
      <c r="H67" s="41" t="str">
        <f>'Zeitplan Riegen'!IZ7</f>
        <v>c</v>
      </c>
      <c r="J67" s="39">
        <f>_xlfn.IFNA('Zeitplan Riegen'!JF7," ")</f>
        <v>0.38194444444444448</v>
      </c>
      <c r="K67" s="40" t="str">
        <f>'Zeitplan Riegen'!JG7</f>
        <v>Weitwurf</v>
      </c>
      <c r="L67" s="41" t="str">
        <f>'Zeitplan Riegen'!JH7</f>
        <v>c</v>
      </c>
      <c r="N67" s="39">
        <f>_xlfn.IFNA('Zeitplan Riegen'!JN7," ")</f>
        <v>0.38194444444444448</v>
      </c>
      <c r="O67" s="40" t="str">
        <f>'Zeitplan Riegen'!JO7</f>
        <v>Weitwurf</v>
      </c>
      <c r="P67" s="41" t="str">
        <f>'Zeitplan Riegen'!JP7</f>
        <v>c</v>
      </c>
      <c r="R67" s="39">
        <f>_xlfn.IFNA('Zeitplan Riegen'!JV7," ")</f>
        <v>0.38194444444444448</v>
      </c>
      <c r="S67" s="40" t="str">
        <f>'Zeitplan Riegen'!JW7</f>
        <v>Weitwurf</v>
      </c>
      <c r="T67" s="41" t="str">
        <f>'Zeitplan Riegen'!JX7</f>
        <v>c</v>
      </c>
    </row>
    <row r="68" spans="1:34" x14ac:dyDescent="0.25">
      <c r="B68" s="39">
        <f>_xlfn.IFNA('Zeitplan Riegen'!IP8," ")</f>
        <v>0.38194444444444448</v>
      </c>
      <c r="C68" s="40" t="str">
        <f>'Zeitplan Riegen'!IQ8</f>
        <v>Weitwurf</v>
      </c>
      <c r="D68" s="41" t="str">
        <f>'Zeitplan Riegen'!IR8</f>
        <v>d</v>
      </c>
      <c r="F68" s="39">
        <f>_xlfn.IFNA('Zeitplan Riegen'!IX8," ")</f>
        <v>0.38194444444444448</v>
      </c>
      <c r="G68" s="40" t="str">
        <f>'Zeitplan Riegen'!IY8</f>
        <v>Weitwurf</v>
      </c>
      <c r="H68" s="41" t="str">
        <f>'Zeitplan Riegen'!IZ8</f>
        <v>d</v>
      </c>
      <c r="J68" s="39">
        <f>_xlfn.IFNA('Zeitplan Riegen'!JF8," ")</f>
        <v>0.38194444444444448</v>
      </c>
      <c r="K68" s="40" t="str">
        <f>'Zeitplan Riegen'!JG8</f>
        <v>Weitwurf</v>
      </c>
      <c r="L68" s="41" t="str">
        <f>'Zeitplan Riegen'!JH8</f>
        <v>d</v>
      </c>
      <c r="N68" s="39">
        <f>_xlfn.IFNA('Zeitplan Riegen'!JN8," ")</f>
        <v>0.38194444444444448</v>
      </c>
      <c r="O68" s="40" t="str">
        <f>'Zeitplan Riegen'!JO8</f>
        <v>Weitwurf</v>
      </c>
      <c r="P68" s="41" t="str">
        <f>'Zeitplan Riegen'!JP8</f>
        <v>d</v>
      </c>
      <c r="R68" s="39">
        <f>_xlfn.IFNA('Zeitplan Riegen'!JV8," ")</f>
        <v>0.38194444444444448</v>
      </c>
      <c r="S68" s="40" t="str">
        <f>'Zeitplan Riegen'!JW8</f>
        <v>Weitwurf</v>
      </c>
      <c r="T68" s="41" t="str">
        <f>'Zeitplan Riegen'!JX8</f>
        <v>d</v>
      </c>
    </row>
    <row r="69" spans="1:34" x14ac:dyDescent="0.25">
      <c r="B69" s="39">
        <f>_xlfn.IFNA('Zeitplan Riegen'!IP9," ")</f>
        <v>0.40972222222222221</v>
      </c>
      <c r="C69" s="40" t="str">
        <f>'Zeitplan Riegen'!IQ9</f>
        <v>Seilspringen</v>
      </c>
      <c r="D69" s="41" t="str">
        <f>'Zeitplan Riegen'!IR9</f>
        <v>c</v>
      </c>
      <c r="F69" s="39">
        <f>_xlfn.IFNA('Zeitplan Riegen'!IX9," ")</f>
        <v>0.40972222222222221</v>
      </c>
      <c r="G69" s="40" t="str">
        <f>'Zeitplan Riegen'!IY9</f>
        <v>Seilspringen</v>
      </c>
      <c r="H69" s="41" t="str">
        <f>'Zeitplan Riegen'!IZ9</f>
        <v>c</v>
      </c>
      <c r="J69" s="39">
        <f>_xlfn.IFNA('Zeitplan Riegen'!JF9," ")</f>
        <v>0.40972222222222221</v>
      </c>
      <c r="K69" s="40" t="str">
        <f>'Zeitplan Riegen'!JG9</f>
        <v>Seilspringen</v>
      </c>
      <c r="L69" s="41" t="str">
        <f>'Zeitplan Riegen'!JH9</f>
        <v>c</v>
      </c>
      <c r="N69" s="39">
        <f>_xlfn.IFNA('Zeitplan Riegen'!JN9," ")</f>
        <v>0.40972222222222221</v>
      </c>
      <c r="O69" s="40" t="str">
        <f>'Zeitplan Riegen'!JO9</f>
        <v>Seilspringen</v>
      </c>
      <c r="P69" s="41" t="str">
        <f>'Zeitplan Riegen'!JP9</f>
        <v>c</v>
      </c>
      <c r="R69" s="39">
        <f>_xlfn.IFNA('Zeitplan Riegen'!JV9," ")</f>
        <v>0.40972222222222221</v>
      </c>
      <c r="S69" s="40" t="str">
        <f>'Zeitplan Riegen'!JW9</f>
        <v>Seilspringen</v>
      </c>
      <c r="T69" s="41" t="str">
        <f>'Zeitplan Riegen'!JX9</f>
        <v>c</v>
      </c>
    </row>
    <row r="70" spans="1:34" x14ac:dyDescent="0.25">
      <c r="B70" s="39">
        <f>_xlfn.IFNA('Zeitplan Riegen'!IP10," ")</f>
        <v>0.40972222222222221</v>
      </c>
      <c r="C70" s="40" t="str">
        <f>'Zeitplan Riegen'!IQ10</f>
        <v>Seilspringen</v>
      </c>
      <c r="D70" s="41" t="str">
        <f>'Zeitplan Riegen'!IR10</f>
        <v>d</v>
      </c>
      <c r="F70" s="39">
        <f>_xlfn.IFNA('Zeitplan Riegen'!IX10," ")</f>
        <v>0.40972222222222221</v>
      </c>
      <c r="G70" s="40" t="str">
        <f>'Zeitplan Riegen'!IY10</f>
        <v>Seilspringen</v>
      </c>
      <c r="H70" s="41" t="str">
        <f>'Zeitplan Riegen'!IZ10</f>
        <v>d</v>
      </c>
      <c r="J70" s="39">
        <f>_xlfn.IFNA('Zeitplan Riegen'!JF10," ")</f>
        <v>0.40972222222222221</v>
      </c>
      <c r="K70" s="40" t="str">
        <f>'Zeitplan Riegen'!JG10</f>
        <v>Seilspringen</v>
      </c>
      <c r="L70" s="41" t="str">
        <f>'Zeitplan Riegen'!JH10</f>
        <v>d</v>
      </c>
      <c r="N70" s="39">
        <f>_xlfn.IFNA('Zeitplan Riegen'!JN10," ")</f>
        <v>0.40972222222222221</v>
      </c>
      <c r="O70" s="40" t="str">
        <f>'Zeitplan Riegen'!JO10</f>
        <v>Seilspringen</v>
      </c>
      <c r="P70" s="41" t="str">
        <f>'Zeitplan Riegen'!JP10</f>
        <v>d</v>
      </c>
      <c r="R70" s="39">
        <f>_xlfn.IFNA('Zeitplan Riegen'!JV10," ")</f>
        <v>0.40972222222222221</v>
      </c>
      <c r="S70" s="40" t="str">
        <f>'Zeitplan Riegen'!JW10</f>
        <v>Seilspringen</v>
      </c>
      <c r="T70" s="41" t="str">
        <f>'Zeitplan Riegen'!JX10</f>
        <v>d</v>
      </c>
    </row>
    <row r="71" spans="1:34" x14ac:dyDescent="0.25">
      <c r="B71" s="39">
        <f>_xlfn.IFNA('Zeitplan Riegen'!IP11," ")</f>
        <v>0.4375</v>
      </c>
      <c r="C71" s="40" t="str">
        <f>'Zeitplan Riegen'!IQ11</f>
        <v>Sprint</v>
      </c>
      <c r="D71" s="41" t="str">
        <f>'Zeitplan Riegen'!IR11</f>
        <v>c</v>
      </c>
      <c r="F71" s="39">
        <f>_xlfn.IFNA('Zeitplan Riegen'!IX11," ")</f>
        <v>0.4375</v>
      </c>
      <c r="G71" s="40" t="str">
        <f>'Zeitplan Riegen'!IY11</f>
        <v>Sprint</v>
      </c>
      <c r="H71" s="41" t="str">
        <f>'Zeitplan Riegen'!IZ11</f>
        <v>c</v>
      </c>
      <c r="J71" s="39">
        <f>_xlfn.IFNA('Zeitplan Riegen'!JF11," ")</f>
        <v>0.4375</v>
      </c>
      <c r="K71" s="40" t="str">
        <f>'Zeitplan Riegen'!JG11</f>
        <v>Sprint</v>
      </c>
      <c r="L71" s="41" t="str">
        <f>'Zeitplan Riegen'!JH11</f>
        <v>c</v>
      </c>
      <c r="N71" s="39">
        <f>_xlfn.IFNA('Zeitplan Riegen'!JN11," ")</f>
        <v>0.4375</v>
      </c>
      <c r="O71" s="40" t="str">
        <f>'Zeitplan Riegen'!JO11</f>
        <v>Sprint</v>
      </c>
      <c r="P71" s="41" t="str">
        <f>'Zeitplan Riegen'!JP11</f>
        <v>c</v>
      </c>
      <c r="R71" s="39">
        <f>_xlfn.IFNA('Zeitplan Riegen'!JV11," ")</f>
        <v>0.4375</v>
      </c>
      <c r="S71" s="40" t="str">
        <f>'Zeitplan Riegen'!JW11</f>
        <v>Sprint</v>
      </c>
      <c r="T71" s="41" t="str">
        <f>'Zeitplan Riegen'!JX11</f>
        <v>c</v>
      </c>
    </row>
    <row r="72" spans="1:34" ht="22" thickBot="1" x14ac:dyDescent="0.3">
      <c r="B72" s="42">
        <f>_xlfn.IFNA('Zeitplan Riegen'!IP12," ")</f>
        <v>0.4375</v>
      </c>
      <c r="C72" s="43" t="str">
        <f>'Zeitplan Riegen'!IQ12</f>
        <v>Sprint</v>
      </c>
      <c r="D72" s="44" t="str">
        <f>'Zeitplan Riegen'!IR12</f>
        <v>d</v>
      </c>
      <c r="F72" s="42">
        <f>_xlfn.IFNA('Zeitplan Riegen'!IX12," ")</f>
        <v>0.4375</v>
      </c>
      <c r="G72" s="43" t="str">
        <f>'Zeitplan Riegen'!IY12</f>
        <v>Sprint</v>
      </c>
      <c r="H72" s="44" t="str">
        <f>'Zeitplan Riegen'!IZ12</f>
        <v>d</v>
      </c>
      <c r="J72" s="42">
        <f>_xlfn.IFNA('Zeitplan Riegen'!JF12," ")</f>
        <v>0.4375</v>
      </c>
      <c r="K72" s="43" t="str">
        <f>'Zeitplan Riegen'!JG12</f>
        <v>Sprint</v>
      </c>
      <c r="L72" s="44" t="str">
        <f>'Zeitplan Riegen'!JH12</f>
        <v>d</v>
      </c>
      <c r="N72" s="42">
        <f>_xlfn.IFNA('Zeitplan Riegen'!JN12," ")</f>
        <v>0.4375</v>
      </c>
      <c r="O72" s="43" t="str">
        <f>'Zeitplan Riegen'!JO12</f>
        <v>Sprint</v>
      </c>
      <c r="P72" s="44" t="str">
        <f>'Zeitplan Riegen'!JP12</f>
        <v>d</v>
      </c>
      <c r="R72" s="42">
        <f>_xlfn.IFNA('Zeitplan Riegen'!JV12," ")</f>
        <v>0.4375</v>
      </c>
      <c r="S72" s="43" t="str">
        <f>'Zeitplan Riegen'!JW12</f>
        <v>Sprint</v>
      </c>
      <c r="T72" s="44" t="str">
        <f>'Zeitplan Riegen'!JX12</f>
        <v>d</v>
      </c>
    </row>
    <row r="73" spans="1:34" ht="22" thickBot="1" x14ac:dyDescent="0.3"/>
    <row r="74" spans="1:34" s="34" customFormat="1" ht="32" thickBot="1" x14ac:dyDescent="0.3">
      <c r="A74" s="33"/>
      <c r="B74" s="85">
        <f>'Zeitpläne Stationen'!B38</f>
        <v>0</v>
      </c>
      <c r="C74" s="86"/>
      <c r="D74" s="87"/>
      <c r="E74" s="33"/>
      <c r="F74" s="85">
        <f>'Zeitpläne Stationen'!B39</f>
        <v>0</v>
      </c>
      <c r="G74" s="86"/>
      <c r="H74" s="87"/>
      <c r="I74" s="33"/>
      <c r="J74" s="85">
        <f>'Zeitpläne Stationen'!B40</f>
        <v>0</v>
      </c>
      <c r="K74" s="86"/>
      <c r="L74" s="87"/>
      <c r="M74" s="33"/>
      <c r="N74" s="85">
        <f>'Zeitpläne Stationen'!B41</f>
        <v>0</v>
      </c>
      <c r="O74" s="86"/>
      <c r="P74" s="87"/>
      <c r="Q74" s="33"/>
      <c r="R74" s="85">
        <f>'Zeitpläne Stationen'!B42</f>
        <v>0</v>
      </c>
      <c r="S74" s="86"/>
      <c r="T74" s="87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</row>
    <row r="75" spans="1:34" x14ac:dyDescent="0.25">
      <c r="B75" s="36">
        <f>_xlfn.IFNA('Zeitplan Riegen'!KD5," ")</f>
        <v>0.35416666666666669</v>
      </c>
      <c r="C75" s="37" t="str">
        <f>'Zeitplan Riegen'!KE5</f>
        <v>Standweitsprung</v>
      </c>
      <c r="D75" s="38" t="str">
        <f>'Zeitplan Riegen'!KF5</f>
        <v>c</v>
      </c>
      <c r="F75" s="36">
        <f>_xlfn.IFNA('Zeitplan Riegen'!KL5," ")</f>
        <v>0.35416666666666669</v>
      </c>
      <c r="G75" s="37" t="str">
        <f>'Zeitplan Riegen'!KM5</f>
        <v>Standweitsprung</v>
      </c>
      <c r="H75" s="38" t="str">
        <f>'Zeitplan Riegen'!KN5</f>
        <v>c</v>
      </c>
      <c r="J75" s="36">
        <f>_xlfn.IFNA('Zeitplan Riegen'!KT5," ")</f>
        <v>0.35416666666666669</v>
      </c>
      <c r="K75" s="37" t="str">
        <f>'Zeitplan Riegen'!KU5</f>
        <v>Standweitsprung</v>
      </c>
      <c r="L75" s="38" t="str">
        <f>'Zeitplan Riegen'!KV5</f>
        <v>c</v>
      </c>
      <c r="N75" s="36">
        <f>_xlfn.IFNA('Zeitplan Riegen'!LB5," ")</f>
        <v>0.35416666666666669</v>
      </c>
      <c r="O75" s="37" t="str">
        <f>'Zeitplan Riegen'!LC5</f>
        <v>Standweitsprung</v>
      </c>
      <c r="P75" s="38" t="str">
        <f>'Zeitplan Riegen'!LD5</f>
        <v>c</v>
      </c>
      <c r="R75" s="36">
        <f>_xlfn.IFNA('Zeitplan Riegen'!LJ5," ")</f>
        <v>0.35416666666666669</v>
      </c>
      <c r="S75" s="37" t="str">
        <f>'Zeitplan Riegen'!LK5</f>
        <v>Standweitsprung</v>
      </c>
      <c r="T75" s="38" t="str">
        <f>'Zeitplan Riegen'!LL5</f>
        <v>c</v>
      </c>
    </row>
    <row r="76" spans="1:34" x14ac:dyDescent="0.25">
      <c r="B76" s="39">
        <f>_xlfn.IFNA('Zeitplan Riegen'!KD6," ")</f>
        <v>0.35416666666666669</v>
      </c>
      <c r="C76" s="40" t="str">
        <f>'Zeitplan Riegen'!KE6</f>
        <v>Standweitsprung</v>
      </c>
      <c r="D76" s="41" t="str">
        <f>'Zeitplan Riegen'!KF6</f>
        <v>d</v>
      </c>
      <c r="F76" s="39">
        <f>_xlfn.IFNA('Zeitplan Riegen'!KL6," ")</f>
        <v>0.35416666666666669</v>
      </c>
      <c r="G76" s="40" t="str">
        <f>'Zeitplan Riegen'!KM6</f>
        <v>Standweitsprung</v>
      </c>
      <c r="H76" s="41" t="str">
        <f>'Zeitplan Riegen'!KN6</f>
        <v>d</v>
      </c>
      <c r="J76" s="39">
        <f>_xlfn.IFNA('Zeitplan Riegen'!KT6," ")</f>
        <v>0.35416666666666669</v>
      </c>
      <c r="K76" s="40" t="str">
        <f>'Zeitplan Riegen'!KU6</f>
        <v>Standweitsprung</v>
      </c>
      <c r="L76" s="41" t="str">
        <f>'Zeitplan Riegen'!KV6</f>
        <v>d</v>
      </c>
      <c r="N76" s="39">
        <f>_xlfn.IFNA('Zeitplan Riegen'!LB6," ")</f>
        <v>0.35416666666666669</v>
      </c>
      <c r="O76" s="40" t="str">
        <f>'Zeitplan Riegen'!LC6</f>
        <v>Standweitsprung</v>
      </c>
      <c r="P76" s="41" t="str">
        <f>'Zeitplan Riegen'!LD6</f>
        <v>d</v>
      </c>
      <c r="R76" s="39">
        <f>_xlfn.IFNA('Zeitplan Riegen'!LJ6," ")</f>
        <v>0.35416666666666669</v>
      </c>
      <c r="S76" s="40" t="str">
        <f>'Zeitplan Riegen'!LK6</f>
        <v>Standweitsprung</v>
      </c>
      <c r="T76" s="41" t="str">
        <f>'Zeitplan Riegen'!LL6</f>
        <v>d</v>
      </c>
    </row>
    <row r="77" spans="1:34" x14ac:dyDescent="0.25">
      <c r="B77" s="39">
        <f>_xlfn.IFNA('Zeitplan Riegen'!KD7," ")</f>
        <v>0.38194444444444448</v>
      </c>
      <c r="C77" s="40" t="str">
        <f>'Zeitplan Riegen'!KE7</f>
        <v>Weitwurf</v>
      </c>
      <c r="D77" s="41" t="str">
        <f>'Zeitplan Riegen'!KF7</f>
        <v>c</v>
      </c>
      <c r="F77" s="39">
        <f>_xlfn.IFNA('Zeitplan Riegen'!KL7," ")</f>
        <v>0.38194444444444448</v>
      </c>
      <c r="G77" s="40" t="str">
        <f>'Zeitplan Riegen'!KM7</f>
        <v>Weitwurf</v>
      </c>
      <c r="H77" s="41" t="str">
        <f>'Zeitplan Riegen'!KN7</f>
        <v>c</v>
      </c>
      <c r="J77" s="39">
        <f>_xlfn.IFNA('Zeitplan Riegen'!KT7," ")</f>
        <v>0.38194444444444448</v>
      </c>
      <c r="K77" s="40" t="str">
        <f>'Zeitplan Riegen'!KU7</f>
        <v>Weitwurf</v>
      </c>
      <c r="L77" s="41" t="str">
        <f>'Zeitplan Riegen'!KV7</f>
        <v>c</v>
      </c>
      <c r="N77" s="39">
        <f>_xlfn.IFNA('Zeitplan Riegen'!LB7," ")</f>
        <v>0.38194444444444448</v>
      </c>
      <c r="O77" s="40" t="str">
        <f>'Zeitplan Riegen'!LC7</f>
        <v>Weitwurf</v>
      </c>
      <c r="P77" s="41" t="str">
        <f>'Zeitplan Riegen'!LD7</f>
        <v>c</v>
      </c>
      <c r="R77" s="39">
        <f>_xlfn.IFNA('Zeitplan Riegen'!LJ7," ")</f>
        <v>0.38194444444444448</v>
      </c>
      <c r="S77" s="40" t="str">
        <f>'Zeitplan Riegen'!LK7</f>
        <v>Weitwurf</v>
      </c>
      <c r="T77" s="41" t="str">
        <f>'Zeitplan Riegen'!LL7</f>
        <v>c</v>
      </c>
    </row>
    <row r="78" spans="1:34" x14ac:dyDescent="0.25">
      <c r="B78" s="39">
        <f>_xlfn.IFNA('Zeitplan Riegen'!KD8," ")</f>
        <v>0.38194444444444448</v>
      </c>
      <c r="C78" s="40" t="str">
        <f>'Zeitplan Riegen'!KE8</f>
        <v>Weitwurf</v>
      </c>
      <c r="D78" s="41" t="str">
        <f>'Zeitplan Riegen'!KF8</f>
        <v>d</v>
      </c>
      <c r="F78" s="39">
        <f>_xlfn.IFNA('Zeitplan Riegen'!KL8," ")</f>
        <v>0.38194444444444448</v>
      </c>
      <c r="G78" s="40" t="str">
        <f>'Zeitplan Riegen'!KM8</f>
        <v>Weitwurf</v>
      </c>
      <c r="H78" s="41" t="str">
        <f>'Zeitplan Riegen'!KN8</f>
        <v>d</v>
      </c>
      <c r="J78" s="39">
        <f>_xlfn.IFNA('Zeitplan Riegen'!KT8," ")</f>
        <v>0.38194444444444448</v>
      </c>
      <c r="K78" s="40" t="str">
        <f>'Zeitplan Riegen'!KU8</f>
        <v>Weitwurf</v>
      </c>
      <c r="L78" s="41" t="str">
        <f>'Zeitplan Riegen'!KV8</f>
        <v>d</v>
      </c>
      <c r="N78" s="39">
        <f>_xlfn.IFNA('Zeitplan Riegen'!LB8," ")</f>
        <v>0.38194444444444448</v>
      </c>
      <c r="O78" s="40" t="str">
        <f>'Zeitplan Riegen'!LC8</f>
        <v>Weitwurf</v>
      </c>
      <c r="P78" s="41" t="str">
        <f>'Zeitplan Riegen'!LD8</f>
        <v>d</v>
      </c>
      <c r="R78" s="39">
        <f>_xlfn.IFNA('Zeitplan Riegen'!LJ8," ")</f>
        <v>0.38194444444444448</v>
      </c>
      <c r="S78" s="40" t="str">
        <f>'Zeitplan Riegen'!LK8</f>
        <v>Weitwurf</v>
      </c>
      <c r="T78" s="41" t="str">
        <f>'Zeitplan Riegen'!LL8</f>
        <v>d</v>
      </c>
    </row>
    <row r="79" spans="1:34" x14ac:dyDescent="0.25">
      <c r="B79" s="39">
        <f>_xlfn.IFNA('Zeitplan Riegen'!KD9," ")</f>
        <v>0.40972222222222221</v>
      </c>
      <c r="C79" s="40" t="str">
        <f>'Zeitplan Riegen'!KE9</f>
        <v>Seilspringen</v>
      </c>
      <c r="D79" s="41" t="str">
        <f>'Zeitplan Riegen'!KF9</f>
        <v>c</v>
      </c>
      <c r="F79" s="39">
        <f>_xlfn.IFNA('Zeitplan Riegen'!KL9," ")</f>
        <v>0.40972222222222221</v>
      </c>
      <c r="G79" s="40" t="str">
        <f>'Zeitplan Riegen'!KM9</f>
        <v>Seilspringen</v>
      </c>
      <c r="H79" s="41" t="str">
        <f>'Zeitplan Riegen'!KN9</f>
        <v>c</v>
      </c>
      <c r="J79" s="39">
        <f>_xlfn.IFNA('Zeitplan Riegen'!KT9," ")</f>
        <v>0.40972222222222221</v>
      </c>
      <c r="K79" s="40" t="str">
        <f>'Zeitplan Riegen'!KU9</f>
        <v>Seilspringen</v>
      </c>
      <c r="L79" s="41" t="str">
        <f>'Zeitplan Riegen'!KV9</f>
        <v>c</v>
      </c>
      <c r="N79" s="39">
        <f>_xlfn.IFNA('Zeitplan Riegen'!LB9," ")</f>
        <v>0.40972222222222221</v>
      </c>
      <c r="O79" s="40" t="str">
        <f>'Zeitplan Riegen'!LC9</f>
        <v>Seilspringen</v>
      </c>
      <c r="P79" s="41" t="str">
        <f>'Zeitplan Riegen'!LD9</f>
        <v>c</v>
      </c>
      <c r="R79" s="39">
        <f>_xlfn.IFNA('Zeitplan Riegen'!LJ9," ")</f>
        <v>0.40972222222222221</v>
      </c>
      <c r="S79" s="40" t="str">
        <f>'Zeitplan Riegen'!LK9</f>
        <v>Seilspringen</v>
      </c>
      <c r="T79" s="41" t="str">
        <f>'Zeitplan Riegen'!LL9</f>
        <v>c</v>
      </c>
    </row>
    <row r="80" spans="1:34" x14ac:dyDescent="0.25">
      <c r="B80" s="39">
        <f>_xlfn.IFNA('Zeitplan Riegen'!KD10," ")</f>
        <v>0.40972222222222221</v>
      </c>
      <c r="C80" s="40" t="str">
        <f>'Zeitplan Riegen'!KE10</f>
        <v>Seilspringen</v>
      </c>
      <c r="D80" s="41" t="str">
        <f>'Zeitplan Riegen'!KF10</f>
        <v>d</v>
      </c>
      <c r="F80" s="39">
        <f>_xlfn.IFNA('Zeitplan Riegen'!KL10," ")</f>
        <v>0.40972222222222221</v>
      </c>
      <c r="G80" s="40" t="str">
        <f>'Zeitplan Riegen'!KM10</f>
        <v>Seilspringen</v>
      </c>
      <c r="H80" s="41" t="str">
        <f>'Zeitplan Riegen'!KN10</f>
        <v>d</v>
      </c>
      <c r="J80" s="39">
        <f>_xlfn.IFNA('Zeitplan Riegen'!KT10," ")</f>
        <v>0.40972222222222221</v>
      </c>
      <c r="K80" s="40" t="str">
        <f>'Zeitplan Riegen'!KU10</f>
        <v>Seilspringen</v>
      </c>
      <c r="L80" s="41" t="str">
        <f>'Zeitplan Riegen'!KV10</f>
        <v>d</v>
      </c>
      <c r="N80" s="39">
        <f>_xlfn.IFNA('Zeitplan Riegen'!LB10," ")</f>
        <v>0.40972222222222221</v>
      </c>
      <c r="O80" s="40" t="str">
        <f>'Zeitplan Riegen'!LC10</f>
        <v>Seilspringen</v>
      </c>
      <c r="P80" s="41" t="str">
        <f>'Zeitplan Riegen'!LD10</f>
        <v>d</v>
      </c>
      <c r="R80" s="39">
        <f>_xlfn.IFNA('Zeitplan Riegen'!LJ10," ")</f>
        <v>0.40972222222222221</v>
      </c>
      <c r="S80" s="40" t="str">
        <f>'Zeitplan Riegen'!LK10</f>
        <v>Seilspringen</v>
      </c>
      <c r="T80" s="41" t="str">
        <f>'Zeitplan Riegen'!LL10</f>
        <v>d</v>
      </c>
    </row>
    <row r="81" spans="2:20" x14ac:dyDescent="0.25">
      <c r="B81" s="39">
        <f>_xlfn.IFNA('Zeitplan Riegen'!KD11," ")</f>
        <v>0.4375</v>
      </c>
      <c r="C81" s="40" t="str">
        <f>'Zeitplan Riegen'!KE11</f>
        <v>Sprint</v>
      </c>
      <c r="D81" s="41" t="str">
        <f>'Zeitplan Riegen'!KF11</f>
        <v>c</v>
      </c>
      <c r="F81" s="39">
        <f>_xlfn.IFNA('Zeitplan Riegen'!KL11," ")</f>
        <v>0.4375</v>
      </c>
      <c r="G81" s="40" t="str">
        <f>'Zeitplan Riegen'!KM11</f>
        <v>Sprint</v>
      </c>
      <c r="H81" s="41" t="str">
        <f>'Zeitplan Riegen'!KN11</f>
        <v>c</v>
      </c>
      <c r="J81" s="39">
        <f>_xlfn.IFNA('Zeitplan Riegen'!KT11," ")</f>
        <v>0.4375</v>
      </c>
      <c r="K81" s="40" t="str">
        <f>'Zeitplan Riegen'!KU11</f>
        <v>Sprint</v>
      </c>
      <c r="L81" s="41" t="str">
        <f>'Zeitplan Riegen'!KV11</f>
        <v>c</v>
      </c>
      <c r="N81" s="39">
        <f>_xlfn.IFNA('Zeitplan Riegen'!LB11," ")</f>
        <v>0.4375</v>
      </c>
      <c r="O81" s="40" t="str">
        <f>'Zeitplan Riegen'!LC11</f>
        <v>Sprint</v>
      </c>
      <c r="P81" s="41" t="str">
        <f>'Zeitplan Riegen'!LD11</f>
        <v>c</v>
      </c>
      <c r="R81" s="39">
        <f>_xlfn.IFNA('Zeitplan Riegen'!LJ11," ")</f>
        <v>0.4375</v>
      </c>
      <c r="S81" s="40" t="str">
        <f>'Zeitplan Riegen'!LK11</f>
        <v>Sprint</v>
      </c>
      <c r="T81" s="41" t="str">
        <f>'Zeitplan Riegen'!LL11</f>
        <v>c</v>
      </c>
    </row>
    <row r="82" spans="2:20" ht="22" thickBot="1" x14ac:dyDescent="0.3">
      <c r="B82" s="42">
        <f>_xlfn.IFNA('Zeitplan Riegen'!KD12," ")</f>
        <v>0.4375</v>
      </c>
      <c r="C82" s="43" t="str">
        <f>'Zeitplan Riegen'!KE12</f>
        <v>Sprint</v>
      </c>
      <c r="D82" s="44" t="str">
        <f>'Zeitplan Riegen'!KF12</f>
        <v>d</v>
      </c>
      <c r="F82" s="42">
        <f>_xlfn.IFNA('Zeitplan Riegen'!KL12," ")</f>
        <v>0.4375</v>
      </c>
      <c r="G82" s="43" t="str">
        <f>'Zeitplan Riegen'!KM12</f>
        <v>Sprint</v>
      </c>
      <c r="H82" s="44" t="str">
        <f>'Zeitplan Riegen'!KN12</f>
        <v>d</v>
      </c>
      <c r="J82" s="42">
        <f>_xlfn.IFNA('Zeitplan Riegen'!KT12," ")</f>
        <v>0.4375</v>
      </c>
      <c r="K82" s="43" t="str">
        <f>'Zeitplan Riegen'!KU12</f>
        <v>Sprint</v>
      </c>
      <c r="L82" s="44" t="str">
        <f>'Zeitplan Riegen'!KV12</f>
        <v>d</v>
      </c>
      <c r="N82" s="42">
        <f>_xlfn.IFNA('Zeitplan Riegen'!LB12," ")</f>
        <v>0.4375</v>
      </c>
      <c r="O82" s="43" t="str">
        <f>'Zeitplan Riegen'!LC12</f>
        <v>Sprint</v>
      </c>
      <c r="P82" s="44" t="str">
        <f>'Zeitplan Riegen'!LD12</f>
        <v>d</v>
      </c>
      <c r="R82" s="42">
        <f>_xlfn.IFNA('Zeitplan Riegen'!LJ12," ")</f>
        <v>0.4375</v>
      </c>
      <c r="S82" s="43" t="str">
        <f>'Zeitplan Riegen'!LK12</f>
        <v>Sprint</v>
      </c>
      <c r="T82" s="44" t="str">
        <f>'Zeitplan Riegen'!LL12</f>
        <v>d</v>
      </c>
    </row>
  </sheetData>
  <sheetProtection algorithmName="SHA-512" hashValue="MRSPJCTM5N+Fxy/7H5EK0isK+ZEyLMkSv2wIN06u+O9PNtlIJoH6XrFtGUWDEq2yUVR8Xxlmnvl7ISvydc8vlg==" saltValue="CFYuQwyYcUhff4t619hHBA==" spinCount="100000" sheet="1" objects="1" scenarios="1" selectLockedCells="1" selectUnlockedCells="1"/>
  <mergeCells count="41">
    <mergeCell ref="B14:D14"/>
    <mergeCell ref="F14:H14"/>
    <mergeCell ref="J14:L14"/>
    <mergeCell ref="N14:P14"/>
    <mergeCell ref="R14:T14"/>
    <mergeCell ref="B4:D4"/>
    <mergeCell ref="F4:H4"/>
    <mergeCell ref="J4:L4"/>
    <mergeCell ref="N4:P4"/>
    <mergeCell ref="R4:T4"/>
    <mergeCell ref="B34:D34"/>
    <mergeCell ref="F34:H34"/>
    <mergeCell ref="J34:L34"/>
    <mergeCell ref="N34:P34"/>
    <mergeCell ref="R34:T34"/>
    <mergeCell ref="B24:D24"/>
    <mergeCell ref="F24:H24"/>
    <mergeCell ref="J24:L24"/>
    <mergeCell ref="N24:P24"/>
    <mergeCell ref="R24:T24"/>
    <mergeCell ref="B74:D74"/>
    <mergeCell ref="F74:H74"/>
    <mergeCell ref="J74:L74"/>
    <mergeCell ref="N74:P74"/>
    <mergeCell ref="R74:T74"/>
    <mergeCell ref="G2:O2"/>
    <mergeCell ref="B64:D64"/>
    <mergeCell ref="F64:H64"/>
    <mergeCell ref="J64:L64"/>
    <mergeCell ref="R64:T64"/>
    <mergeCell ref="N64:P64"/>
    <mergeCell ref="B44:D44"/>
    <mergeCell ref="F44:H44"/>
    <mergeCell ref="J44:L44"/>
    <mergeCell ref="N44:P44"/>
    <mergeCell ref="R44:T44"/>
    <mergeCell ref="B54:D54"/>
    <mergeCell ref="F54:H54"/>
    <mergeCell ref="J54:L54"/>
    <mergeCell ref="N54:P54"/>
    <mergeCell ref="R54:T54"/>
  </mergeCells>
  <conditionalFormatting sqref="B4:D12 F4:H12 J4:L12 N4:P12 R4:T12 B14:D22 F14:H22 J14:L22 N14:P22 R14:T22 B24:D32 F24:H32 J24:L32 N24:P32 R24:T32 B34:D42 F34:H42 J34:L42 N34:P42 R34:T42 B44:D52 F44:H52 J44:L52 N44:P52 R44:T52 B54:D62 F54:H62 J54:L62 N54:P62 R54:T62 B64:D72 F64:H72 J64:L72 N64:P72 R64:T72 B74:T82">
    <cfRule type="expression" dxfId="47" priority="1">
      <formula>$B$1=0</formula>
    </cfRule>
  </conditionalFormatting>
  <conditionalFormatting sqref="B6:D12 F6:H12 J6:L12 N6:P12 R6:T12 F16:T16 B16:D22 F17:H22 J17:L22 N17:P22 R17:T22 B26:T26 B27:D32 F27:H32 J27:L32 N27:P32 R27:T32 B36:T36 B37:D42 F37:H42 J37:L42 N37:P42 R37:T42 B46:T46 B47:D52 F47:H52 J47:L52 N47:P52 R47:T52 B56:T56 B57:D62 F57:H62 J57:L62 N57:P62 R57:T62">
    <cfRule type="expression" dxfId="46" priority="32">
      <formula>$C$1&lt;2</formula>
    </cfRule>
  </conditionalFormatting>
  <conditionalFormatting sqref="B7:D12 F7:H12 J7:L12 N7:P12 R7:T12 B17:D22 F17:H22 J17:L22 N17:P22 R17:T22 B27:D32 F27:H32 J27:L32 N27:P32 R27:T32 B37:D42 F37:H42 J37:L42 N37:P42 R37:T42 B47:D52 F47:H52 J47:L52 N47:P52 R47:T52 B57:D62 F57:H62 J57:L62 N57:P62 R57:T62">
    <cfRule type="expression" dxfId="45" priority="33">
      <formula>$C$1&lt;3</formula>
    </cfRule>
  </conditionalFormatting>
  <conditionalFormatting sqref="B8:D12 F8:H12 J8:L12 N8:P12 R8:T12 B18:D22 F18:H22 J18:L22 N18:P22 R18:T22 B28:D32 F28:H32 J28:L32 N28:P32 R28:T32 B38:D42 F38:H42 J38:L42 N38:P42 R38:T42 B48:D52 F48:H52 J48:L52 N48:P52 R48:T52 B58:D62 F58:H62 J58:L62 N58:P62 R58:T62">
    <cfRule type="expression" dxfId="44" priority="34">
      <formula>$C$1&lt;4</formula>
    </cfRule>
  </conditionalFormatting>
  <conditionalFormatting sqref="B9:D12 F9:H12 J9:L12 N9:P12 R9:T12 B19:D22 F19:H22 J19:L22 N19:P22 R19:T22 B29:D32 F29:H32 J29:L32 N29:P32 R29:T32 B39:D42 F39:H42 J39:L42 N39:P42 R39:T42 B49:D52 F49:H52 J49:L52 N49:P52 R49:T52 B59:D62 F59:H62 J59:L62 N59:P62 R59:T62">
    <cfRule type="expression" dxfId="43" priority="35">
      <formula>$C$1&lt;5</formula>
    </cfRule>
  </conditionalFormatting>
  <conditionalFormatting sqref="B10:D12 F10:H12 J10:L12 N10:P12 R10:T12 B20:D22 F20:H22 J20:L22 N20:P22 R20:T22 B30:D32 F30:H32 J30:L32 N30:P32 R30:T32 B40:D42 F40:H42 J40:L42 N40:P42 R40:T42 B50:D52 F50:H52 J50:L52 N50:P52 R50:T52 B60:D62 F60:H62 J60:L62 N60:P62 R60:T62">
    <cfRule type="expression" dxfId="42" priority="36">
      <formula>$C$1&lt;6</formula>
    </cfRule>
  </conditionalFormatting>
  <conditionalFormatting sqref="B11:D12 F11:H12 J11:L12 N11:P12 R11:T12 B21:D22 F21:H22 J21:L22 N21:P22 R21:T22 B31:D32 F31:H32 J31:L32 N31:P32 R31:T32 B41:D42 F41:H42 J41:L42 N41:P42 R41:T42 B51:D52 F51:H52 J51:L52 N51:P52 R51:T52 B61:D62 F61:H62 J61:L62 N61:P62 R61:T62">
    <cfRule type="expression" dxfId="41" priority="37">
      <formula>$C$1&lt;7</formula>
    </cfRule>
  </conditionalFormatting>
  <conditionalFormatting sqref="B12:D12 F12:H12 J12:L12 N12:P12 R12:T12 B22:D22 F22:H22 J22:L22 N22:P22 R22:T22 B32:D32 F32:H32 J32:L32 N32:P32 R32:T32 B42:D42 F42:H42 J42:L42 N42:P42 R42:T42 B52:D52 F52:H52 J52:L52 N52:P52 R52:T52 B62:D62 F62:H62 J62:L62 N62:P62 R62:T62">
    <cfRule type="expression" dxfId="40" priority="38">
      <formula>$C$1&lt;8</formula>
    </cfRule>
  </conditionalFormatting>
  <conditionalFormatting sqref="B14:D22 F14:H22 J14:L22 N14:P22 R14:T22 B24:D32 F24:H32 J24:L32 N24:P32 R24:T32 B34:D42 F34:H42 J34:L42 N34:P42 R34:T42 B44:D52 F44:H52 J44:L52 N44:P52 R44:T52 B54:D62 F54:H62 J54:L62 N54:P62 R54:T62 B64:D72 F64:H72 J64:L72 N64:P72 R64:T72 B74:T82">
    <cfRule type="expression" dxfId="39" priority="6">
      <formula>$B$1=5</formula>
    </cfRule>
  </conditionalFormatting>
  <conditionalFormatting sqref="B24:D32 F24:H32 J24:L32 N24:P32 R24:T32 B34:D42 F34:H42 J34:L42 N34:P42 R34:T42 B44:D52 F44:H52 J44:L52 N44:P52 R44:T52 B54:D62 F54:H62 J54:L62 N54:P62 R54:T62 B64:D72 F64:H72 J64:L72 N64:P72 R64:T72 B74:T82">
    <cfRule type="expression" dxfId="38" priority="11">
      <formula>$B$1=10</formula>
    </cfRule>
  </conditionalFormatting>
  <conditionalFormatting sqref="B34:D42 F34:H42 J34:L42 N34:P42 R34:T42 B44:D52 F44:H52 J44:L52 N44:P52 R44:T52 B54:D62 F54:H62 J54:L62 N54:P62 R54:T62 B64:D72 F64:H72 J64:L72 N64:P72 R64:T72 B74:T82">
    <cfRule type="expression" dxfId="37" priority="16">
      <formula>$B$1=15</formula>
    </cfRule>
  </conditionalFormatting>
  <conditionalFormatting sqref="B44:D52 F44:H52 J44:L52 N44:P52 R44:T52 B54:D62 F54:H62 J54:L62 N54:P62 R54:T62 B64:D72 F64:H72 J64:L72 N64:P72 R64:T72 B74:T82">
    <cfRule type="expression" dxfId="36" priority="21">
      <formula>$B$1=20</formula>
    </cfRule>
  </conditionalFormatting>
  <conditionalFormatting sqref="B54:D62 F54:H62 J54:L62 N54:P62 R54:T62 B64:D72 F64:H72 J64:L72 N64:P72 R64:T72 B74:T82">
    <cfRule type="expression" dxfId="35" priority="26">
      <formula>$B$1=25</formula>
    </cfRule>
  </conditionalFormatting>
  <conditionalFormatting sqref="B64:D72 F64:H72 J64:L72 N64:P72 R64:T72 B74:T82">
    <cfRule type="expression" dxfId="34" priority="39">
      <formula>$B$1=30</formula>
    </cfRule>
  </conditionalFormatting>
  <conditionalFormatting sqref="B5:T6 B7:D12 F7:H12 J7:L12 N7:P12 R7:T12 B15:T15 F16:T16 B16:D22 F17:H22 J17:L22 N17:P22 R17:T22 B25:T26 B27:D32 F27:H32 J27:L32 N27:P32 R27:T32 B35:T36 B37:D42 F37:H42 J37:L42 N37:P42 R37:T42 B45:T46 B47:D52 F47:H52 J47:L52 N47:P52 R47:T52 B55:T56 B57:D62 F57:H62 J57:L62 N57:P62 R57:T62">
    <cfRule type="expression" dxfId="33" priority="31">
      <formula>$C$1=0</formula>
    </cfRule>
  </conditionalFormatting>
  <conditionalFormatting sqref="B74:T82">
    <cfRule type="expression" dxfId="32" priority="44">
      <formula>$B$1=35</formula>
    </cfRule>
  </conditionalFormatting>
  <conditionalFormatting sqref="F4:H12 J4:L12 N4:P12 R4:T12 B14:D22 F14:H22 J14:L22 N14:P22 R14:T22 B24:D32 F24:H32 J24:L32 N24:P32 R24:T32 B34:D42 F34:H42 J34:L42 N34:P42 R34:T42 B44:D52 F44:H52 J44:L52 N44:P52 R44:T52 B54:D62 F54:H62 J54:L62 N54:P62 R54:T62 B64:D72 F64:H72 J64:L72 N64:P72 R64:T72 B74:T82">
    <cfRule type="expression" dxfId="31" priority="2">
      <formula>$B$1=1</formula>
    </cfRule>
  </conditionalFormatting>
  <conditionalFormatting sqref="F14:H22 J14:L22 N14:P22 R14:T22 B24:D32 F24:H32 J24:L32 N24:P32 R24:T32 B34:D42 F34:H42 J34:L42 N34:P42 R34:T42 B44:D52 F44:H52 J44:L52 N44:P52 R44:T52 B54:D62 F54:H62 J54:L62 N54:P62 R54:T62 B64:D72 F64:H72 J64:L72 N64:P72 R64:T72 B74:T82">
    <cfRule type="expression" dxfId="30" priority="7">
      <formula>$B$1=6</formula>
    </cfRule>
  </conditionalFormatting>
  <conditionalFormatting sqref="F24:H32 J24:L32 N24:P32 R24:T32 B34:D42 F34:H42 J34:L42 N34:P42 R34:T42 B44:D52 F44:H52 J44:L52 N44:P52 R44:T52 B54:D62 F54:H62 J54:L62 N54:P62 R54:T62 B64:D72 F64:H72 J64:L72 N64:P72 R64:T72 B74:T82">
    <cfRule type="expression" dxfId="29" priority="12">
      <formula>$B$1=11</formula>
    </cfRule>
  </conditionalFormatting>
  <conditionalFormatting sqref="F34:H42 J34:L42 N34:P42 R34:T42 B44:D52 F44:H52 J44:L52 N44:P52 R44:T52 B54:D62 F54:H62 J54:L62 N54:P62 R54:T62 B64:D72 F64:H72 J64:L72 N64:P72 R64:T72 B74:T82">
    <cfRule type="expression" dxfId="28" priority="17">
      <formula>$B$1=16</formula>
    </cfRule>
  </conditionalFormatting>
  <conditionalFormatting sqref="F44:H52 J44:L52 N44:P52 R44:T52 B54:D62 F54:H62 J54:L62 N54:P62 R54:T62 B64:D72 F64:H72 J64:L72 N64:P72 R64:T72 B74:T82">
    <cfRule type="expression" dxfId="27" priority="22">
      <formula>$B$1=21</formula>
    </cfRule>
  </conditionalFormatting>
  <conditionalFormatting sqref="F54:H62 J54:L62 N54:P62 R54:T62 B64:D72 F64:H72 J64:L72 N64:P72 R64:T72 B74:T82">
    <cfRule type="expression" dxfId="26" priority="27">
      <formula>$B$1=26</formula>
    </cfRule>
  </conditionalFormatting>
  <conditionalFormatting sqref="F64:H72 J64:L72 N64:P72 R64:T72 B74:T82">
    <cfRule type="expression" dxfId="25" priority="40">
      <formula>$B$1=31</formula>
    </cfRule>
  </conditionalFormatting>
  <conditionalFormatting sqref="F74:T82">
    <cfRule type="expression" dxfId="24" priority="45">
      <formula>$B$1=36</formula>
    </cfRule>
  </conditionalFormatting>
  <conditionalFormatting sqref="J4:L12 N4:P12 R4:T12 B14:D22 F14:H22 J14:L22 N14:P22 R14:T22 B24:D32 F24:H32 J24:L32 N24:P32 R24:T32 B34:D42 F34:H42 J34:L42 N34:P42 R34:T42 B44:D52 F44:H52 J44:L52 N44:P52 R44:T52 B54:D62 F54:H62 J54:L62 N54:P62 R54:T62 B64:D72 F64:H72 J64:L72 N64:P72 R64:T72 B74:T82">
    <cfRule type="expression" dxfId="23" priority="3">
      <formula>$B$1=2</formula>
    </cfRule>
  </conditionalFormatting>
  <conditionalFormatting sqref="J14:L22 N14:P22 R14:T22 B24:D32 F24:H32 J24:L32 N24:P32 R24:T32 B34:D42 F34:H42 J34:L42 N34:P42 R34:T42 B44:D52 F44:H52 J44:L52 N44:P52 R44:T52 B54:D62 F54:H62 J54:L62 N54:P62 R54:T62 B64:D72 F64:H72 J64:L72 N64:P72 R64:T72 B74:T82">
    <cfRule type="expression" dxfId="22" priority="8">
      <formula>$B$1=7</formula>
    </cfRule>
  </conditionalFormatting>
  <conditionalFormatting sqref="J24:L32 N24:P32 R24:T32 B34:D42 F34:H42 J34:L42 N34:P42 R34:T42 B44:D52 F44:H52 J44:L52 N44:P52 R44:T52 B54:D62 F54:H62 J54:L62 N54:P62 R54:T62 B64:D72 F64:H72 J64:L72 N64:P72 R64:T72 B74:T82">
    <cfRule type="expression" dxfId="21" priority="13">
      <formula>$B$1=12</formula>
    </cfRule>
  </conditionalFormatting>
  <conditionalFormatting sqref="J34:L42 N34:P42 R34:T42 B44:D52 F44:H52 J44:L52 N44:P52 R44:T52 B54:D62 F54:H62 J54:L62 N54:P62 R54:T62 B64:D72 F64:H72 J64:L72 N64:P72 R64:T72 B74:T82">
    <cfRule type="expression" dxfId="20" priority="18">
      <formula>$B$1=17</formula>
    </cfRule>
  </conditionalFormatting>
  <conditionalFormatting sqref="J44:L52 N44:P52 R44:T52 B54:D62 F54:H62 J54:L62 N54:P62 R54:T62 B64:D72 F64:H72 J64:L72 N64:P72 R64:T72 B74:T82">
    <cfRule type="expression" dxfId="19" priority="23">
      <formula>$B$1=22</formula>
    </cfRule>
  </conditionalFormatting>
  <conditionalFormatting sqref="J54:L62 N54:P62 R54:T62 B64:D72 F64:H72 J64:L72 N64:P72 R64:T72 B74:T82">
    <cfRule type="expression" dxfId="18" priority="28">
      <formula>$B$1=27</formula>
    </cfRule>
  </conditionalFormatting>
  <conditionalFormatting sqref="J64:L72 N64:P72 R64:T72 B74:T82">
    <cfRule type="expression" dxfId="17" priority="41">
      <formula>$B$1=32</formula>
    </cfRule>
  </conditionalFormatting>
  <conditionalFormatting sqref="J74:T82">
    <cfRule type="expression" dxfId="16" priority="46">
      <formula>$B$1=37</formula>
    </cfRule>
  </conditionalFormatting>
  <conditionalFormatting sqref="N4:P12 R4:T12 B14:D22 F14:H22 J14:L22 N14:P22 R14:T22 B24:D32 F24:H32 J24:L32 N24:P32 R24:T32 B34:D42 F34:H42 J34:L42 N34:P42 R34:T42 B44:D52 F44:H52 J44:L52 N44:P52 R44:T52 B54:D62 F54:H62 J54:L62 N54:P62 R54:T62 B64:D72 F64:H72 J64:L72 N64:P72 R64:T72 B74:T82">
    <cfRule type="expression" dxfId="15" priority="4">
      <formula>$B$1=3</formula>
    </cfRule>
  </conditionalFormatting>
  <conditionalFormatting sqref="N14:P22 R14:T22 B24:D32 F24:H32 J24:L32 N24:P32 R24:T32 B34:D42 F34:H42 J34:L42 N34:P42 R34:T42 B44:D52 F44:H52 J44:L52 N44:P52 R44:T52 B54:D62 F54:H62 J54:L62 N54:P62 R54:T62 B64:D72 F64:H72 J64:L72 N64:P72 R64:T72 B74:T82">
    <cfRule type="expression" dxfId="14" priority="9">
      <formula>$B$1=8</formula>
    </cfRule>
  </conditionalFormatting>
  <conditionalFormatting sqref="N24:P32 R24:T32 B34:D42 F34:H42 J34:L42 N34:P42 R34:T42 B44:D52 F44:H52 J44:L52 N44:P52 R44:T52 B54:D62 F54:H62 J54:L62 N54:P62 R54:T62 B64:D72 F64:H72 J64:L72 N64:P72 R64:T72 B74:T82">
    <cfRule type="expression" dxfId="13" priority="14">
      <formula>$B$1=13</formula>
    </cfRule>
  </conditionalFormatting>
  <conditionalFormatting sqref="N34:P42 R34:T42 B44:D52 F44:H52 J44:L52 N44:P52 R44:T52 B54:D62 F54:H62 J54:L62 N54:P62 R54:T62 B64:D72 F64:H72 J64:L72 N64:P72 R64:T72 B74:T82">
    <cfRule type="expression" dxfId="12" priority="19">
      <formula>$B$1=18</formula>
    </cfRule>
  </conditionalFormatting>
  <conditionalFormatting sqref="N44:P52 R44:T52 B54:D62 F54:H62 J54:L62 N54:P62 R54:T62 B64:D72 F64:H72 J64:L72 N64:P72 R64:T72 B74:T82">
    <cfRule type="expression" dxfId="11" priority="24">
      <formula>$B$1=23</formula>
    </cfRule>
  </conditionalFormatting>
  <conditionalFormatting sqref="N54:P62 R54:T62 B64:D72 F64:H72 J64:L72 N64:P72 R64:T72 B74:T82">
    <cfRule type="expression" dxfId="10" priority="29">
      <formula>$B$1=28</formula>
    </cfRule>
  </conditionalFormatting>
  <conditionalFormatting sqref="N64:P72 R64:T72 B74:T82">
    <cfRule type="expression" dxfId="9" priority="42">
      <formula>$B$1=33</formula>
    </cfRule>
  </conditionalFormatting>
  <conditionalFormatting sqref="N74:T82">
    <cfRule type="expression" dxfId="8" priority="47">
      <formula>$B$1=38</formula>
    </cfRule>
  </conditionalFormatting>
  <conditionalFormatting sqref="R4:T12 B14:D22 F14:H22 J14:L22 N14:P22 R14:T22 B24:D32 F24:H32 J24:L32 N24:P32 R24:T32 B34:D42 F34:H42 J34:L42 N34:P42 R34:T42 B44:D52 F44:H52 J44:L52 N44:P52 R44:T52 B54:D62 F54:H62 J54:L62 N54:P62 R54:T62 B64:D72 F64:H72 J64:L72 N64:P72 R64:T72 B74:T82">
    <cfRule type="expression" dxfId="7" priority="5">
      <formula>$B$1=4</formula>
    </cfRule>
  </conditionalFormatting>
  <conditionalFormatting sqref="R14:T22 B24:D32 F24:H32 J24:L32 N24:P32 R24:T32 B34:D42 F34:H42 J34:L42 N34:P42 R34:T42 B44:D52 F44:H52 J44:L52 N44:P52 R44:T52 B54:D62 F54:H62 J54:L62 N54:P62 R54:T62 B64:D72 F64:H72 J64:L72 N64:P72 R64:T72 B74:T82">
    <cfRule type="expression" dxfId="6" priority="10">
      <formula>$B$1=9</formula>
    </cfRule>
  </conditionalFormatting>
  <conditionalFormatting sqref="R24:T32 B34:D42 F34:H42 J34:L42 N34:P42 R34:T42 B44:D52 F44:H52 J44:L52 N44:P52 R44:T52 B54:D62 F54:H62 J54:L62 N54:P62 R54:T62 B64:D72 F64:H72 J64:L72 N64:P72 R64:T72 B74:T82">
    <cfRule type="expression" dxfId="5" priority="15">
      <formula>$B$1=14</formula>
    </cfRule>
  </conditionalFormatting>
  <conditionalFormatting sqref="R34:T42 B44:D52 F44:H52 J44:L52 N44:P52 R44:T52 B54:D62 F54:H62 J54:L62 N54:P62 R54:T62 B64:D72 F64:H72 J64:L72 N64:P72 R64:T72 B74:T82">
    <cfRule type="expression" dxfId="4" priority="20">
      <formula>$B$1=19</formula>
    </cfRule>
  </conditionalFormatting>
  <conditionalFormatting sqref="R44:T52 B54:D62 F54:H62 J54:L62 N54:P62 R54:T62 B64:D72 F64:H72 J64:L72 N64:P72 R64:T72 B74:T82">
    <cfRule type="expression" dxfId="3" priority="25">
      <formula>$B$1=24</formula>
    </cfRule>
  </conditionalFormatting>
  <conditionalFormatting sqref="R54:T62 B64:D72 F64:H72 J64:L72 N64:P72 R64:T72 B74:T82">
    <cfRule type="expression" dxfId="2" priority="30">
      <formula>$B$1=29</formula>
    </cfRule>
  </conditionalFormatting>
  <conditionalFormatting sqref="R64:T72 B74:T82">
    <cfRule type="expression" dxfId="1" priority="43">
      <formula>$B$1=34</formula>
    </cfRule>
  </conditionalFormatting>
  <conditionalFormatting sqref="R74:T82">
    <cfRule type="expression" dxfId="0" priority="48">
      <formula>$B$1=39</formula>
    </cfRule>
  </conditionalFormatting>
  <pageMargins left="0.7" right="0.7" top="0.78740157499999996" bottom="0.78740157499999996" header="0.3" footer="0.3"/>
  <pageSetup paperSize="9" scale="35"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9E3E6-6711-E642-BEBE-47F2CAF6FFD7}">
  <dimension ref="A1:LO131"/>
  <sheetViews>
    <sheetView topLeftCell="AW1" zoomScale="90" zoomScaleNormal="90" workbookViewId="0">
      <selection activeCell="BZ5" sqref="BZ5"/>
    </sheetView>
  </sheetViews>
  <sheetFormatPr baseColWidth="10" defaultRowHeight="16" x14ac:dyDescent="0.2"/>
  <cols>
    <col min="1" max="1" width="15.33203125" bestFit="1" customWidth="1"/>
    <col min="2" max="2" width="10.83203125" style="1"/>
    <col min="3" max="3" width="15.1640625" style="1" bestFit="1" customWidth="1"/>
    <col min="4" max="4" width="10.83203125" style="1"/>
    <col min="5" max="5" width="15" style="1" bestFit="1" customWidth="1"/>
    <col min="6" max="6" width="10.83203125" style="1"/>
    <col min="7" max="7" width="15.1640625" style="1" bestFit="1" customWidth="1"/>
    <col min="8" max="10" width="10.83203125" style="1"/>
    <col min="11" max="11" width="15.1640625" style="1" bestFit="1" customWidth="1"/>
    <col min="12" max="22" width="10.83203125" style="1"/>
    <col min="23" max="23" width="15.1640625" style="1" bestFit="1" customWidth="1"/>
    <col min="24" max="26" width="10.83203125" style="1"/>
    <col min="27" max="27" width="15.1640625" style="1" bestFit="1" customWidth="1"/>
    <col min="28" max="30" width="10.83203125" style="1"/>
    <col min="31" max="31" width="11.5" style="1" bestFit="1" customWidth="1"/>
    <col min="32" max="34" width="10.83203125" style="1"/>
    <col min="35" max="35" width="11.5" style="1" bestFit="1" customWidth="1"/>
    <col min="36" max="42" width="10.83203125" style="1"/>
    <col min="43" max="43" width="11.5" style="1" bestFit="1" customWidth="1"/>
    <col min="44" max="46" width="10.83203125" style="1"/>
    <col min="47" max="47" width="11.5" style="1" bestFit="1" customWidth="1"/>
    <col min="48" max="50" width="10.83203125" style="1"/>
    <col min="51" max="51" width="11.5" style="1" bestFit="1" customWidth="1"/>
    <col min="52" max="54" width="10.83203125" style="1"/>
    <col min="55" max="55" width="11.5" style="1" bestFit="1" customWidth="1"/>
    <col min="56" max="58" width="10.83203125" style="1"/>
    <col min="59" max="59" width="11.5" style="1" bestFit="1" customWidth="1"/>
    <col min="60" max="64" width="10.83203125" style="1"/>
    <col min="65" max="66" width="10.83203125" style="3"/>
    <col min="67" max="67" width="13" style="3" bestFit="1" customWidth="1"/>
    <col min="68" max="74" width="10.83203125" style="3"/>
    <col min="75" max="75" width="11.5" style="3" bestFit="1" customWidth="1"/>
    <col min="76" max="138" width="10.83203125" style="3"/>
    <col min="139" max="139" width="13" style="3" bestFit="1" customWidth="1"/>
    <col min="140" max="140" width="10.83203125" style="3"/>
    <col min="141" max="145" width="10.83203125" style="2"/>
    <col min="146" max="180" width="10.83203125" style="18"/>
    <col min="181" max="185" width="10.83203125" style="16"/>
    <col min="186" max="186" width="10.83203125" style="18"/>
    <col min="187" max="193" width="10.83203125" style="16"/>
    <col min="194" max="194" width="10.83203125" style="18"/>
    <col min="195" max="201" width="10.83203125" style="16"/>
    <col min="202" max="202" width="10.83203125" style="18"/>
    <col min="203" max="209" width="10.83203125" style="16"/>
    <col min="210" max="210" width="10.83203125" style="18"/>
    <col min="211" max="214" width="10.83203125" style="16"/>
    <col min="218" max="276" width="10.83203125" style="18"/>
    <col min="282" max="318" width="10.83203125" style="18"/>
    <col min="319" max="321" width="10.83203125" style="2"/>
    <col min="322" max="324" width="10.83203125" style="18"/>
    <col min="325" max="327" width="10.83203125" style="2"/>
  </cols>
  <sheetData>
    <row r="1" spans="1:327" x14ac:dyDescent="0.2">
      <c r="A1" s="16" t="str">
        <f>'Zeitpläne Stationen'!D7</f>
        <v>Prüfer x</v>
      </c>
      <c r="B1" s="16">
        <f>'Zeitpläne Stationen'!E7</f>
        <v>4</v>
      </c>
      <c r="C1" s="16" t="str">
        <f>'Zeitpläne Stationen'!D6</f>
        <v>Disziplinen</v>
      </c>
      <c r="D1" s="16">
        <f>'Zeitpläne Stationen'!E6</f>
        <v>6</v>
      </c>
      <c r="E1" s="16" t="str">
        <f>'Zeitpläne Stationen'!D9</f>
        <v>Anzahl Riegen</v>
      </c>
      <c r="F1" s="16">
        <f>'Zeitpläne Stationen'!E9</f>
        <v>26</v>
      </c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J1" s="16"/>
      <c r="AK1" s="16"/>
    </row>
    <row r="2" spans="1:327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8"/>
      <c r="AJ2" s="16"/>
      <c r="AK2" s="16"/>
      <c r="CF2" s="18"/>
    </row>
    <row r="3" spans="1:327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</row>
    <row r="4" spans="1:327" x14ac:dyDescent="0.2">
      <c r="A4" s="16"/>
      <c r="B4" s="90" t="str">
        <f>'Zeitpläne Stationen'!B3</f>
        <v>5a</v>
      </c>
      <c r="C4" s="90"/>
      <c r="D4" s="90"/>
      <c r="E4" s="16"/>
      <c r="F4" s="88" t="str">
        <f>'Zeitpläne Stationen'!B3</f>
        <v>5a</v>
      </c>
      <c r="G4" s="88"/>
      <c r="H4" s="88"/>
      <c r="I4" s="16"/>
      <c r="J4" s="16"/>
      <c r="K4" s="16"/>
      <c r="L4" s="16"/>
      <c r="M4" s="16"/>
      <c r="N4" s="88" t="str">
        <f>'Zeitpläne Stationen'!B4</f>
        <v>5b</v>
      </c>
      <c r="O4" s="88"/>
      <c r="P4" s="88"/>
      <c r="Q4" s="16"/>
      <c r="R4" s="88"/>
      <c r="S4" s="88"/>
      <c r="T4" s="88"/>
      <c r="U4" s="16"/>
      <c r="V4" s="89" t="str">
        <f>'Zeitpläne Stationen'!B5</f>
        <v>5c</v>
      </c>
      <c r="W4" s="89"/>
      <c r="X4" s="89"/>
      <c r="AC4" s="16"/>
      <c r="AD4" s="88" t="str">
        <f>'Zeitpläne Stationen'!B6</f>
        <v>5d</v>
      </c>
      <c r="AE4" s="88"/>
      <c r="AF4" s="88"/>
      <c r="AG4" s="16"/>
      <c r="AH4" s="16"/>
      <c r="AI4" s="16"/>
      <c r="AJ4" s="16"/>
      <c r="AK4" s="16"/>
      <c r="AL4" s="89" t="str">
        <f>'Zeitpläne Stationen'!B7</f>
        <v>6a</v>
      </c>
      <c r="AM4" s="89"/>
      <c r="AN4" s="89"/>
      <c r="AT4" s="89" t="str">
        <f>'Zeitpläne Stationen'!B8</f>
        <v>6b</v>
      </c>
      <c r="AU4" s="89"/>
      <c r="AV4" s="89"/>
      <c r="BB4" s="89" t="str">
        <f>'Zeitpläne Stationen'!B9</f>
        <v>6c</v>
      </c>
      <c r="BC4" s="89"/>
      <c r="BD4" s="89"/>
      <c r="BJ4" s="89" t="str">
        <f>'Zeitpläne Stationen'!B10</f>
        <v>6d</v>
      </c>
      <c r="BK4" s="89"/>
      <c r="BL4" s="89"/>
      <c r="BM4" s="1"/>
      <c r="BN4" s="1"/>
      <c r="BO4" s="1"/>
      <c r="BP4" s="1"/>
      <c r="BQ4" s="1"/>
      <c r="BR4" s="89" t="str">
        <f>'Zeitpläne Stationen'!B11</f>
        <v>7a</v>
      </c>
      <c r="BS4" s="89"/>
      <c r="BT4" s="89"/>
      <c r="BU4" s="1"/>
      <c r="BV4" s="1"/>
      <c r="BW4" s="1"/>
      <c r="BX4" s="1"/>
      <c r="BY4" s="1"/>
      <c r="BZ4" s="89" t="str">
        <f>'Zeitpläne Stationen'!B12</f>
        <v>7b</v>
      </c>
      <c r="CA4" s="89"/>
      <c r="CB4" s="89"/>
      <c r="CC4" s="1"/>
      <c r="CD4" s="1"/>
      <c r="CE4" s="1"/>
      <c r="CF4" s="1"/>
      <c r="CG4" s="1"/>
      <c r="CH4" s="89" t="str">
        <f>'Zeitpläne Stationen'!B13</f>
        <v>7c</v>
      </c>
      <c r="CI4" s="89"/>
      <c r="CJ4" s="89"/>
      <c r="CK4" s="1"/>
      <c r="CL4" s="1"/>
      <c r="CM4" s="1"/>
      <c r="CN4" s="1"/>
      <c r="CO4" s="1"/>
      <c r="CP4" s="89" t="str">
        <f>'Zeitpläne Stationen'!B14</f>
        <v>7d</v>
      </c>
      <c r="CQ4" s="89"/>
      <c r="CR4" s="89"/>
      <c r="CS4" s="1"/>
      <c r="CT4" s="1"/>
      <c r="CU4" s="1"/>
      <c r="CV4" s="1"/>
      <c r="CW4" s="1"/>
      <c r="CX4" s="89" t="str">
        <f>'Zeitpläne Stationen'!B15</f>
        <v>8a</v>
      </c>
      <c r="CY4" s="89"/>
      <c r="CZ4" s="89"/>
      <c r="DA4" s="1"/>
      <c r="DB4" s="1"/>
      <c r="DC4" s="1"/>
      <c r="DD4" s="1"/>
      <c r="DE4" s="1"/>
      <c r="DF4" s="89" t="str">
        <f>'Zeitpläne Stationen'!B16</f>
        <v>8b</v>
      </c>
      <c r="DG4" s="89"/>
      <c r="DH4" s="89"/>
      <c r="DI4" s="1"/>
      <c r="DJ4" s="1"/>
      <c r="DK4" s="1"/>
      <c r="DL4" s="1"/>
      <c r="DM4" s="1"/>
      <c r="DN4" s="89" t="str">
        <f>'Zeitpläne Stationen'!B17</f>
        <v>8c</v>
      </c>
      <c r="DO4" s="89"/>
      <c r="DP4" s="89"/>
      <c r="DQ4" s="1"/>
      <c r="DR4" s="1"/>
      <c r="DS4" s="1"/>
      <c r="DT4" s="1"/>
      <c r="DU4" s="1"/>
      <c r="DV4" s="89" t="str">
        <f>'Zeitpläne Stationen'!B18</f>
        <v>8d</v>
      </c>
      <c r="DW4" s="89"/>
      <c r="DX4" s="89"/>
      <c r="DY4" s="1"/>
      <c r="DZ4" s="1"/>
      <c r="EA4" s="1"/>
      <c r="EB4" s="1"/>
      <c r="EC4" s="1"/>
      <c r="ED4" s="89" t="str">
        <f>'Zeitpläne Stationen'!B19</f>
        <v>9a</v>
      </c>
      <c r="EE4" s="89"/>
      <c r="EF4" s="89"/>
      <c r="EG4" s="1"/>
      <c r="EH4" s="1"/>
      <c r="EI4" s="1"/>
      <c r="EJ4" s="1"/>
      <c r="EK4"/>
      <c r="EL4" s="89" t="str">
        <f>'Zeitpläne Stationen'!B20</f>
        <v>9b</v>
      </c>
      <c r="EM4" s="89"/>
      <c r="EN4" s="89"/>
      <c r="EO4"/>
      <c r="EP4" s="16"/>
      <c r="EQ4" s="16"/>
      <c r="ER4" s="16"/>
      <c r="ES4" s="16"/>
      <c r="ET4" s="88" t="str">
        <f>'Zeitpläne Stationen'!B21</f>
        <v>9c</v>
      </c>
      <c r="EU4" s="88"/>
      <c r="EV4" s="88"/>
      <c r="EW4" s="16"/>
      <c r="EX4" s="16"/>
      <c r="EY4" s="16"/>
      <c r="EZ4" s="16"/>
      <c r="FA4" s="16"/>
      <c r="FB4" s="88" t="str">
        <f>'Zeitpläne Stationen'!B22</f>
        <v>9d</v>
      </c>
      <c r="FC4" s="88"/>
      <c r="FD4" s="88"/>
      <c r="FE4" s="16"/>
      <c r="FF4" s="16"/>
      <c r="FG4" s="16"/>
      <c r="FH4" s="16"/>
      <c r="FI4" s="16"/>
      <c r="FJ4" s="88" t="str">
        <f>'Zeitpläne Stationen'!B23</f>
        <v>10a</v>
      </c>
      <c r="FK4" s="88"/>
      <c r="FL4" s="88"/>
      <c r="FM4" s="16"/>
      <c r="FN4" s="16"/>
      <c r="FO4" s="16"/>
      <c r="FP4" s="16"/>
      <c r="FQ4" s="16"/>
      <c r="FR4" s="88" t="str">
        <f>'Zeitpläne Stationen'!B24</f>
        <v>10b</v>
      </c>
      <c r="FS4" s="88"/>
      <c r="FT4" s="88"/>
      <c r="FU4" s="16"/>
      <c r="FV4" s="16"/>
      <c r="FW4" s="16"/>
      <c r="FX4" s="16"/>
      <c r="FZ4" s="88" t="str">
        <f>'Zeitpläne Stationen'!B25</f>
        <v>10c</v>
      </c>
      <c r="GA4" s="88"/>
      <c r="GB4" s="88"/>
      <c r="GD4" s="16"/>
      <c r="GH4" s="88" t="str">
        <f>'Zeitpläne Stationen'!B26</f>
        <v>10d</v>
      </c>
      <c r="GI4" s="88"/>
      <c r="GJ4" s="88"/>
      <c r="GL4" s="16"/>
      <c r="GP4" s="88" t="str">
        <f>'Zeitpläne Stationen'!B27</f>
        <v>11a</v>
      </c>
      <c r="GQ4" s="88"/>
      <c r="GR4" s="88"/>
      <c r="GT4" s="16"/>
      <c r="GX4" s="88" t="str">
        <f>'Zeitpläne Stationen'!B28</f>
        <v>11b</v>
      </c>
      <c r="GY4" s="88"/>
      <c r="GZ4" s="88"/>
      <c r="HB4" s="16"/>
      <c r="HF4" s="88">
        <f>'Zeitpläne Stationen'!B29</f>
        <v>0</v>
      </c>
      <c r="HG4" s="88"/>
      <c r="HH4" s="88"/>
      <c r="HJ4" s="16"/>
      <c r="HK4" s="16"/>
      <c r="HL4" s="16"/>
      <c r="HM4" s="16"/>
      <c r="HN4" s="88">
        <f>'Zeitpläne Stationen'!B30</f>
        <v>0</v>
      </c>
      <c r="HO4" s="88"/>
      <c r="HP4" s="88"/>
      <c r="HQ4" s="16"/>
      <c r="HR4" s="16"/>
      <c r="HS4" s="16"/>
      <c r="HT4" s="16"/>
      <c r="HU4" s="16"/>
      <c r="HV4" s="88">
        <f>'Zeitpläne Stationen'!B31</f>
        <v>0</v>
      </c>
      <c r="HW4" s="88"/>
      <c r="HX4" s="88"/>
      <c r="HY4" s="16"/>
      <c r="HZ4" s="16"/>
      <c r="IA4" s="16"/>
      <c r="IB4" s="16"/>
      <c r="IC4" s="16"/>
      <c r="ID4" s="88">
        <f>'Zeitpläne Stationen'!B32</f>
        <v>0</v>
      </c>
      <c r="IE4" s="88"/>
      <c r="IF4" s="88"/>
      <c r="IG4" s="16"/>
      <c r="IH4" s="16"/>
      <c r="II4" s="16"/>
      <c r="IJ4" s="16"/>
      <c r="IK4" s="16"/>
      <c r="IL4" s="88">
        <f>'Zeitpläne Stationen'!B33</f>
        <v>0</v>
      </c>
      <c r="IM4" s="88"/>
      <c r="IN4" s="88"/>
      <c r="IO4" s="16"/>
      <c r="IP4" s="16"/>
      <c r="IQ4" s="16"/>
      <c r="IR4" s="16"/>
      <c r="IS4" s="16"/>
      <c r="IT4" s="88">
        <f>'Zeitpläne Stationen'!B34</f>
        <v>0</v>
      </c>
      <c r="IU4" s="88"/>
      <c r="IV4" s="88"/>
      <c r="IW4" s="16"/>
      <c r="IX4" s="16"/>
      <c r="IY4" s="16"/>
      <c r="IZ4" s="16"/>
      <c r="JA4" s="16"/>
      <c r="JB4" s="88">
        <f>'Zeitpläne Stationen'!B35</f>
        <v>0</v>
      </c>
      <c r="JC4" s="88"/>
      <c r="JD4" s="88"/>
      <c r="JE4" s="16"/>
      <c r="JF4" s="16"/>
      <c r="JG4" s="16"/>
      <c r="JH4" s="16"/>
      <c r="JI4" s="16"/>
      <c r="JJ4" s="88">
        <f>'Zeitpläne Stationen'!B36</f>
        <v>0</v>
      </c>
      <c r="JK4" s="88"/>
      <c r="JL4" s="88"/>
      <c r="JM4" s="16"/>
      <c r="JN4" s="16"/>
      <c r="JO4" s="16"/>
      <c r="JP4" s="16"/>
      <c r="JR4" s="89">
        <f>'Zeitpläne Stationen'!B37</f>
        <v>0</v>
      </c>
      <c r="JS4" s="89"/>
      <c r="JT4" s="89"/>
      <c r="JV4" s="16"/>
      <c r="JW4" s="16"/>
      <c r="JX4" s="16"/>
      <c r="JY4" s="16"/>
      <c r="JZ4" s="88">
        <f>'Zeitpläne Stationen'!B38</f>
        <v>0</v>
      </c>
      <c r="KA4" s="88"/>
      <c r="KB4" s="88"/>
      <c r="KC4" s="16"/>
      <c r="KD4" s="16"/>
      <c r="KE4" s="16"/>
      <c r="KF4" s="16"/>
      <c r="KG4" s="16"/>
      <c r="KH4" s="88">
        <f>'Zeitpläne Stationen'!B39</f>
        <v>0</v>
      </c>
      <c r="KI4" s="88"/>
      <c r="KJ4" s="88"/>
      <c r="KK4" s="16"/>
      <c r="KL4" s="16"/>
      <c r="KM4" s="16"/>
      <c r="KN4" s="16"/>
      <c r="KO4" s="16"/>
      <c r="KP4" s="88">
        <f>'Zeitpläne Stationen'!B40</f>
        <v>0</v>
      </c>
      <c r="KQ4" s="88"/>
      <c r="KR4" s="88"/>
      <c r="KS4" s="16"/>
      <c r="KT4" s="16"/>
      <c r="KU4" s="16"/>
      <c r="KV4" s="16"/>
      <c r="KW4" s="16"/>
      <c r="KX4" s="88">
        <f>'Zeitpläne Stationen'!B41</f>
        <v>0</v>
      </c>
      <c r="KY4" s="88"/>
      <c r="KZ4" s="88"/>
      <c r="LA4" s="16"/>
      <c r="LB4" s="16"/>
      <c r="LC4" s="16"/>
      <c r="LD4" s="16"/>
      <c r="LE4" s="16"/>
      <c r="LF4" s="88">
        <f>'Zeitpläne Stationen'!B42</f>
        <v>0</v>
      </c>
      <c r="LG4" s="88"/>
      <c r="LH4" s="88"/>
      <c r="LI4"/>
      <c r="LJ4" s="16"/>
      <c r="LK4" s="16"/>
      <c r="LL4" s="16"/>
      <c r="LM4"/>
      <c r="LN4"/>
      <c r="LO4"/>
    </row>
    <row r="5" spans="1:327" x14ac:dyDescent="0.2">
      <c r="A5" s="16"/>
      <c r="B5" s="20">
        <f>IF($BM$50&gt;0,VLOOKUP(B4,_xlfn.ANCHORARRAY($BL$92),2),"NEIN")</f>
        <v>0.35416666666666669</v>
      </c>
      <c r="C5" s="21" t="str">
        <f>IF($B$5&gt;0,$BM$50)</f>
        <v>Weitsprung</v>
      </c>
      <c r="D5" s="21" t="str">
        <f>IF(B5&gt;0,$BM$49)</f>
        <v>a</v>
      </c>
      <c r="E5" s="16"/>
      <c r="F5" s="18" cm="1">
        <f t="array" ref="F5">_xlfn.IFS(AND($B$1=1,$BM$50&gt;0),VLOOKUP(F4,$BL$51:$BM$90,2,FALSE),AND($B$1=2,$BM$50&gt;0),VLOOKUP(F4,$BL$51:$BM$70,2,FALSE),AND($B$1=3,$BM$50&gt;0),VLOOKUP(F4,$BL$51:$BM$64,2,FALSE),AND($B$1=4,$BM$50&gt;0),VLOOKUP(F4,$BL$51:$BM$60,2,FALSE))</f>
        <v>0.35416666666666669</v>
      </c>
      <c r="G5" s="16" t="str">
        <f>_xlfn.IFNA(IF(F5&gt;0,$BM$50)," ")</f>
        <v>Weitsprung</v>
      </c>
      <c r="H5" s="16" t="str">
        <f>_xlfn.IFNA(IF(F5&gt;0,$BM$49)," ")</f>
        <v>a</v>
      </c>
      <c r="I5" s="16"/>
      <c r="J5" s="18" cm="1">
        <f t="array" ref="J5:L36">_xlfn.SORTBY(F5:H36,F5:F36,1)</f>
        <v>0.35416666666666669</v>
      </c>
      <c r="K5" s="16" t="str">
        <v>Weitsprung</v>
      </c>
      <c r="L5" s="16" t="str">
        <v>a</v>
      </c>
      <c r="M5" s="16"/>
      <c r="N5" s="18" cm="1">
        <f t="array" ref="N5">_xlfn.IFS(AND($B$1=1,$BM$50&gt;0),VLOOKUP(N4,$BL$51:$BM$90,2,FALSE),AND($B$1=2,$BM$50&gt;0),VLOOKUP(N4,$BL$51:$BM$70,2,FALSE),AND($B$1=3,$BM$50&gt;0),VLOOKUP(N4,$BL$51:$BM$64,2,FALSE),AND($B$1=4,$BM$50&gt;0),VLOOKUP(N4,$BL$51:$BM$60,2,FALSE))</f>
        <v>0.38194444444444448</v>
      </c>
      <c r="O5" s="16" t="str">
        <f>_xlfn.IFNA(IF(N5&gt;0,$BM$50)," ")</f>
        <v>Weitsprung</v>
      </c>
      <c r="P5" s="16" t="str">
        <f>_xlfn.IFNA(IF(N5&gt;0,$BM$49)," ")</f>
        <v>a</v>
      </c>
      <c r="Q5" s="16"/>
      <c r="R5" s="18" cm="1">
        <f t="array" ref="R5:T36">_xlfn.SORTBY(N5:P36,N5:N36,1)</f>
        <v>0.38194444444444448</v>
      </c>
      <c r="S5" s="16" t="str">
        <v>Weitsprung</v>
      </c>
      <c r="T5" s="16" t="str">
        <v>a</v>
      </c>
      <c r="U5" s="16"/>
      <c r="V5" s="18" cm="1">
        <f t="array" ref="V5">_xlfn.IFS(AND($B$1=1,$BM$50&gt;0),VLOOKUP(V4,$BL$51:$BM$90,2,FALSE),AND($B$1=2,$BM$50&gt;0),VLOOKUP(V4,$BL$51:$BM$70,2,FALSE),AND($B$1=3,$BM$50&gt;0),VLOOKUP(V4,$BL$51:$BM$64,2,FALSE),AND($B$1=4,$BM$50&gt;0),VLOOKUP(V4,$BL$51:$BM$60,2,FALSE))</f>
        <v>0.40972222222222221</v>
      </c>
      <c r="W5" s="16" t="str">
        <f>_xlfn.IFNA(IF(V5&gt;0,$BM$50)," ")</f>
        <v>Weitsprung</v>
      </c>
      <c r="X5" s="16" t="str">
        <f>_xlfn.IFNA(IF(V5&gt;0,$BM$49)," ")</f>
        <v>a</v>
      </c>
      <c r="Z5" s="3" cm="1">
        <f t="array" ref="Z5:AB36">_xlfn.SORTBY(V5:X36,V5:V36,1)</f>
        <v>0.35416666666666669</v>
      </c>
      <c r="AA5" s="1" t="str">
        <v>Ausdauerlauf</v>
      </c>
      <c r="AB5" s="1" t="str">
        <v>a</v>
      </c>
      <c r="AC5" s="16"/>
      <c r="AD5" s="18" cm="1">
        <f t="array" ref="AD5">_xlfn.IFS(AND($B$1=1,$BM$50&gt;0),VLOOKUP(AD4,$BL$51:$BM$90,2,FALSE),AND($B$1=2,$BM$50&gt;0),VLOOKUP(AD4,$BL$51:$BM$70,2,FALSE),AND($B$1=3,$BM$50&gt;0),VLOOKUP(AD4,$BL$51:$BM$64,2,FALSE),AND($B$1=4,$BM$50&gt;0),VLOOKUP(AD4,$BL$51:$BM$60,2,FALSE))</f>
        <v>0.4375</v>
      </c>
      <c r="AE5" s="16" t="str">
        <f>_xlfn.IFNA(IF(AD5&gt;0,$BM$50)," ")</f>
        <v>Weitsprung</v>
      </c>
      <c r="AF5" s="16" t="str">
        <f>_xlfn.IFNA(IF(AD5&gt;0,$BM$49)," ")</f>
        <v>a</v>
      </c>
      <c r="AG5" s="16"/>
      <c r="AH5" s="18" cm="1">
        <f t="array" ref="AH5:AJ36">_xlfn.SORTBY(AD5:AF36,AD5:AD36,1)</f>
        <v>0.35416666666666669</v>
      </c>
      <c r="AI5" s="16" t="str">
        <v>Sprint</v>
      </c>
      <c r="AJ5" s="16" t="str">
        <v>a</v>
      </c>
      <c r="AK5" s="16"/>
      <c r="AL5" s="18" cm="1">
        <f t="array" ref="AL5">_xlfn.IFS(AND($B$1=1,$BM$50&gt;0),VLOOKUP(AL4,$BL$51:$BM$90,2,FALSE),AND($B$1=2,$BM$50&gt;0),VLOOKUP(AL4,$BL$51:$BM$70,2,FALSE),AND($B$1=3,$BM$50&gt;0),VLOOKUP(AL4,$BL$51:$BM$64,2,FALSE),AND($B$1=4,$BM$50&gt;0),VLOOKUP(AL4,$BL$51:$BM$60,2,FALSE))</f>
        <v>0.46527777777777779</v>
      </c>
      <c r="AM5" s="16" t="str">
        <f>_xlfn.IFNA(IF(AL5&gt;0,$BM$50)," ")</f>
        <v>Weitsprung</v>
      </c>
      <c r="AN5" s="16" t="str">
        <f>_xlfn.IFNA(IF(AL5&gt;0,$BM$49)," ")</f>
        <v>a</v>
      </c>
      <c r="AP5" s="3" cm="1">
        <f t="array" ref="AP5:AR36">_xlfn.SORTBY(AL5:AN36,AL5:AL36,1)</f>
        <v>0.35416666666666669</v>
      </c>
      <c r="AQ5" s="1" t="str">
        <v>Seilspringen</v>
      </c>
      <c r="AR5" s="1" t="str">
        <v>a</v>
      </c>
      <c r="AT5" s="18" cm="1">
        <f t="array" ref="AT5">_xlfn.IFS(AND($B$1=1,$BM$50&gt;0),VLOOKUP(AT4,$BL$51:$BM$90,2,FALSE),AND($B$1=2,$BM$50&gt;0),VLOOKUP(AT4,$BL$51:$BM$70,2,FALSE),AND($B$1=3,$BM$50&gt;0),VLOOKUP(AT4,$BL$51:$BM$64,2,FALSE),AND($B$1=4,$BM$50&gt;0),VLOOKUP(AT4,$BL$51:$BM$60,2,FALSE))</f>
        <v>0.49305555555555558</v>
      </c>
      <c r="AU5" s="16" t="str">
        <f>_xlfn.IFNA(IF(AT5&gt;0,$BM$50)," ")</f>
        <v>Weitsprung</v>
      </c>
      <c r="AV5" s="16" t="str">
        <f>_xlfn.IFNA(IF(AT5&gt;0,$BM$49)," ")</f>
        <v>a</v>
      </c>
      <c r="AX5" s="3" cm="1">
        <f t="array" ref="AX5:AZ36">_xlfn.SORTBY(AT5:AV36,AT5:AT36,1)</f>
        <v>0.35416666666666669</v>
      </c>
      <c r="AY5" s="1" t="str">
        <v>Weitwurf</v>
      </c>
      <c r="AZ5" s="1" t="str">
        <v>a</v>
      </c>
      <c r="BB5" s="18" cm="1">
        <f t="array" ref="BB5">_xlfn.IFS(AND($B$1=1,$BM$50&gt;0),VLOOKUP(BB4,$BL$51:$BM$90,2,FALSE),AND($B$1=2,$BM$50&gt;0),VLOOKUP(BB4,$BL$51:$BM$70,2,FALSE),AND($B$1=3,$BM$50&gt;0),VLOOKUP(BB4,$BL$51:$BM$64,2,FALSE),AND($B$1=4,$BM$50&gt;0),VLOOKUP(BB4,$BL$51:$BM$60,2,FALSE))</f>
        <v>0.52083333333333337</v>
      </c>
      <c r="BC5" s="16" t="str">
        <f>_xlfn.IFNA(IF(BB5&gt;0,$BM$50)," ")</f>
        <v>Weitsprung</v>
      </c>
      <c r="BD5" s="16" t="str">
        <f>_xlfn.IFNA(IF(BB5&gt;0,$BM$49)," ")</f>
        <v>a</v>
      </c>
      <c r="BF5" s="3" cm="1">
        <f t="array" ref="BF5:BH36">_xlfn.SORTBY(BB5:BD36,BB5:BB36,1)</f>
        <v>0.35416666666666669</v>
      </c>
      <c r="BG5" s="1" t="str">
        <v>Standweitsprung</v>
      </c>
      <c r="BH5" s="1" t="str">
        <v>a</v>
      </c>
      <c r="BJ5" s="18" cm="1">
        <f t="array" ref="BJ5">_xlfn.IFS(AND($B$1=1,$BM$50&gt;0),VLOOKUP(BJ4,$BL$51:$BM$90,2,FALSE),AND($B$1=2,$BM$50&gt;0),VLOOKUP(BJ4,$BL$51:$BM$70,2,FALSE),AND($B$1=3,$BM$50&gt;0),VLOOKUP(BJ4,$BL$51:$BM$64,2,FALSE),AND($B$1=4,$BM$50&gt;0),VLOOKUP(BJ4,$BL$51:$BM$60,2,FALSE))</f>
        <v>0.54861111111111116</v>
      </c>
      <c r="BK5" s="16" t="str">
        <f>_xlfn.IFNA(IF(BJ5&gt;0,$BM$50)," ")</f>
        <v>Weitsprung</v>
      </c>
      <c r="BL5" s="16" t="str">
        <f>_xlfn.IFNA(IF(BJ5&gt;0,$BM$49)," ")</f>
        <v>a</v>
      </c>
      <c r="BN5" s="3" cm="1">
        <f t="array" ref="BN5:BP36">_xlfn.SORTBY(BJ5:BL36,BJ5:BJ36,1)</f>
        <v>0.35416666666666669</v>
      </c>
      <c r="BO5" s="3" t="str">
        <v>Weitsprung</v>
      </c>
      <c r="BP5" s="3" t="str">
        <v>b</v>
      </c>
      <c r="BR5" s="18" cm="1">
        <f t="array" ref="BR5">_xlfn.IFS(AND($B$1=1,$BM$50&gt;0),VLOOKUP(BR4,$BL$51:$BM$90,2,FALSE),AND($B$1=2,$BM$50&gt;0),VLOOKUP(BR4,$BL$51:$BM$70,2,FALSE),AND($B$1=3,$BM$50&gt;0),VLOOKUP(BR4,$BL$51:$BM$64,2,FALSE),AND($B$1=4,$BM$50&gt;0),VLOOKUP(BR4,$BL$51:$BM$60,2,FALSE))</f>
        <v>0.57638888888888884</v>
      </c>
      <c r="BS5" s="16" t="str">
        <f>_xlfn.IFNA(IF(BR5&gt;0,$BM$50)," ")</f>
        <v>Weitsprung</v>
      </c>
      <c r="BT5" s="16" t="str">
        <f>_xlfn.IFNA(IF(BR5&gt;0,$BM$49)," ")</f>
        <v>a</v>
      </c>
      <c r="BV5" s="3" cm="1">
        <f t="array" ref="BV5:BX36">_xlfn.SORTBY(BR5:BT36,BR5:BR36,1)</f>
        <v>0.38194444444444448</v>
      </c>
      <c r="BW5" s="3" t="str">
        <v>Weitsprung</v>
      </c>
      <c r="BX5" s="3" t="str">
        <v>b</v>
      </c>
      <c r="BZ5" s="18" cm="1">
        <f t="array" ref="BZ5">_xlfn.IFS(AND($B$1=1,$BM$50&gt;0),VLOOKUP(BZ4,$BL$51:$BM$90,2,FALSE),AND($B$1=2,$BM$50&gt;0),VLOOKUP(BZ4,$BL$51:$BM$70,2,FALSE),AND($B$1=3,$BM$50&gt;0),VLOOKUP(BZ4,$BL$51:$BM$64,2,FALSE),AND($B$1=4,$BM$50&gt;0),VLOOKUP(BZ4,$BL$51:$BM$60,2,FALSE))</f>
        <v>0.60416666666666674</v>
      </c>
      <c r="CA5" s="16" t="str">
        <f>_xlfn.IFNA(IF(BZ5&gt;0,$BM$50)," ")</f>
        <v>Weitsprung</v>
      </c>
      <c r="CB5" s="16" t="str">
        <f>_xlfn.IFNA(IF(BZ5&gt;0,$BM$49)," ")</f>
        <v>a</v>
      </c>
      <c r="CD5" s="3" cm="1">
        <f t="array" ref="CD5:CF36">_xlfn.SORTBY(BZ5:CB36,BZ5:BZ36,1)</f>
        <v>0.35416666666666669</v>
      </c>
      <c r="CE5" s="3" t="str">
        <v>Ausdauerlauf</v>
      </c>
      <c r="CF5" s="3" t="str">
        <v>b</v>
      </c>
      <c r="CH5" s="18" t="e" cm="1">
        <f t="array" ref="CH5">_xlfn.IFS(AND($B$1=1,$BM$50&gt;0),VLOOKUP(CH4,$BL$51:$BM$90,2,FALSE),AND($B$1=2,$BM$50&gt;0),VLOOKUP(CH4,$BL$51:$BM$70,2,FALSE),AND($B$1=3,$BM$50&gt;0),VLOOKUP(CH4,$BL$51:$BM$64,2,FALSE),AND($B$1=4,$BM$50&gt;0),VLOOKUP(CH4,$BL$51:$BM$60,2,FALSE))</f>
        <v>#N/A</v>
      </c>
      <c r="CI5" s="16" t="str">
        <f>_xlfn.IFNA(IF(CH5&gt;0,$BM$50)," ")</f>
        <v xml:space="preserve"> </v>
      </c>
      <c r="CJ5" s="16" t="str">
        <f>_xlfn.IFNA(IF(CH5&gt;0,$BM$49)," ")</f>
        <v xml:space="preserve"> </v>
      </c>
      <c r="CL5" s="3" cm="1">
        <f t="array" ref="CL5:CN36">_xlfn.SORTBY(CH5:CJ36,CH5:CH36,1)</f>
        <v>0.35416666666666669</v>
      </c>
      <c r="CM5" s="3" t="str">
        <v>Sprint</v>
      </c>
      <c r="CN5" s="3" t="str">
        <v>b</v>
      </c>
      <c r="CP5" s="18" t="e" cm="1">
        <f t="array" ref="CP5">_xlfn.IFS(AND($B$1=1,$BM$50&gt;0),VLOOKUP(CP4,$BL$51:$BM$90,2,FALSE),AND($B$1=2,$BM$50&gt;0),VLOOKUP(CP4,$BL$51:$BM$70,2,FALSE),AND($B$1=3,$BM$50&gt;0),VLOOKUP(CP4,$BL$51:$BM$64,2,FALSE),AND($B$1=4,$BM$50&gt;0),VLOOKUP(CP4,$BL$51:$BM$60,2,FALSE))</f>
        <v>#N/A</v>
      </c>
      <c r="CQ5" s="16" t="str">
        <f>_xlfn.IFNA(IF(CP5&gt;0,$BM$50)," ")</f>
        <v xml:space="preserve"> </v>
      </c>
      <c r="CR5" s="16" t="str">
        <f>_xlfn.IFNA(IF(CP5&gt;0,$BM$49)," ")</f>
        <v xml:space="preserve"> </v>
      </c>
      <c r="CT5" s="3" cm="1">
        <f t="array" ref="CT5:CV36">_xlfn.SORTBY(CP5:CR36,CP5:CP36,1)</f>
        <v>0.35416666666666669</v>
      </c>
      <c r="CU5" s="3" t="str">
        <v>Seilspringen</v>
      </c>
      <c r="CV5" s="3" t="str">
        <v>b</v>
      </c>
      <c r="CX5" s="18" t="e" cm="1">
        <f t="array" ref="CX5">_xlfn.IFS(AND($B$1=1,$BM$50&gt;0),VLOOKUP(CX4,$BL$51:$BM$90,2,FALSE),AND($B$1=2,$BM$50&gt;0),VLOOKUP(CX4,$BL$51:$BM$70,2,FALSE),AND($B$1=3,$BM$50&gt;0),VLOOKUP(CX4,$BL$51:$BM$64,2,FALSE),AND($B$1=4,$BM$50&gt;0),VLOOKUP(CX4,$BL$51:$BM$60,2,FALSE))</f>
        <v>#N/A</v>
      </c>
      <c r="CY5" s="16" t="str">
        <f>_xlfn.IFNA(IF(CX5&gt;0,$BM$50)," ")</f>
        <v xml:space="preserve"> </v>
      </c>
      <c r="CZ5" s="16" t="str">
        <f>_xlfn.IFNA(IF(CX5&gt;0,$BM$49)," ")</f>
        <v xml:space="preserve"> </v>
      </c>
      <c r="DB5" s="3" cm="1">
        <f t="array" ref="DB5:DD36">_xlfn.SORTBY(CX5:CZ36,CX5:CX36,1)</f>
        <v>0.35416666666666669</v>
      </c>
      <c r="DC5" s="3" t="str">
        <v>Weitwurf</v>
      </c>
      <c r="DD5" s="3" t="str">
        <v>b</v>
      </c>
      <c r="DF5" s="18" t="e" cm="1">
        <f t="array" ref="DF5">_xlfn.IFS(AND($B$1=1,$BM$50&gt;0),VLOOKUP(DF4,$BL$51:$BM$90,2,FALSE),AND($B$1=2,$BM$50&gt;0),VLOOKUP(DF4,$BL$51:$BM$70,2,FALSE),AND($B$1=3,$BM$50&gt;0),VLOOKUP(DF4,$BL$51:$BM$64,2,FALSE),AND($B$1=4,$BM$50&gt;0),VLOOKUP(DF4,$BL$51:$BM$60,2,FALSE))</f>
        <v>#N/A</v>
      </c>
      <c r="DG5" s="16" t="str">
        <f>_xlfn.IFNA(IF(DF5&gt;0,$BM$50)," ")</f>
        <v xml:space="preserve"> </v>
      </c>
      <c r="DH5" s="16" t="str">
        <f>_xlfn.IFNA(IF(DF5&gt;0,$BM$49)," ")</f>
        <v xml:space="preserve"> </v>
      </c>
      <c r="DJ5" s="3" cm="1">
        <f t="array" ref="DJ5:DL36">_xlfn.SORTBY(DF5:DH36,DF5:DF36,1)</f>
        <v>0.35416666666666669</v>
      </c>
      <c r="DK5" s="3" t="str">
        <v>Standweitsprung</v>
      </c>
      <c r="DL5" s="3" t="str">
        <v>b</v>
      </c>
      <c r="DN5" s="18" t="e" cm="1">
        <f t="array" ref="DN5">_xlfn.IFS(AND($B$1=1,$BM$50&gt;0),VLOOKUP(DN4,$BL$51:$BM$90,2,FALSE),AND($B$1=2,$BM$50&gt;0),VLOOKUP(DN4,$BL$51:$BM$70,2,FALSE),AND($B$1=3,$BM$50&gt;0),VLOOKUP(DN4,$BL$51:$BM$64,2,FALSE),AND($B$1=4,$BM$50&gt;0),VLOOKUP(DN4,$BL$51:$BM$60,2,FALSE))</f>
        <v>#N/A</v>
      </c>
      <c r="DO5" s="16" t="str">
        <f>_xlfn.IFNA(IF(DN5&gt;0,$BM$50)," ")</f>
        <v xml:space="preserve"> </v>
      </c>
      <c r="DP5" s="16" t="str">
        <f>_xlfn.IFNA(IF(DN5&gt;0,$BM$49)," ")</f>
        <v xml:space="preserve"> </v>
      </c>
      <c r="DR5" s="3" cm="1">
        <f t="array" ref="DR5:DT36">_xlfn.SORTBY(DN5:DP36,DN5:DN36,1)</f>
        <v>0.35416666666666669</v>
      </c>
      <c r="DS5" s="3" t="str">
        <v>Weitsprung</v>
      </c>
      <c r="DT5" s="3" t="str">
        <v>c</v>
      </c>
      <c r="DV5" s="18" t="e" cm="1">
        <f t="array" ref="DV5">_xlfn.IFS(AND($B$1=1,$BM$50&gt;0),VLOOKUP(DV4,$BL$51:$BM$90,2,FALSE),AND($B$1=2,$BM$50&gt;0),VLOOKUP(DV4,$BL$51:$BM$70,2,FALSE),AND($B$1=3,$BM$50&gt;0),VLOOKUP(DV4,$BL$51:$BM$64,2,FALSE),AND($B$1=4,$BM$50&gt;0),VLOOKUP(DV4,$BL$51:$BM$60,2,FALSE))</f>
        <v>#N/A</v>
      </c>
      <c r="DW5" s="16" t="str">
        <f>_xlfn.IFNA(IF(DV5&gt;0,$BM$50)," ")</f>
        <v xml:space="preserve"> </v>
      </c>
      <c r="DX5" s="16" t="str">
        <f>_xlfn.IFNA(IF(DV5&gt;0,$BM$49)," ")</f>
        <v xml:space="preserve"> </v>
      </c>
      <c r="DZ5" s="3" cm="1">
        <f t="array" ref="DZ5:EB36">_xlfn.SORTBY(DV5:DX36,DV5:DV36,1)</f>
        <v>0.38194444444444448</v>
      </c>
      <c r="EA5" s="3" t="str">
        <v>Weitsprung</v>
      </c>
      <c r="EB5" s="3" t="str">
        <v>c</v>
      </c>
      <c r="ED5" s="18" t="e" cm="1">
        <f t="array" ref="ED5">_xlfn.IFS(AND($B$1=1,$BM$50&gt;0),VLOOKUP(ED4,$BL$51:$BM$90,2,FALSE),AND($B$1=2,$BM$50&gt;0),VLOOKUP(ED4,$BL$51:$BM$70,2,FALSE),AND($B$1=3,$BM$50&gt;0),VLOOKUP(ED4,$BL$51:$BM$64,2,FALSE),AND($B$1=4,$BM$50&gt;0),VLOOKUP(ED4,$BL$51:$BM$60,2,FALSE))</f>
        <v>#N/A</v>
      </c>
      <c r="EE5" s="16" t="str">
        <f>_xlfn.IFNA(IF(ED5&gt;0,$BM$50)," ")</f>
        <v xml:space="preserve"> </v>
      </c>
      <c r="EF5" s="16" t="str">
        <f>_xlfn.IFNA(IF(ED5&gt;0,$BM$49)," ")</f>
        <v xml:space="preserve"> </v>
      </c>
      <c r="EH5" s="3" cm="1">
        <f t="array" ref="EH5:EJ36">_xlfn.SORTBY(ED5:EF36,ED5:ED36,1)</f>
        <v>0.35416666666666669</v>
      </c>
      <c r="EI5" s="3" t="str">
        <v>Ausdauerlauf</v>
      </c>
      <c r="EJ5" s="3" t="str">
        <v>c</v>
      </c>
      <c r="EL5" s="18" t="e" cm="1">
        <f t="array" ref="EL5">_xlfn.IFS(AND($B$1=1,$BM$50&gt;0),VLOOKUP(EL4,$BL$51:$BM$90,2,FALSE),AND($B$1=2,$BM$50&gt;0),VLOOKUP(EL4,$BL$51:$BM$70,2,FALSE),AND($B$1=3,$BM$50&gt;0),VLOOKUP(EL4,$BL$51:$BM$64,2,FALSE),AND($B$1=4,$BM$50&gt;0),VLOOKUP(EL4,$BL$51:$BM$60,2,FALSE))</f>
        <v>#N/A</v>
      </c>
      <c r="EM5" s="16" t="str">
        <f>_xlfn.IFNA(IF(EL5&gt;0,$BM$50)," ")</f>
        <v xml:space="preserve"> </v>
      </c>
      <c r="EN5" s="16" t="str">
        <f>_xlfn.IFNA(IF(EL5&gt;0,$BM$49)," ")</f>
        <v xml:space="preserve"> </v>
      </c>
      <c r="EP5" s="18" cm="1">
        <f t="array" ref="EP5:ER36">_xlfn.SORTBY(EL5:EN36,EL5:EL36,1)</f>
        <v>0.35416666666666669</v>
      </c>
      <c r="EQ5" s="18" t="str">
        <v>Sprint</v>
      </c>
      <c r="ER5" s="18" t="str">
        <v>c</v>
      </c>
      <c r="ET5" s="18" t="e" cm="1">
        <f t="array" ref="ET5">_xlfn.IFS(AND($B$1=1,$BM$50&gt;0),VLOOKUP(ET4,$BL$51:$BM$90,2,FALSE),AND($B$1=2,$BM$50&gt;0),VLOOKUP(ET4,$BL$51:$BM$70,2,FALSE),AND($B$1=3,$BM$50&gt;0),VLOOKUP(ET4,$BL$51:$BM$64,2,FALSE),AND($B$1=4,$BM$50&gt;0),VLOOKUP(ET4,$BL$51:$BM$60,2,FALSE))</f>
        <v>#N/A</v>
      </c>
      <c r="EU5" s="16" t="str">
        <f>_xlfn.IFNA(IF(ET5&gt;0,$BM$50)," ")</f>
        <v xml:space="preserve"> </v>
      </c>
      <c r="EV5" s="16" t="str">
        <f>_xlfn.IFNA(IF(ET5&gt;0,$BM$49)," ")</f>
        <v xml:space="preserve"> </v>
      </c>
      <c r="EX5" s="18" cm="1">
        <f t="array" ref="EX5:EZ36">_xlfn.SORTBY(ET5:EV36,ET5:ET36,1)</f>
        <v>0.35416666666666669</v>
      </c>
      <c r="EY5" s="18" t="str">
        <v>Seilspringen</v>
      </c>
      <c r="EZ5" s="18" t="str">
        <v>c</v>
      </c>
      <c r="FB5" s="18" t="e" cm="1">
        <f t="array" ref="FB5">_xlfn.IFS(AND($B$1=1,$BM$50&gt;0),VLOOKUP(FB4,$BL$51:$BM$90,2,FALSE),AND($B$1=2,$BM$50&gt;0),VLOOKUP(FB4,$BL$51:$BM$70,2,FALSE),AND($B$1=3,$BM$50&gt;0),VLOOKUP(FB4,$BL$51:$BM$64,2,FALSE),AND($B$1=4,$BM$50&gt;0),VLOOKUP(FB4,$BL$51:$BM$60,2,FALSE))</f>
        <v>#N/A</v>
      </c>
      <c r="FC5" s="16" t="str">
        <f>_xlfn.IFNA(IF(FB5&gt;0,$BM$50)," ")</f>
        <v xml:space="preserve"> </v>
      </c>
      <c r="FD5" s="16" t="str">
        <f>_xlfn.IFNA(IF(FB5&gt;0,$BM$49)," ")</f>
        <v xml:space="preserve"> </v>
      </c>
      <c r="FF5" s="18" cm="1">
        <f t="array" ref="FF5:FH36">_xlfn.SORTBY(FB5:FD36,FB5:FB36)</f>
        <v>0.35416666666666669</v>
      </c>
      <c r="FG5" s="18" t="str">
        <v>Weitwurf</v>
      </c>
      <c r="FH5" s="18" t="str">
        <v>c</v>
      </c>
      <c r="FJ5" s="18" t="e" cm="1">
        <f t="array" ref="FJ5">_xlfn.IFS(AND($B$1=1,$BM$50&gt;0),VLOOKUP(FJ4,$BL$51:$BM$90,2,FALSE),AND($B$1=2,$BM$50&gt;0),VLOOKUP(FJ4,$BL$51:$BM$70,2,FALSE),AND($B$1=3,$BM$50&gt;0),VLOOKUP(FJ4,$BL$51:$BM$64,2,FALSE),AND($B$1=4,$BM$50&gt;0),VLOOKUP(FJ4,$BL$51:$BM$60,2,FALSE))</f>
        <v>#N/A</v>
      </c>
      <c r="FK5" s="16" t="str">
        <f>_xlfn.IFNA(IF(FJ5&gt;0,$BM$50)," ")</f>
        <v xml:space="preserve"> </v>
      </c>
      <c r="FL5" s="16" t="str">
        <f>_xlfn.IFNA(IF(FJ5&gt;0,$BM$49)," ")</f>
        <v xml:space="preserve"> </v>
      </c>
      <c r="FN5" s="18" cm="1">
        <f t="array" ref="FN5:FP36">_xlfn.SORTBY(FJ5:FL36,FJ5:FJ36,1)</f>
        <v>0.35416666666666669</v>
      </c>
      <c r="FO5" s="18" t="str">
        <v>Weitsprung</v>
      </c>
      <c r="FP5" s="18" t="str">
        <v>d</v>
      </c>
      <c r="FR5" s="18" t="e" cm="1">
        <f t="array" ref="FR5">_xlfn.IFS(AND($B$1=1,$BM$50&gt;0),VLOOKUP(FR4,$BL$51:$BM$90,2,FALSE),AND($B$1=2,$BM$50&gt;0),VLOOKUP(FR4,$BL$51:$BM$70,2,FALSE),AND($B$1=3,$BM$50&gt;0),VLOOKUP(FR4,$BL$51:$BM$64,2,FALSE),AND($B$1=4,$BM$50&gt;0),VLOOKUP(FR4,$BL$51:$BM$60,2,FALSE))</f>
        <v>#N/A</v>
      </c>
      <c r="FS5" s="16" t="str">
        <f>_xlfn.IFNA(IF(FR5&gt;0,$BM$50)," ")</f>
        <v xml:space="preserve"> </v>
      </c>
      <c r="FT5" s="16" t="str">
        <f>_xlfn.IFNA(IF(FR5&gt;0,$BM$49)," ")</f>
        <v xml:space="preserve"> </v>
      </c>
      <c r="FV5" s="18" cm="1">
        <f t="array" ref="FV5:FX36">_xlfn.SORTBY(FR5:FT36,FR5:FR36,1)</f>
        <v>0.38194444444444448</v>
      </c>
      <c r="FW5" s="18" t="str">
        <v>Weitsprung</v>
      </c>
      <c r="FX5" s="18" t="str">
        <v>d</v>
      </c>
      <c r="FZ5" s="18" t="e" cm="1">
        <f t="array" ref="FZ5">_xlfn.IFS(AND($B$1=1,$BM$50&gt;0),VLOOKUP(FZ4,$BL$51:$BM$90,2,FALSE),AND($B$1=2,$BM$50&gt;0),VLOOKUP(FZ4,$BL$51:$BM$70,2,FALSE),AND($B$1=3,$BM$50&gt;0),VLOOKUP(FZ4,$BL$51:$BM$64,2,FALSE),AND($B$1=4,$BM$50&gt;0),VLOOKUP(FZ4,$BL$51:$BM$60,2,FALSE))</f>
        <v>#N/A</v>
      </c>
      <c r="GA5" s="16" t="str">
        <f>_xlfn.IFNA(IF(FZ5&gt;0,$BM$50)," ")</f>
        <v xml:space="preserve"> </v>
      </c>
      <c r="GB5" s="16" t="str">
        <f>_xlfn.IFNA(IF(FZ5&gt;0,$BM$49)," ")</f>
        <v xml:space="preserve"> </v>
      </c>
      <c r="GD5" s="18" cm="1">
        <f t="array" ref="GD5:GF36">_xlfn.SORTBY(FZ5:GB36,FZ5:FZ36,1)</f>
        <v>0.35416666666666669</v>
      </c>
      <c r="GE5" s="16" t="str">
        <v>Ausdauerlauf</v>
      </c>
      <c r="GF5" s="16" t="str">
        <v>d</v>
      </c>
      <c r="GH5" s="18" t="e" cm="1">
        <f t="array" ref="GH5">_xlfn.IFS(AND($B$1=1,$BM$50&gt;0),VLOOKUP(GH4,$BL$51:$BM$90,2,FALSE),AND($B$1=2,$BM$50&gt;0),VLOOKUP(GH4,$BL$51:$BM$70,2,FALSE),AND($B$1=3,$BM$50&gt;0),VLOOKUP(GH4,$BL$51:$BM$64,2,FALSE),AND($B$1=4,$BM$50&gt;0),VLOOKUP(GH4,$BL$51:$BM$60,2,FALSE))</f>
        <v>#N/A</v>
      </c>
      <c r="GI5" s="16" t="str">
        <f>_xlfn.IFNA(IF(GH5&gt;0,$BM$50)," ")</f>
        <v xml:space="preserve"> </v>
      </c>
      <c r="GJ5" s="16" t="str">
        <f>_xlfn.IFNA(IF(GH5&gt;0,$BM$49)," ")</f>
        <v xml:space="preserve"> </v>
      </c>
      <c r="GL5" s="18" cm="1">
        <f t="array" ref="GL5:GN36">_xlfn.SORTBY(GH5:GJ36,GH5:GH36,1)</f>
        <v>0.35416666666666669</v>
      </c>
      <c r="GM5" s="16" t="str">
        <v>Sprint</v>
      </c>
      <c r="GN5" s="16" t="str">
        <v>d</v>
      </c>
      <c r="GP5" s="18" t="e" cm="1">
        <f t="array" ref="GP5">_xlfn.IFS(AND($B$1=1,$BM$50&gt;0),VLOOKUP(GP4,$BL$51:$BM$90,2,FALSE),AND($B$1=2,$BM$50&gt;0),VLOOKUP(GP4,$BL$51:$BM$70,2,FALSE),AND($B$1=3,$BM$50&gt;0),VLOOKUP(GP4,$BL$51:$BM$64,2,FALSE),AND($B$1=4,$BM$50&gt;0),VLOOKUP(GP4,$BL$51:$BM$60,2,FALSE))</f>
        <v>#N/A</v>
      </c>
      <c r="GQ5" s="16" t="str">
        <f>_xlfn.IFNA(IF(GP5&gt;0,$BM$50)," ")</f>
        <v xml:space="preserve"> </v>
      </c>
      <c r="GR5" s="16" t="str">
        <f>_xlfn.IFNA(IF(GP5&gt;0,$BM$49)," ")</f>
        <v xml:space="preserve"> </v>
      </c>
      <c r="GT5" s="18" cm="1">
        <f t="array" ref="GT5:GV36">_xlfn.SORTBY(GP5:GR36,GP5:GP36,1)</f>
        <v>0.35416666666666669</v>
      </c>
      <c r="GU5" s="16" t="str">
        <v>Seilspringen</v>
      </c>
      <c r="GV5" s="16" t="str">
        <v>d</v>
      </c>
      <c r="GX5" s="18" t="e" cm="1">
        <f t="array" ref="GX5">_xlfn.IFS(AND($B$1=1,$BM$50&gt;0),VLOOKUP(GX4,$BL$51:$BM$90,2,FALSE),AND($B$1=2,$BM$50&gt;0),VLOOKUP(GX4,$BL$51:$BM$70,2,FALSE),AND($B$1=3,$BM$50&gt;0),VLOOKUP(GX4,$BL$51:$BM$64,2,FALSE),AND($B$1=4,$BM$50&gt;0),VLOOKUP(GX4,$BL$51:$BM$60,2,FALSE))</f>
        <v>#N/A</v>
      </c>
      <c r="GY5" s="16" t="str">
        <f>_xlfn.IFNA(IF(GX5&gt;0,$BM$50)," ")</f>
        <v xml:space="preserve"> </v>
      </c>
      <c r="GZ5" s="16" t="str">
        <f>_xlfn.IFNA(IF(GX5&gt;0,$BM$49)," ")</f>
        <v xml:space="preserve"> </v>
      </c>
      <c r="HB5" s="18" cm="1">
        <f t="array" ref="HB5:HD36">_xlfn.SORTBY(GX5:GZ36,GX5:GX36,1)</f>
        <v>0.35416666666666669</v>
      </c>
      <c r="HC5" s="16" t="str">
        <v>Weitwurf</v>
      </c>
      <c r="HD5" s="16" t="str">
        <v>d</v>
      </c>
      <c r="HF5" s="18" t="e" cm="1">
        <f t="array" ref="HF5">_xlfn.IFS(AND($B$1=1,$BM$50&gt;0),VLOOKUP(HF4,$BL$51:$BM$90,2,FALSE),AND($B$1=2,$BM$50&gt;0),VLOOKUP(HF4,$BL$51:$BM$70,2,FALSE),AND($B$1=3,$BM$50&gt;0),VLOOKUP(HF4,$BL$51:$BM$64,2,FALSE),AND($B$1=4,$BM$50&gt;0),VLOOKUP(HF4,$BL$51:$BM$60,2,FALSE))</f>
        <v>#N/A</v>
      </c>
      <c r="HG5" s="16" t="str">
        <f>_xlfn.IFNA(IF(HF5&gt;0,$BM$50)," ")</f>
        <v xml:space="preserve"> </v>
      </c>
      <c r="HH5" s="16" t="str">
        <f>_xlfn.IFNA(IF(HF5&gt;0,$BM$49)," ")</f>
        <v xml:space="preserve"> </v>
      </c>
      <c r="HJ5" s="18" cm="1">
        <f t="array" ref="HJ5:HL36">_xlfn.SORTBY(HF5:HH36,HF5:HF36,1)</f>
        <v>0.35416666666666669</v>
      </c>
      <c r="HK5" s="18" t="str">
        <v>Standweitsprung</v>
      </c>
      <c r="HL5" s="18" t="str">
        <v>c</v>
      </c>
      <c r="HN5" s="18" t="e" cm="1">
        <f t="array" ref="HN5">_xlfn.IFS(AND($B$1=1,$BM$50&gt;0),VLOOKUP(HN4,$BL$51:$BM$90,2,FALSE),AND($B$1=2,$BM$50&gt;0),VLOOKUP(HN4,$BL$51:$BM$70,2,FALSE),AND($B$1=3,$BM$50&gt;0),VLOOKUP(HN4,$BL$51:$BM$64,2,FALSE),AND($B$1=4,$BM$50&gt;0),VLOOKUP(HN4,$BL$51:$BM$60,2,FALSE))</f>
        <v>#N/A</v>
      </c>
      <c r="HO5" s="16" t="str">
        <f>_xlfn.IFNA(IF(HN5&gt;0,$BM$50)," ")</f>
        <v xml:space="preserve"> </v>
      </c>
      <c r="HP5" s="16" t="str">
        <f>_xlfn.IFNA(IF(HN5&gt;0,$BM$49)," ")</f>
        <v xml:space="preserve"> </v>
      </c>
      <c r="HR5" s="18" cm="1">
        <f t="array" ref="HR5:HT36">_xlfn.SORTBY(HN5:HP36,HN5:HN36,1)</f>
        <v>0.35416666666666669</v>
      </c>
      <c r="HS5" s="18" t="str">
        <v>Standweitsprung</v>
      </c>
      <c r="HT5" s="18" t="str">
        <v>c</v>
      </c>
      <c r="HV5" s="18" t="e" cm="1">
        <f t="array" ref="HV5">_xlfn.IFS(AND($B$1=1,$BM$50&gt;0),VLOOKUP(HV4,$BL$51:$BM$90,2,FALSE),AND($B$1=2,$BM$50&gt;0),VLOOKUP(HV4,$BL$51:$BM$70,2,FALSE),AND($B$1=3,$BM$50&gt;0),VLOOKUP(HV4,$BL$51:$BM$64,2,FALSE),AND($B$1=4,$BM$50&gt;0),VLOOKUP(HV4,$BL$51:$BM$60,2,FALSE))</f>
        <v>#N/A</v>
      </c>
      <c r="HW5" s="16" t="str">
        <f>_xlfn.IFNA(IF(HV5&gt;0,$BM$50)," ")</f>
        <v xml:space="preserve"> </v>
      </c>
      <c r="HX5" s="16" t="str">
        <f>_xlfn.IFNA(IF(HV5&gt;0,$BM$49)," ")</f>
        <v xml:space="preserve"> </v>
      </c>
      <c r="HZ5" s="18" cm="1">
        <f t="array" ref="HZ5:IB36">_xlfn.SORTBY(HV5:HX36,HV5:HV36,1)</f>
        <v>0.35416666666666669</v>
      </c>
      <c r="IA5" s="18" t="str">
        <v>Standweitsprung</v>
      </c>
      <c r="IB5" s="18" t="str">
        <v>c</v>
      </c>
      <c r="ID5" s="18" t="e" cm="1">
        <f t="array" ref="ID5">_xlfn.IFS(AND($B$1=1,$BM$50&gt;0),VLOOKUP(ID4,$BL$51:$BM$90,2,FALSE),AND($B$1=2,$BM$50&gt;0),VLOOKUP(ID4,$BL$51:$BM$70,2,FALSE),AND($B$1=3,$BM$50&gt;0),VLOOKUP(ID4,$BL$51:$BM$64,2,FALSE),AND($B$1=4,$BM$50&gt;0),VLOOKUP(ID4,$BL$51:$BM$60,2,FALSE))</f>
        <v>#N/A</v>
      </c>
      <c r="IE5" s="16" t="str">
        <f>_xlfn.IFNA(IF(ID5&gt;0,$BM$50)," ")</f>
        <v xml:space="preserve"> </v>
      </c>
      <c r="IF5" s="16" t="str">
        <f>_xlfn.IFNA(IF(ID5&gt;0,$BM$49)," ")</f>
        <v xml:space="preserve"> </v>
      </c>
      <c r="IH5" s="18" cm="1">
        <f t="array" ref="IH5:IJ36">_xlfn.SORTBY(ID5:IF36,ID5:ID36,1)</f>
        <v>0.35416666666666669</v>
      </c>
      <c r="II5" s="18" t="str">
        <v>Standweitsprung</v>
      </c>
      <c r="IJ5" s="18" t="str">
        <v>c</v>
      </c>
      <c r="IL5" s="18" t="e" cm="1">
        <f t="array" ref="IL5">_xlfn.IFS(AND($B$1=1,$BM$50&gt;0),VLOOKUP(IL4,$BL$51:$BM$90,2,FALSE),AND($B$1=2,$BM$50&gt;0),VLOOKUP(IL4,$BL$51:$BM$70,2,FALSE),AND($B$1=3,$BM$50&gt;0),VLOOKUP(IL4,$BL$51:$BM$64,2,FALSE),AND($B$1=4,$BM$50&gt;0),VLOOKUP(IL4,$BL$51:$BM$60,2,FALSE))</f>
        <v>#N/A</v>
      </c>
      <c r="IM5" s="16" t="str">
        <f>_xlfn.IFNA(IF(IL5&gt;0,$BM$50)," ")</f>
        <v xml:space="preserve"> </v>
      </c>
      <c r="IN5" s="16" t="str">
        <f>_xlfn.IFNA(IF(IL5&gt;0,$BM$49)," ")</f>
        <v xml:space="preserve"> </v>
      </c>
      <c r="IP5" s="18" cm="1">
        <f t="array" ref="IP5:IR36">_xlfn.SORTBY(IL5:IN36,IL5:IL36,1)</f>
        <v>0.35416666666666669</v>
      </c>
      <c r="IQ5" s="18" t="str">
        <v>Standweitsprung</v>
      </c>
      <c r="IR5" s="18" t="str">
        <v>c</v>
      </c>
      <c r="IT5" s="18" t="e" cm="1">
        <f t="array" ref="IT5">_xlfn.IFS(AND($B$1=1,$BM$50&gt;0),VLOOKUP(IT4,$BL$51:$BM$90,2,FALSE),AND($B$1=2,$BM$50&gt;0),VLOOKUP(IT4,$BL$51:$BM$70,2,FALSE),AND($B$1=3,$BM$50&gt;0),VLOOKUP(IT4,$BL$51:$BM$64,2,FALSE),AND($B$1=4,$BM$50&gt;0),VLOOKUP(IT4,$BL$51:$BM$60,2,FALSE))</f>
        <v>#N/A</v>
      </c>
      <c r="IU5" s="16" t="str">
        <f>_xlfn.IFNA(IF(IT5&gt;0,$BM$50)," ")</f>
        <v xml:space="preserve"> </v>
      </c>
      <c r="IV5" s="16" t="str">
        <f>_xlfn.IFNA(IF(IT5&gt;0,$BM$49)," ")</f>
        <v xml:space="preserve"> </v>
      </c>
      <c r="IX5" s="18" cm="1">
        <f t="array" ref="IX5:IZ36">_xlfn.SORTBY(IT5:IV36,IT5:IT36,1)</f>
        <v>0.35416666666666669</v>
      </c>
      <c r="IY5" s="18" t="str">
        <v>Standweitsprung</v>
      </c>
      <c r="IZ5" s="18" t="str">
        <v>c</v>
      </c>
      <c r="JB5" s="18" t="e" cm="1">
        <f t="array" ref="JB5">_xlfn.IFS(AND($B$1=1,$BM$50&gt;0),VLOOKUP(JB4,$BL$51:$BM$90,2,FALSE),AND($B$1=2,$BM$50&gt;0),VLOOKUP(JB4,$BL$51:$BM$70,2,FALSE),AND($B$1=3,$BM$50&gt;0),VLOOKUP(JB4,$BL$51:$BM$64,2,FALSE),AND($B$1=4,$BM$50&gt;0),VLOOKUP(JB4,$BL$51:$BM$60,2,FALSE))</f>
        <v>#N/A</v>
      </c>
      <c r="JC5" s="16" t="str">
        <f>_xlfn.IFNA(IF(JB5&gt;0,$BM$50)," ")</f>
        <v xml:space="preserve"> </v>
      </c>
      <c r="JD5" s="16" t="str">
        <f>_xlfn.IFNA(IF(JB5&gt;0,$BM$49)," ")</f>
        <v xml:space="preserve"> </v>
      </c>
      <c r="JF5" s="18" cm="1">
        <f t="array" ref="JF5:JH36">_xlfn.SORTBY(JB5:JD36,JB5:JB36,1)</f>
        <v>0.35416666666666669</v>
      </c>
      <c r="JG5" s="18" t="str">
        <v>Standweitsprung</v>
      </c>
      <c r="JH5" s="18" t="str">
        <v>c</v>
      </c>
      <c r="JJ5" s="18" t="e" cm="1">
        <f t="array" ref="JJ5">_xlfn.IFS(AND($B$1=1,$BM$50&gt;0),VLOOKUP(JJ4,$BL$51:$BM$90,2,FALSE),AND($B$1=2,$BM$50&gt;0),VLOOKUP(JJ4,$BL$51:$BM$70,2,FALSE),AND($B$1=3,$BM$50&gt;0),VLOOKUP(JJ4,$BL$51:$BM$64,2,FALSE),AND($B$1=4,$BM$50&gt;0),VLOOKUP(JJ4,$BL$51:$BM$60,2,FALSE))</f>
        <v>#N/A</v>
      </c>
      <c r="JK5" s="16" t="str">
        <f>_xlfn.IFNA(IF(JJ5&gt;0,$BM$50)," ")</f>
        <v xml:space="preserve"> </v>
      </c>
      <c r="JL5" s="16" t="str">
        <f>_xlfn.IFNA(IF(JJ5&gt;0,$BM$49)," ")</f>
        <v xml:space="preserve"> </v>
      </c>
      <c r="JN5" s="18" cm="1">
        <f t="array" ref="JN5:JP36">_xlfn.SORTBY(JJ5:JL36,JJ5:JJ36,1)</f>
        <v>0.35416666666666669</v>
      </c>
      <c r="JO5" s="18" t="str">
        <v>Standweitsprung</v>
      </c>
      <c r="JP5" s="18" t="str">
        <v>c</v>
      </c>
      <c r="JR5" s="18" t="e" cm="1">
        <f t="array" ref="JR5">_xlfn.IFS(AND($B$1=1,$BM$50&gt;0),VLOOKUP(JR4,$BL$51:$BM$90,2,FALSE),AND($B$1=2,$BM$50&gt;0),VLOOKUP(JR4,$BL$51:$BM$70,2,FALSE),AND($B$1=3,$BM$50&gt;0),VLOOKUP(JR4,$BL$51:$BM$64,2,FALSE),AND($B$1=4,$BM$50&gt;0),VLOOKUP(JR4,$BL$51:$BM$60,2,FALSE))</f>
        <v>#N/A</v>
      </c>
      <c r="JS5" s="16" t="str">
        <f>_xlfn.IFNA(IF(JR5&gt;0,$BM$50)," ")</f>
        <v xml:space="preserve"> </v>
      </c>
      <c r="JT5" s="16" t="str">
        <f>_xlfn.IFNA(IF(JR5&gt;0,$BM$49)," ")</f>
        <v xml:space="preserve"> </v>
      </c>
      <c r="JV5" s="18" cm="1">
        <f t="array" ref="JV5:JX36">_xlfn.SORTBY(JR5:JT36,JR5:JR36,1)</f>
        <v>0.35416666666666669</v>
      </c>
      <c r="JW5" s="18" t="str">
        <v>Standweitsprung</v>
      </c>
      <c r="JX5" s="18" t="str">
        <v>c</v>
      </c>
      <c r="JZ5" s="18" t="e" cm="1">
        <f t="array" ref="JZ5">_xlfn.IFS(AND($B$1=1,$BM$50&gt;0),VLOOKUP(JZ4,$BL$51:$BM$90,2,FALSE),AND($B$1=2,$BM$50&gt;0),VLOOKUP(JZ4,$BL$51:$BM$70,2,FALSE),AND($B$1=3,$BM$50&gt;0),VLOOKUP(JZ4,$BL$51:$BM$64,2,FALSE),AND($B$1=4,$BM$50&gt;0),VLOOKUP(JZ4,$BL$51:$BM$60,2,FALSE))</f>
        <v>#N/A</v>
      </c>
      <c r="KA5" s="16" t="str">
        <f>_xlfn.IFNA(IF(JZ5&gt;0,$BM$50)," ")</f>
        <v xml:space="preserve"> </v>
      </c>
      <c r="KB5" s="16" t="str">
        <f>_xlfn.IFNA(IF(JZ5&gt;0,$BM$49)," ")</f>
        <v xml:space="preserve"> </v>
      </c>
      <c r="KD5" s="18" cm="1">
        <f t="array" ref="KD5:KF36">_xlfn.SORTBY(JZ5:KB36,JZ5:JZ36,1)</f>
        <v>0.35416666666666669</v>
      </c>
      <c r="KE5" s="18" t="str">
        <v>Standweitsprung</v>
      </c>
      <c r="KF5" s="18" t="str">
        <v>c</v>
      </c>
      <c r="KH5" s="18" t="e" cm="1">
        <f t="array" ref="KH5">_xlfn.IFS(AND($B$1=1,$BM$50&gt;0),VLOOKUP(KH4,$BL$51:$BM$90,2,FALSE),AND($B$1=2,$BM$50&gt;0),VLOOKUP(KH4,$BL$51:$BM$70,2,FALSE),AND($B$1=3,$BM$50&gt;0),VLOOKUP(KH4,$BL$51:$BM$64,2,FALSE),AND($B$1=4,$BM$50&gt;0),VLOOKUP(KH4,$BL$51:$BM$60,2,FALSE))</f>
        <v>#N/A</v>
      </c>
      <c r="KI5" s="16" t="str">
        <f>_xlfn.IFNA(IF(KH5&gt;0,$BM$50)," ")</f>
        <v xml:space="preserve"> </v>
      </c>
      <c r="KJ5" s="16" t="str">
        <f>_xlfn.IFNA(IF(KH5&gt;0,$BM$49)," ")</f>
        <v xml:space="preserve"> </v>
      </c>
      <c r="KL5" s="18" cm="1">
        <f t="array" ref="KL5:KN36">_xlfn.SORTBY(KH5:KJ36,KH5:KH36,1)</f>
        <v>0.35416666666666669</v>
      </c>
      <c r="KM5" s="18" t="str">
        <v>Standweitsprung</v>
      </c>
      <c r="KN5" s="18" t="str">
        <v>c</v>
      </c>
      <c r="KP5" s="18" t="e" cm="1">
        <f t="array" ref="KP5">_xlfn.IFS(AND($B$1=1,$BM$50&gt;0),VLOOKUP(KP4,$BL$51:$BM$90,2,FALSE),AND($B$1=2,$BM$50&gt;0),VLOOKUP(KP4,$BL$51:$BM$70,2,FALSE),AND($B$1=3,$BM$50&gt;0),VLOOKUP(KP4,$BL$51:$BM$64,2,FALSE),AND($B$1=4,$BM$50&gt;0),VLOOKUP(KP4,$BL$51:$BM$60,2,FALSE))</f>
        <v>#N/A</v>
      </c>
      <c r="KQ5" s="16" t="str">
        <f>_xlfn.IFNA(IF(KP5&gt;0,$BM$50)," ")</f>
        <v xml:space="preserve"> </v>
      </c>
      <c r="KR5" s="16" t="str">
        <f>_xlfn.IFNA(IF(KP5&gt;0,$BM$49)," ")</f>
        <v xml:space="preserve"> </v>
      </c>
      <c r="KT5" s="18" cm="1">
        <f t="array" ref="KT5:KV36">_xlfn.SORTBY(KP5:KR36,KP5:KP36,1)</f>
        <v>0.35416666666666669</v>
      </c>
      <c r="KU5" s="18" t="str">
        <v>Standweitsprung</v>
      </c>
      <c r="KV5" s="18" t="str">
        <v>c</v>
      </c>
      <c r="KX5" s="18" t="e" cm="1">
        <f t="array" ref="KX5">_xlfn.IFS(AND($B$1=1,$BM$50&gt;0),VLOOKUP(KX4,$BL$51:$BM$90,2,FALSE),AND($B$1=2,$BM$50&gt;0),VLOOKUP(KX4,$BL$51:$BM$70,2,FALSE),AND($B$1=3,$BM$50&gt;0),VLOOKUP(KX4,$BL$51:$BM$64,2,FALSE),AND($B$1=4,$BM$50&gt;0),VLOOKUP(KX4,$BL$51:$BM$60,2,FALSE))</f>
        <v>#N/A</v>
      </c>
      <c r="KY5" s="16" t="str">
        <f>_xlfn.IFNA(IF(KX5&gt;0,$BM$50)," ")</f>
        <v xml:space="preserve"> </v>
      </c>
      <c r="KZ5" s="16" t="str">
        <f>_xlfn.IFNA(IF(KX5&gt;0,$BM$49)," ")</f>
        <v xml:space="preserve"> </v>
      </c>
      <c r="LB5" s="18" cm="1">
        <f t="array" ref="LB5:LD36">_xlfn.SORTBY(KX5:KZ36,KX5:KX36,1)</f>
        <v>0.35416666666666669</v>
      </c>
      <c r="LC5" s="18" t="str">
        <v>Standweitsprung</v>
      </c>
      <c r="LD5" s="18" t="str">
        <v>c</v>
      </c>
      <c r="LF5" s="18" t="e" cm="1">
        <f t="array" ref="LF5">_xlfn.IFS(AND($B$1=1,$BM$50&gt;0),VLOOKUP(LF4,$BL$51:$BM$90,2,FALSE),AND($B$1=2,$BM$50&gt;0),VLOOKUP(LF4,$BL$51:$BM$70,2,FALSE),AND($B$1=3,$BM$50&gt;0),VLOOKUP(LF4,$BL$51:$BM$64,2,FALSE),AND($B$1=4,$BM$50&gt;0),VLOOKUP(LF4,$BL$51:$BM$60,2,FALSE))</f>
        <v>#N/A</v>
      </c>
      <c r="LG5" s="16" t="str">
        <f>_xlfn.IFNA(IF(LF5&gt;0,$BM$50)," ")</f>
        <v xml:space="preserve"> </v>
      </c>
      <c r="LH5" s="16" t="str">
        <f>_xlfn.IFNA(IF(LF5&gt;0,$BM$49)," ")</f>
        <v xml:space="preserve"> </v>
      </c>
      <c r="LJ5" s="18" cm="1">
        <f t="array" ref="LJ5:LL36">_xlfn.SORTBY(LF5:LH36,LF5:LF36,1)</f>
        <v>0.35416666666666669</v>
      </c>
      <c r="LK5" s="18" t="str">
        <v>Standweitsprung</v>
      </c>
      <c r="LL5" s="18" t="str">
        <v>c</v>
      </c>
    </row>
    <row r="6" spans="1:327" x14ac:dyDescent="0.2">
      <c r="A6" s="16"/>
      <c r="B6" s="20">
        <f>IF($BK$50&gt;0,VLOOKUP(B4,_xlfn.ANCHORARRAY($BJ$92),2),"NEIN")</f>
        <v>0.85416666666666674</v>
      </c>
      <c r="C6" s="21" t="str">
        <f>IF(B6&gt;0,$BK$50)</f>
        <v>Weitsprung</v>
      </c>
      <c r="D6" s="21" t="str">
        <f>IF(B6&gt;0,$BK$49)</f>
        <v>b</v>
      </c>
      <c r="E6" s="16"/>
      <c r="F6" s="18" t="e" cm="1">
        <f t="array" ref="F6">_xlfn.IFS(AND($B$1=1,$BK$50&gt;0),VLOOKUP(F4,$BJ$51:$BK$90,2,FALSE),AND($B$1=2,$BK$50&gt;0),VLOOKUP(F4,$BJ$51:$BK$70,2,FALSE),AND($B$1=3,$BK$50&gt;0),VLOOKUP(F4,$BJ$51:$BK$64,2,FALSE),AND($B$1=4,$BK$50&gt;0),VLOOKUP(F4,$BJ$51:$BK$60,2,FALSE))</f>
        <v>#N/A</v>
      </c>
      <c r="G6" s="16" t="str">
        <f>_xlfn.IFNA(IF(F6&gt;0,$BK$50)," ")</f>
        <v xml:space="preserve"> </v>
      </c>
      <c r="H6" s="16" t="str">
        <f>_xlfn.IFNA(IF(F6&gt;0,$BK$49)," ")</f>
        <v xml:space="preserve"> </v>
      </c>
      <c r="I6" s="16"/>
      <c r="J6" s="18">
        <v>0.38194444444444448</v>
      </c>
      <c r="K6" s="16" t="str">
        <v>Standweitsprung</v>
      </c>
      <c r="L6" s="16" t="str">
        <v>a</v>
      </c>
      <c r="M6" s="16"/>
      <c r="N6" s="18" t="e" cm="1">
        <f t="array" ref="N6">_xlfn.IFS(AND($B$1=1,$BK$50&gt;0),VLOOKUP(N4,$BJ$51:$BK$90,2,FALSE),AND($B$1=2,$BK$50&gt;0),VLOOKUP(N4,$BJ$51:$BK$70,2,FALSE),AND($B$1=3,$BK$50&gt;0),VLOOKUP(N4,$BJ$51:$BK$64,2,FALSE),AND($B$1=4,$BK$50&gt;0),VLOOKUP(N4,$BJ$51:$BK$60,2,FALSE))</f>
        <v>#N/A</v>
      </c>
      <c r="O6" s="16" t="str">
        <f>_xlfn.IFNA(IF(N6&gt;0,$BK$50)," ")</f>
        <v xml:space="preserve"> </v>
      </c>
      <c r="P6" s="16" t="str">
        <f>_xlfn.IFNA(IF(N6&gt;0,$BK$49)," ")</f>
        <v xml:space="preserve"> </v>
      </c>
      <c r="Q6" s="16"/>
      <c r="R6" s="18">
        <v>0.40972222222222221</v>
      </c>
      <c r="S6" s="16" t="str">
        <v>Standweitsprung</v>
      </c>
      <c r="T6" s="16" t="str">
        <v>a</v>
      </c>
      <c r="U6" s="16"/>
      <c r="V6" s="18" t="e" cm="1">
        <f t="array" ref="V6">_xlfn.IFS(AND($B$1=1,$BK$50&gt;0),VLOOKUP(V4,$BJ$51:$BK$90,2,FALSE),AND($B$1=2,$BK$50&gt;0),VLOOKUP(V4,$BJ$51:$BK$70,2,FALSE),AND($B$1=3,$BK$50&gt;0),VLOOKUP(V4,$BJ$51:$BK$64,2,FALSE),AND($B$1=4,$BK$50&gt;0),VLOOKUP(V4,$BJ$51:$BK$60,2,FALSE))</f>
        <v>#N/A</v>
      </c>
      <c r="W6" s="16" t="str">
        <f>_xlfn.IFNA(IF(V6&gt;0,$BK$50)," ")</f>
        <v xml:space="preserve"> </v>
      </c>
      <c r="X6" s="16" t="str">
        <f>_xlfn.IFNA(IF(V6&gt;0,$BK$49)," ")</f>
        <v xml:space="preserve"> </v>
      </c>
      <c r="Z6" s="3">
        <v>0.40972222222222221</v>
      </c>
      <c r="AA6" s="1" t="str">
        <v>Weitsprung</v>
      </c>
      <c r="AB6" s="1" t="str">
        <v>a</v>
      </c>
      <c r="AC6" s="16"/>
      <c r="AD6" s="18" t="e" cm="1">
        <f t="array" ref="AD6">_xlfn.IFS(AND($B$1=1,$BK$50&gt;0),VLOOKUP(AD4,$BJ$51:$BK$90,2,FALSE),AND($B$1=2,$BK$50&gt;0),VLOOKUP(AD4,$BJ$51:$BK$70,2,FALSE),AND($B$1=3,$BK$50&gt;0),VLOOKUP(AD4,$BJ$51:$BK$64,2,FALSE),AND($B$1=4,$BK$50&gt;0),VLOOKUP(AD4,$BJ$51:$BK$60,2,FALSE))</f>
        <v>#N/A</v>
      </c>
      <c r="AE6" s="16" t="str">
        <f>_xlfn.IFNA(IF(AD6&gt;0,$BK$50)," ")</f>
        <v xml:space="preserve"> </v>
      </c>
      <c r="AF6" s="16" t="str">
        <f>_xlfn.IFNA(IF(AD6&gt;0,$BK$49)," ")</f>
        <v xml:space="preserve"> </v>
      </c>
      <c r="AG6" s="16"/>
      <c r="AH6" s="18">
        <v>0.38194444444444448</v>
      </c>
      <c r="AI6" s="16" t="str">
        <v>Ausdauerlauf</v>
      </c>
      <c r="AJ6" s="16" t="str">
        <v>a</v>
      </c>
      <c r="AK6" s="16"/>
      <c r="AL6" s="18" t="e" cm="1">
        <f t="array" ref="AL6">_xlfn.IFS(AND($B$1=1,$BK$50&gt;0),VLOOKUP(AL4,$BJ$51:$BK$90,2,FALSE),AND($B$1=2,$BK$50&gt;0),VLOOKUP(AL4,$BJ$51:$BK$70,2,FALSE),AND($B$1=3,$BK$50&gt;0),VLOOKUP(AL4,$BJ$51:$BK$64,2,FALSE),AND($B$1=4,$BK$50&gt;0),VLOOKUP(AL4,$BJ$51:$BK$60,2,FALSE))</f>
        <v>#N/A</v>
      </c>
      <c r="AM6" s="16" t="str">
        <f>_xlfn.IFNA(IF(AL6&gt;0,$BK$50)," ")</f>
        <v xml:space="preserve"> </v>
      </c>
      <c r="AN6" s="16" t="str">
        <f>_xlfn.IFNA(IF(AL6&gt;0,$BK$49)," ")</f>
        <v xml:space="preserve"> </v>
      </c>
      <c r="AP6" s="3">
        <v>0.38194444444444448</v>
      </c>
      <c r="AQ6" s="1" t="str">
        <v>Sprint</v>
      </c>
      <c r="AR6" s="1" t="str">
        <v>a</v>
      </c>
      <c r="AT6" s="18" t="e" cm="1">
        <f t="array" ref="AT6">_xlfn.IFS(AND($B$1=1,$BK$50&gt;0),VLOOKUP(AT4,$BJ$51:$BK$90,2,FALSE),AND($B$1=2,$BK$50&gt;0),VLOOKUP(AT4,$BJ$51:$BK$70,2,FALSE),AND($B$1=3,$BK$50&gt;0),VLOOKUP(AT4,$BJ$51:$BK$64,2,FALSE),AND($B$1=4,$BK$50&gt;0),VLOOKUP(AT4,$BJ$51:$BK$60,2,FALSE))</f>
        <v>#N/A</v>
      </c>
      <c r="AU6" s="16" t="str">
        <f>_xlfn.IFNA(IF(AT6&gt;0,$BK$50)," ")</f>
        <v xml:space="preserve"> </v>
      </c>
      <c r="AV6" s="16" t="str">
        <f>_xlfn.IFNA(IF(AT6&gt;0,$BK$49)," ")</f>
        <v xml:space="preserve"> </v>
      </c>
      <c r="AX6" s="3">
        <v>0.38194444444444448</v>
      </c>
      <c r="AY6" s="1" t="str">
        <v>Seilspringen</v>
      </c>
      <c r="AZ6" s="1" t="str">
        <v>a</v>
      </c>
      <c r="BB6" s="18" t="e" cm="1">
        <f t="array" ref="BB6">_xlfn.IFS(AND($B$1=1,$BK$50&gt;0),VLOOKUP(BB4,$BJ$51:$BK$90,2,FALSE),AND($B$1=2,$BK$50&gt;0),VLOOKUP(BB4,$BJ$51:$BK$70,2,FALSE),AND($B$1=3,$BK$50&gt;0),VLOOKUP(BB4,$BJ$51:$BK$64,2,FALSE),AND($B$1=4,$BK$50&gt;0),VLOOKUP(BB4,$BJ$51:$BK$60,2,FALSE))</f>
        <v>#N/A</v>
      </c>
      <c r="BC6" s="16" t="str">
        <f>_xlfn.IFNA(IF(BB6&gt;0,$BK$50)," ")</f>
        <v xml:space="preserve"> </v>
      </c>
      <c r="BD6" s="16" t="str">
        <f>_xlfn.IFNA(IF(BB6&gt;0,$BK$49)," ")</f>
        <v xml:space="preserve"> </v>
      </c>
      <c r="BF6" s="3">
        <v>0.38194444444444448</v>
      </c>
      <c r="BG6" s="1" t="str">
        <v>Weitwurf</v>
      </c>
      <c r="BH6" s="1" t="str">
        <v>a</v>
      </c>
      <c r="BJ6" s="18" cm="1">
        <f t="array" ref="BJ6">_xlfn.IFS(AND($B$1=1,$BK$50&gt;0),VLOOKUP(BJ4,$BJ$51:$BK$90,2,FALSE),AND($B$1=2,$BK$50&gt;0),VLOOKUP(BJ4,$BJ$51:$BK$70,2,FALSE),AND($B$1=3,$BK$50&gt;0),VLOOKUP(BJ4,$BJ$51:$BK$64,2,FALSE),AND($B$1=4,$BK$50&gt;0),VLOOKUP(BJ4,$BJ$51:$BK$60,2,FALSE))</f>
        <v>0.35416666666666669</v>
      </c>
      <c r="BK6" s="16" t="str">
        <f>_xlfn.IFNA(IF(BJ6&gt;0,$BK$50)," ")</f>
        <v>Weitsprung</v>
      </c>
      <c r="BL6" s="16" t="str">
        <f>_xlfn.IFNA(IF(BJ6&gt;0,$BK$49)," ")</f>
        <v>b</v>
      </c>
      <c r="BN6" s="3">
        <v>0.38194444444444448</v>
      </c>
      <c r="BO6" s="3" t="str">
        <v>Standweitsprung</v>
      </c>
      <c r="BP6" s="3" t="str">
        <v>b</v>
      </c>
      <c r="BR6" s="18" cm="1">
        <f t="array" ref="BR6">_xlfn.IFS(AND($B$1=1,$BK$50&gt;0),VLOOKUP(BR4,$BJ$51:$BK$90,2,FALSE),AND($B$1=2,$BK$50&gt;0),VLOOKUP(BR4,$BJ$51:$BK$70,2,FALSE),AND($B$1=3,$BK$50&gt;0),VLOOKUP(BR4,$BJ$51:$BK$64,2,FALSE),AND($B$1=4,$BK$50&gt;0),VLOOKUP(BR4,$BJ$51:$BK$60,2,FALSE))</f>
        <v>0.38194444444444448</v>
      </c>
      <c r="BS6" s="16" t="str">
        <f>_xlfn.IFNA(IF(BR6&gt;0,$BK$50)," ")</f>
        <v>Weitsprung</v>
      </c>
      <c r="BT6" s="16" t="str">
        <f>_xlfn.IFNA(IF(BR6&gt;0,$BK$49)," ")</f>
        <v>b</v>
      </c>
      <c r="BV6" s="3">
        <v>0.40972222222222221</v>
      </c>
      <c r="BW6" s="3" t="str">
        <v>Standweitsprung</v>
      </c>
      <c r="BX6" s="3" t="str">
        <v>b</v>
      </c>
      <c r="BZ6" s="18" cm="1">
        <f t="array" ref="BZ6">_xlfn.IFS(AND($B$1=1,$BK$50&gt;0),VLOOKUP(BZ4,$BJ$51:$BK$90,2,FALSE),AND($B$1=2,$BK$50&gt;0),VLOOKUP(BZ4,$BJ$51:$BK$70,2,FALSE),AND($B$1=3,$BK$50&gt;0),VLOOKUP(BZ4,$BJ$51:$BK$64,2,FALSE),AND($B$1=4,$BK$50&gt;0),VLOOKUP(BZ4,$BJ$51:$BK$60,2,FALSE))</f>
        <v>0.40972222222222221</v>
      </c>
      <c r="CA6" s="16" t="str">
        <f>_xlfn.IFNA(IF(BZ6&gt;0,$BK$50)," ")</f>
        <v>Weitsprung</v>
      </c>
      <c r="CB6" s="16" t="str">
        <f>_xlfn.IFNA(IF(BZ6&gt;0,$BK$49)," ")</f>
        <v>b</v>
      </c>
      <c r="CD6" s="3">
        <v>0.40972222222222221</v>
      </c>
      <c r="CE6" s="3" t="str">
        <v>Weitsprung</v>
      </c>
      <c r="CF6" s="3" t="str">
        <v>b</v>
      </c>
      <c r="CH6" s="18" cm="1">
        <f t="array" ref="CH6">_xlfn.IFS(AND($B$1=1,$BK$50&gt;0),VLOOKUP(CH4,$BJ$51:$BK$90,2,FALSE),AND($B$1=2,$BK$50&gt;0),VLOOKUP(CH4,$BJ$51:$BK$70,2,FALSE),AND($B$1=3,$BK$50&gt;0),VLOOKUP(CH4,$BJ$51:$BK$64,2,FALSE),AND($B$1=4,$BK$50&gt;0),VLOOKUP(CH4,$BJ$51:$BK$60,2,FALSE))</f>
        <v>0.4375</v>
      </c>
      <c r="CI6" s="16" t="str">
        <f>_xlfn.IFNA(IF(CH6&gt;0,$BK$50)," ")</f>
        <v>Weitsprung</v>
      </c>
      <c r="CJ6" s="16" t="str">
        <f>_xlfn.IFNA(IF(CH6&gt;0,$BK$49)," ")</f>
        <v>b</v>
      </c>
      <c r="CL6" s="3">
        <v>0.38194444444444448</v>
      </c>
      <c r="CM6" s="3" t="str">
        <v>Ausdauerlauf</v>
      </c>
      <c r="CN6" s="3" t="str">
        <v>b</v>
      </c>
      <c r="CP6" s="18" cm="1">
        <f t="array" ref="CP6">_xlfn.IFS(AND($B$1=1,$BK$50&gt;0),VLOOKUP(CP4,$BJ$51:$BK$90,2,FALSE),AND($B$1=2,$BK$50&gt;0),VLOOKUP(CP4,$BJ$51:$BK$70,2,FALSE),AND($B$1=3,$BK$50&gt;0),VLOOKUP(CP4,$BJ$51:$BK$64,2,FALSE),AND($B$1=4,$BK$50&gt;0),VLOOKUP(CP4,$BJ$51:$BK$60,2,FALSE))</f>
        <v>0.46527777777777779</v>
      </c>
      <c r="CQ6" s="16" t="str">
        <f>_xlfn.IFNA(IF(CP6&gt;0,$BK$50)," ")</f>
        <v>Weitsprung</v>
      </c>
      <c r="CR6" s="16" t="str">
        <f>_xlfn.IFNA(IF(CP6&gt;0,$BK$49)," ")</f>
        <v>b</v>
      </c>
      <c r="CT6" s="3">
        <v>0.38194444444444448</v>
      </c>
      <c r="CU6" s="3" t="str">
        <v>Sprint</v>
      </c>
      <c r="CV6" s="3" t="str">
        <v>b</v>
      </c>
      <c r="CX6" s="18" cm="1">
        <f t="array" ref="CX6">_xlfn.IFS(AND($B$1=1,$BK$50&gt;0),VLOOKUP(CX4,$BJ$51:$BK$90,2,FALSE),AND($B$1=2,$BK$50&gt;0),VLOOKUP(CX4,$BJ$51:$BK$70,2,FALSE),AND($B$1=3,$BK$50&gt;0),VLOOKUP(CX4,$BJ$51:$BK$64,2,FALSE),AND($B$1=4,$BK$50&gt;0),VLOOKUP(CX4,$BJ$51:$BK$60,2,FALSE))</f>
        <v>0.49305555555555558</v>
      </c>
      <c r="CY6" s="16" t="str">
        <f>_xlfn.IFNA(IF(CX6&gt;0,$BK$50)," ")</f>
        <v>Weitsprung</v>
      </c>
      <c r="CZ6" s="16" t="str">
        <f>_xlfn.IFNA(IF(CX6&gt;0,$BK$49)," ")</f>
        <v>b</v>
      </c>
      <c r="DB6" s="3">
        <v>0.38194444444444448</v>
      </c>
      <c r="DC6" s="3" t="str">
        <v>Seilspringen</v>
      </c>
      <c r="DD6" s="3" t="str">
        <v>b</v>
      </c>
      <c r="DF6" s="18" cm="1">
        <f t="array" ref="DF6">_xlfn.IFS(AND($B$1=1,$BK$50&gt;0),VLOOKUP(DF4,$BJ$51:$BK$90,2,FALSE),AND($B$1=2,$BK$50&gt;0),VLOOKUP(DF4,$BJ$51:$BK$70,2,FALSE),AND($B$1=3,$BK$50&gt;0),VLOOKUP(DF4,$BJ$51:$BK$64,2,FALSE),AND($B$1=4,$BK$50&gt;0),VLOOKUP(DF4,$BJ$51:$BK$60,2,FALSE))</f>
        <v>0.52083333333333337</v>
      </c>
      <c r="DG6" s="16" t="str">
        <f>_xlfn.IFNA(IF(DF6&gt;0,$BK$50)," ")</f>
        <v>Weitsprung</v>
      </c>
      <c r="DH6" s="16" t="str">
        <f>_xlfn.IFNA(IF(DF6&gt;0,$BK$49)," ")</f>
        <v>b</v>
      </c>
      <c r="DJ6" s="3">
        <v>0.38194444444444448</v>
      </c>
      <c r="DK6" s="3" t="str">
        <v>Weitwurf</v>
      </c>
      <c r="DL6" s="3" t="str">
        <v>b</v>
      </c>
      <c r="DN6" s="18" cm="1">
        <f t="array" ref="DN6">_xlfn.IFS(AND($B$1=1,$BK$50&gt;0),VLOOKUP(DN4,$BJ$51:$BK$90,2,FALSE),AND($B$1=2,$BK$50&gt;0),VLOOKUP(DN4,$BJ$51:$BK$70,2,FALSE),AND($B$1=3,$BK$50&gt;0),VLOOKUP(DN4,$BJ$51:$BK$64,2,FALSE),AND($B$1=4,$BK$50&gt;0),VLOOKUP(DN4,$BJ$51:$BK$60,2,FALSE))</f>
        <v>0.54861111111111116</v>
      </c>
      <c r="DO6" s="16" t="str">
        <f>_xlfn.IFNA(IF(DN6&gt;0,$BK$50)," ")</f>
        <v>Weitsprung</v>
      </c>
      <c r="DP6" s="16" t="str">
        <f>_xlfn.IFNA(IF(DN6&gt;0,$BK$49)," ")</f>
        <v>b</v>
      </c>
      <c r="DR6" s="3">
        <v>0.38194444444444448</v>
      </c>
      <c r="DS6" s="3" t="str">
        <v>Standweitsprung</v>
      </c>
      <c r="DT6" s="3" t="str">
        <v>c</v>
      </c>
      <c r="DV6" s="18" cm="1">
        <f t="array" ref="DV6">_xlfn.IFS(AND($B$1=1,$BK$50&gt;0),VLOOKUP(DV4,$BJ$51:$BK$90,2,FALSE),AND($B$1=2,$BK$50&gt;0),VLOOKUP(DV4,$BJ$51:$BK$70,2,FALSE),AND($B$1=3,$BK$50&gt;0),VLOOKUP(DV4,$BJ$51:$BK$64,2,FALSE),AND($B$1=4,$BK$50&gt;0),VLOOKUP(DV4,$BJ$51:$BK$60,2,FALSE))</f>
        <v>0.57638888888888884</v>
      </c>
      <c r="DW6" s="16" t="str">
        <f>_xlfn.IFNA(IF(DV6&gt;0,$BK$50)," ")</f>
        <v>Weitsprung</v>
      </c>
      <c r="DX6" s="16" t="str">
        <f>_xlfn.IFNA(IF(DV6&gt;0,$BK$49)," ")</f>
        <v>b</v>
      </c>
      <c r="DZ6" s="3">
        <v>0.40972222222222221</v>
      </c>
      <c r="EA6" s="3" t="str">
        <v>Standweitsprung</v>
      </c>
      <c r="EB6" s="3" t="str">
        <v>c</v>
      </c>
      <c r="ED6" s="18" cm="1">
        <f t="array" ref="ED6">_xlfn.IFS(AND($B$1=1,$BK$50&gt;0),VLOOKUP(ED4,$BJ$51:$BK$90,2,FALSE),AND($B$1=2,$BK$50&gt;0),VLOOKUP(ED4,$BJ$51:$BK$70,2,FALSE),AND($B$1=3,$BK$50&gt;0),VLOOKUP(ED4,$BJ$51:$BK$64,2,FALSE),AND($B$1=4,$BK$50&gt;0),VLOOKUP(ED4,$BJ$51:$BK$60,2,FALSE))</f>
        <v>0.60416666666666674</v>
      </c>
      <c r="EE6" s="16" t="str">
        <f>_xlfn.IFNA(IF(ED6&gt;0,$BK$50)," ")</f>
        <v>Weitsprung</v>
      </c>
      <c r="EF6" s="16" t="str">
        <f>_xlfn.IFNA(IF(ED6&gt;0,$BK$49)," ")</f>
        <v>b</v>
      </c>
      <c r="EH6" s="3">
        <v>0.40972222222222221</v>
      </c>
      <c r="EI6" s="3" t="str">
        <v>Weitsprung</v>
      </c>
      <c r="EJ6" s="3" t="str">
        <v>c</v>
      </c>
      <c r="EL6" s="18" t="e" cm="1">
        <f t="array" ref="EL6">_xlfn.IFS(AND($B$1=1,$BK$50&gt;0),VLOOKUP(EL4,$BJ$51:$BK$90,2,FALSE),AND($B$1=2,$BK$50&gt;0),VLOOKUP(EL4,$BJ$51:$BK$70,2,FALSE),AND($B$1=3,$BK$50&gt;0),VLOOKUP(EL4,$BJ$51:$BK$64,2,FALSE),AND($B$1=4,$BK$50&gt;0),VLOOKUP(EL4,$BJ$51:$BK$60,2,FALSE))</f>
        <v>#N/A</v>
      </c>
      <c r="EM6" s="16" t="str">
        <f>_xlfn.IFNA(IF(EL6&gt;0,$BK$50)," ")</f>
        <v xml:space="preserve"> </v>
      </c>
      <c r="EN6" s="16" t="str">
        <f>_xlfn.IFNA(IF(EL6&gt;0,$BK$49)," ")</f>
        <v xml:space="preserve"> </v>
      </c>
      <c r="EP6" s="18">
        <v>0.38194444444444448</v>
      </c>
      <c r="EQ6" s="18" t="str">
        <v>Ausdauerlauf</v>
      </c>
      <c r="ER6" s="18" t="str">
        <v>c</v>
      </c>
      <c r="ET6" s="18" t="e" cm="1">
        <f t="array" ref="ET6">_xlfn.IFS(AND($B$1=1,$BK$50&gt;0),VLOOKUP(ET4,$BJ$51:$BK$90,2,FALSE),AND($B$1=2,$BK$50&gt;0),VLOOKUP(ET4,$BJ$51:$BK$70,2,FALSE),AND($B$1=3,$BK$50&gt;0),VLOOKUP(ET4,$BJ$51:$BK$64,2,FALSE),AND($B$1=4,$BK$50&gt;0),VLOOKUP(ET4,$BJ$51:$BK$60,2,FALSE))</f>
        <v>#N/A</v>
      </c>
      <c r="EU6" s="16" t="str">
        <f>_xlfn.IFNA(IF(ET6&gt;0,$BK$50)," ")</f>
        <v xml:space="preserve"> </v>
      </c>
      <c r="EV6" s="16" t="str">
        <f>_xlfn.IFNA(IF(ET6&gt;0,$BK$49)," ")</f>
        <v xml:space="preserve"> </v>
      </c>
      <c r="EX6" s="18">
        <v>0.38194444444444448</v>
      </c>
      <c r="EY6" s="18" t="str">
        <v>Sprint</v>
      </c>
      <c r="EZ6" s="18" t="str">
        <v>c</v>
      </c>
      <c r="FB6" s="18" t="e" cm="1">
        <f t="array" ref="FB6">_xlfn.IFS(AND($B$1=1,$BK$50&gt;0),VLOOKUP(FB4,$BJ$51:$BK$90,2,FALSE),AND($B$1=2,$BK$50&gt;0),VLOOKUP(FB4,$BJ$51:$BK$70,2,FALSE),AND($B$1=3,$BK$50&gt;0),VLOOKUP(FB4,$BJ$51:$BK$64,2,FALSE),AND($B$1=4,$BK$50&gt;0),VLOOKUP(FB4,$BJ$51:$BK$60,2,FALSE))</f>
        <v>#N/A</v>
      </c>
      <c r="FC6" s="16" t="str">
        <f>_xlfn.IFNA(IF(FB6&gt;0,$BK$50)," ")</f>
        <v xml:space="preserve"> </v>
      </c>
      <c r="FD6" s="16" t="str">
        <f>_xlfn.IFNA(IF(FB6&gt;0,$BK$49)," ")</f>
        <v xml:space="preserve"> </v>
      </c>
      <c r="FF6" s="18">
        <v>0.38194444444444448</v>
      </c>
      <c r="FG6" s="18" t="str">
        <v>Seilspringen</v>
      </c>
      <c r="FH6" s="18" t="str">
        <v>c</v>
      </c>
      <c r="FJ6" s="18" t="e" cm="1">
        <f t="array" ref="FJ6">_xlfn.IFS(AND($B$1=1,$BK$50&gt;0),VLOOKUP(FJ4,$BJ$51:$BK$90,2,FALSE),AND($B$1=2,$BK$50&gt;0),VLOOKUP(FJ4,$BJ$51:$BK$70,2,FALSE),AND($B$1=3,$BK$50&gt;0),VLOOKUP(FJ4,$BJ$51:$BK$64,2,FALSE),AND($B$1=4,$BK$50&gt;0),VLOOKUP(FJ4,$BJ$51:$BK$60,2,FALSE))</f>
        <v>#N/A</v>
      </c>
      <c r="FK6" s="16" t="str">
        <f>_xlfn.IFNA(IF(FJ6&gt;0,$BK$50)," ")</f>
        <v xml:space="preserve"> </v>
      </c>
      <c r="FL6" s="16" t="str">
        <f>_xlfn.IFNA(IF(FJ6&gt;0,$BK$49)," ")</f>
        <v xml:space="preserve"> </v>
      </c>
      <c r="FN6" s="18">
        <v>0.38194444444444448</v>
      </c>
      <c r="FO6" s="18" t="str">
        <v>Standweitsprung</v>
      </c>
      <c r="FP6" s="18" t="str">
        <v>d</v>
      </c>
      <c r="FR6" s="18" t="e" cm="1">
        <f t="array" ref="FR6">_xlfn.IFS(AND($B$1=1,$BK$50&gt;0),VLOOKUP(FR4,$BJ$51:$BK$90,2,FALSE),AND($B$1=2,$BK$50&gt;0),VLOOKUP(FR4,$BJ$51:$BK$70,2,FALSE),AND($B$1=3,$BK$50&gt;0),VLOOKUP(FR4,$BJ$51:$BK$64,2,FALSE),AND($B$1=4,$BK$50&gt;0),VLOOKUP(FR4,$BJ$51:$BK$60,2,FALSE))</f>
        <v>#N/A</v>
      </c>
      <c r="FS6" s="16" t="str">
        <f>_xlfn.IFNA(IF(FR6&gt;0,$BK$50)," ")</f>
        <v xml:space="preserve"> </v>
      </c>
      <c r="FT6" s="16" t="str">
        <f>_xlfn.IFNA(IF(FR6&gt;0,$BK$49)," ")</f>
        <v xml:space="preserve"> </v>
      </c>
      <c r="FV6" s="18">
        <v>0.40972222222222221</v>
      </c>
      <c r="FW6" s="18" t="str">
        <v>Standweitsprung</v>
      </c>
      <c r="FX6" s="18" t="str">
        <v>d</v>
      </c>
      <c r="FZ6" s="18" t="e" cm="1">
        <f t="array" ref="FZ6">_xlfn.IFS(AND($B$1=1,$BK$50&gt;0),VLOOKUP(FZ4,$BJ$51:$BK$90,2,FALSE),AND($B$1=2,$BK$50&gt;0),VLOOKUP(FZ4,$BJ$51:$BK$70,2,FALSE),AND($B$1=3,$BK$50&gt;0),VLOOKUP(FZ4,$BJ$51:$BK$64,2,FALSE),AND($B$1=4,$BK$50&gt;0),VLOOKUP(FZ4,$BJ$51:$BK$60,2,FALSE))</f>
        <v>#N/A</v>
      </c>
      <c r="GA6" s="16" t="str">
        <f>_xlfn.IFNA(IF(FZ6&gt;0,$BK$50)," ")</f>
        <v xml:space="preserve"> </v>
      </c>
      <c r="GB6" s="16" t="str">
        <f>_xlfn.IFNA(IF(FZ6&gt;0,$BK$49)," ")</f>
        <v xml:space="preserve"> </v>
      </c>
      <c r="GD6" s="18">
        <v>0.40972222222222221</v>
      </c>
      <c r="GE6" s="16" t="str">
        <v>Weitsprung</v>
      </c>
      <c r="GF6" s="16" t="str">
        <v>d</v>
      </c>
      <c r="GH6" s="18" t="e" cm="1">
        <f t="array" ref="GH6">_xlfn.IFS(AND($B$1=1,$BK$50&gt;0),VLOOKUP(GH4,$BJ$51:$BK$90,2,FALSE),AND($B$1=2,$BK$50&gt;0),VLOOKUP(GH4,$BJ$51:$BK$70,2,FALSE),AND($B$1=3,$BK$50&gt;0),VLOOKUP(GH4,$BJ$51:$BK$64,2,FALSE),AND($B$1=4,$BK$50&gt;0),VLOOKUP(GH4,$BJ$51:$BK$60,2,FALSE))</f>
        <v>#N/A</v>
      </c>
      <c r="GI6" s="16" t="str">
        <f>_xlfn.IFNA(IF(GH6&gt;0,$BK$50)," ")</f>
        <v xml:space="preserve"> </v>
      </c>
      <c r="GJ6" s="16" t="str">
        <f>_xlfn.IFNA(IF(GH6&gt;0,$BK$49)," ")</f>
        <v xml:space="preserve"> </v>
      </c>
      <c r="GL6" s="18">
        <v>0.38194444444444448</v>
      </c>
      <c r="GM6" s="16" t="str">
        <v>Ausdauerlauf</v>
      </c>
      <c r="GN6" s="16" t="str">
        <v>d</v>
      </c>
      <c r="GP6" s="18" t="e" cm="1">
        <f t="array" ref="GP6">_xlfn.IFS(AND($B$1=1,$BK$50&gt;0),VLOOKUP(GP4,$BJ$51:$BK$90,2,FALSE),AND($B$1=2,$BK$50&gt;0),VLOOKUP(GP4,$BJ$51:$BK$70,2,FALSE),AND($B$1=3,$BK$50&gt;0),VLOOKUP(GP4,$BJ$51:$BK$64,2,FALSE),AND($B$1=4,$BK$50&gt;0),VLOOKUP(GP4,$BJ$51:$BK$60,2,FALSE))</f>
        <v>#N/A</v>
      </c>
      <c r="GQ6" s="16" t="str">
        <f>_xlfn.IFNA(IF(GP6&gt;0,$BK$50)," ")</f>
        <v xml:space="preserve"> </v>
      </c>
      <c r="GR6" s="16" t="str">
        <f>_xlfn.IFNA(IF(GP6&gt;0,$BK$49)," ")</f>
        <v xml:space="preserve"> </v>
      </c>
      <c r="GT6" s="18">
        <v>0.38194444444444448</v>
      </c>
      <c r="GU6" s="16" t="str">
        <v>Sprint</v>
      </c>
      <c r="GV6" s="16" t="str">
        <v>d</v>
      </c>
      <c r="GX6" s="18" t="e" cm="1">
        <f t="array" ref="GX6">_xlfn.IFS(AND($B$1=1,$BK$50&gt;0),VLOOKUP(GX4,$BJ$51:$BK$90,2,FALSE),AND($B$1=2,$BK$50&gt;0),VLOOKUP(GX4,$BJ$51:$BK$70,2,FALSE),AND($B$1=3,$BK$50&gt;0),VLOOKUP(GX4,$BJ$51:$BK$64,2,FALSE),AND($B$1=4,$BK$50&gt;0),VLOOKUP(GX4,$BJ$51:$BK$60,2,FALSE))</f>
        <v>#N/A</v>
      </c>
      <c r="GY6" s="16" t="str">
        <f>_xlfn.IFNA(IF(GX6&gt;0,$BK$50)," ")</f>
        <v xml:space="preserve"> </v>
      </c>
      <c r="GZ6" s="16" t="str">
        <f>_xlfn.IFNA(IF(GX6&gt;0,$BK$49)," ")</f>
        <v xml:space="preserve"> </v>
      </c>
      <c r="HB6" s="18">
        <v>0.38194444444444448</v>
      </c>
      <c r="HC6" s="16" t="str">
        <v>Seilspringen</v>
      </c>
      <c r="HD6" s="16" t="str">
        <v>d</v>
      </c>
      <c r="HF6" s="18" t="e" cm="1">
        <f t="array" ref="HF6">_xlfn.IFS(AND($B$1=1,$BK$50&gt;0),VLOOKUP(HF4,$BJ$51:$BK$90,2,FALSE),AND($B$1=2,$BK$50&gt;0),VLOOKUP(HF4,$BJ$51:$BK$70,2,FALSE),AND($B$1=3,$BK$50&gt;0),VLOOKUP(HF4,$BJ$51:$BK$64,2,FALSE),AND($B$1=4,$BK$50&gt;0),VLOOKUP(HF4,$BJ$51:$BK$60,2,FALSE))</f>
        <v>#N/A</v>
      </c>
      <c r="HG6" s="16" t="str">
        <f>_xlfn.IFNA(IF(HF6&gt;0,$BK$50)," ")</f>
        <v xml:space="preserve"> </v>
      </c>
      <c r="HH6" s="16" t="str">
        <f>_xlfn.IFNA(IF(HF6&gt;0,$BK$49)," ")</f>
        <v xml:space="preserve"> </v>
      </c>
      <c r="HJ6" s="18">
        <v>0.35416666666666669</v>
      </c>
      <c r="HK6" s="18" t="str">
        <v>Standweitsprung</v>
      </c>
      <c r="HL6" s="18" t="str">
        <v>d</v>
      </c>
      <c r="HN6" s="18" t="e" cm="1">
        <f t="array" ref="HN6">_xlfn.IFS(AND($B$1=1,$BK$50&gt;0),VLOOKUP(HN4,$BJ$51:$BK$90,2,FALSE),AND($B$1=2,$BK$50&gt;0),VLOOKUP(HN4,$BJ$51:$BK$70,2,FALSE),AND($B$1=3,$BK$50&gt;0),VLOOKUP(HN4,$BJ$51:$BK$64,2,FALSE),AND($B$1=4,$BK$50&gt;0),VLOOKUP(HN4,$BJ$51:$BK$60,2,FALSE))</f>
        <v>#N/A</v>
      </c>
      <c r="HO6" s="16" t="str">
        <f>_xlfn.IFNA(IF(HN6&gt;0,$BK$50)," ")</f>
        <v xml:space="preserve"> </v>
      </c>
      <c r="HP6" s="16" t="str">
        <f>_xlfn.IFNA(IF(HN6&gt;0,$BK$49)," ")</f>
        <v xml:space="preserve"> </v>
      </c>
      <c r="HR6" s="18">
        <v>0.35416666666666669</v>
      </c>
      <c r="HS6" s="18" t="str">
        <v>Standweitsprung</v>
      </c>
      <c r="HT6" s="18" t="str">
        <v>d</v>
      </c>
      <c r="HV6" s="18" t="e" cm="1">
        <f t="array" ref="HV6">_xlfn.IFS(AND($B$1=1,$BK$50&gt;0),VLOOKUP(HV4,$BJ$51:$BK$90,2,FALSE),AND($B$1=2,$BK$50&gt;0),VLOOKUP(HV4,$BJ$51:$BK$70,2,FALSE),AND($B$1=3,$BK$50&gt;0),VLOOKUP(HV4,$BJ$51:$BK$64,2,FALSE),AND($B$1=4,$BK$50&gt;0),VLOOKUP(HV4,$BJ$51:$BK$60,2,FALSE))</f>
        <v>#N/A</v>
      </c>
      <c r="HW6" s="16" t="str">
        <f>_xlfn.IFNA(IF(HV6&gt;0,$BK$50)," ")</f>
        <v xml:space="preserve"> </v>
      </c>
      <c r="HX6" s="16" t="str">
        <f>_xlfn.IFNA(IF(HV6&gt;0,$BK$49)," ")</f>
        <v xml:space="preserve"> </v>
      </c>
      <c r="HZ6" s="18">
        <v>0.35416666666666669</v>
      </c>
      <c r="IA6" s="18" t="str">
        <v>Standweitsprung</v>
      </c>
      <c r="IB6" s="18" t="str">
        <v>d</v>
      </c>
      <c r="ID6" s="18" t="e" cm="1">
        <f t="array" ref="ID6">_xlfn.IFS(AND($B$1=1,$BK$50&gt;0),VLOOKUP(ID4,$BJ$51:$BK$90,2,FALSE),AND($B$1=2,$BK$50&gt;0),VLOOKUP(ID4,$BJ$51:$BK$70,2,FALSE),AND($B$1=3,$BK$50&gt;0),VLOOKUP(ID4,$BJ$51:$BK$64,2,FALSE),AND($B$1=4,$BK$50&gt;0),VLOOKUP(ID4,$BJ$51:$BK$60,2,FALSE))</f>
        <v>#N/A</v>
      </c>
      <c r="IE6" s="16" t="str">
        <f>_xlfn.IFNA(IF(ID6&gt;0,$BK$50)," ")</f>
        <v xml:space="preserve"> </v>
      </c>
      <c r="IF6" s="16" t="str">
        <f>_xlfn.IFNA(IF(ID6&gt;0,$BK$49)," ")</f>
        <v xml:space="preserve"> </v>
      </c>
      <c r="IH6" s="18">
        <v>0.35416666666666669</v>
      </c>
      <c r="II6" s="18" t="str">
        <v>Standweitsprung</v>
      </c>
      <c r="IJ6" s="18" t="str">
        <v>d</v>
      </c>
      <c r="IL6" s="18" t="e" cm="1">
        <f t="array" ref="IL6">_xlfn.IFS(AND($B$1=1,$BK$50&gt;0),VLOOKUP(IL4,$BJ$51:$BK$90,2,FALSE),AND($B$1=2,$BK$50&gt;0),VLOOKUP(IL4,$BJ$51:$BK$70,2,FALSE),AND($B$1=3,$BK$50&gt;0),VLOOKUP(IL4,$BJ$51:$BK$64,2,FALSE),AND($B$1=4,$BK$50&gt;0),VLOOKUP(IL4,$BJ$51:$BK$60,2,FALSE))</f>
        <v>#N/A</v>
      </c>
      <c r="IM6" s="16" t="str">
        <f>_xlfn.IFNA(IF(IL6&gt;0,$BK$50)," ")</f>
        <v xml:space="preserve"> </v>
      </c>
      <c r="IN6" s="16" t="str">
        <f>_xlfn.IFNA(IF(IL6&gt;0,$BK$49)," ")</f>
        <v xml:space="preserve"> </v>
      </c>
      <c r="IP6" s="18">
        <v>0.35416666666666669</v>
      </c>
      <c r="IQ6" s="18" t="str">
        <v>Standweitsprung</v>
      </c>
      <c r="IR6" s="18" t="str">
        <v>d</v>
      </c>
      <c r="IT6" s="18" t="e" cm="1">
        <f t="array" ref="IT6">_xlfn.IFS(AND($B$1=1,$BK$50&gt;0),VLOOKUP(IT4,$BJ$51:$BK$90,2,FALSE),AND($B$1=2,$BK$50&gt;0),VLOOKUP(IT4,$BJ$51:$BK$70,2,FALSE),AND($B$1=3,$BK$50&gt;0),VLOOKUP(IT4,$BJ$51:$BK$64,2,FALSE),AND($B$1=4,$BK$50&gt;0),VLOOKUP(IT4,$BJ$51:$BK$60,2,FALSE))</f>
        <v>#N/A</v>
      </c>
      <c r="IU6" s="16" t="str">
        <f>_xlfn.IFNA(IF(IT6&gt;0,$BK$50)," ")</f>
        <v xml:space="preserve"> </v>
      </c>
      <c r="IV6" s="16" t="str">
        <f>_xlfn.IFNA(IF(IT6&gt;0,$BK$49)," ")</f>
        <v xml:space="preserve"> </v>
      </c>
      <c r="IX6" s="18">
        <v>0.35416666666666669</v>
      </c>
      <c r="IY6" s="18" t="str">
        <v>Standweitsprung</v>
      </c>
      <c r="IZ6" s="18" t="str">
        <v>d</v>
      </c>
      <c r="JB6" s="18" t="e" cm="1">
        <f t="array" ref="JB6">_xlfn.IFS(AND($B$1=1,$BK$50&gt;0),VLOOKUP(JB4,$BJ$51:$BK$90,2,FALSE),AND($B$1=2,$BK$50&gt;0),VLOOKUP(JB4,$BJ$51:$BK$70,2,FALSE),AND($B$1=3,$BK$50&gt;0),VLOOKUP(JB4,$BJ$51:$BK$64,2,FALSE),AND($B$1=4,$BK$50&gt;0),VLOOKUP(JB4,$BJ$51:$BK$60,2,FALSE))</f>
        <v>#N/A</v>
      </c>
      <c r="JC6" s="16" t="str">
        <f>_xlfn.IFNA(IF(JB6&gt;0,$BK$50)," ")</f>
        <v xml:space="preserve"> </v>
      </c>
      <c r="JD6" s="16" t="str">
        <f>_xlfn.IFNA(IF(JB6&gt;0,$BK$49)," ")</f>
        <v xml:space="preserve"> </v>
      </c>
      <c r="JF6" s="18">
        <v>0.35416666666666669</v>
      </c>
      <c r="JG6" s="18" t="str">
        <v>Standweitsprung</v>
      </c>
      <c r="JH6" s="18" t="str">
        <v>d</v>
      </c>
      <c r="JJ6" s="18" t="e" cm="1">
        <f t="array" ref="JJ6">_xlfn.IFS(AND($B$1=1,$BK$50&gt;0),VLOOKUP(JJ4,$BJ$51:$BK$90,2,FALSE),AND($B$1=2,$BK$50&gt;0),VLOOKUP(JJ4,$BJ$51:$BK$70,2,FALSE),AND($B$1=3,$BK$50&gt;0),VLOOKUP(JJ4,$BJ$51:$BK$64,2,FALSE),AND($B$1=4,$BK$50&gt;0),VLOOKUP(JJ4,$BJ$51:$BK$60,2,FALSE))</f>
        <v>#N/A</v>
      </c>
      <c r="JK6" s="16" t="str">
        <f>_xlfn.IFNA(IF(JJ6&gt;0,$BK$50)," ")</f>
        <v xml:space="preserve"> </v>
      </c>
      <c r="JL6" s="16" t="str">
        <f>_xlfn.IFNA(IF(JJ6&gt;0,$BK$49)," ")</f>
        <v xml:space="preserve"> </v>
      </c>
      <c r="JN6" s="18">
        <v>0.35416666666666669</v>
      </c>
      <c r="JO6" s="18" t="str">
        <v>Standweitsprung</v>
      </c>
      <c r="JP6" s="18" t="str">
        <v>d</v>
      </c>
      <c r="JR6" s="18" t="e" cm="1">
        <f t="array" ref="JR6">_xlfn.IFS(AND($B$1=1,$BK$50&gt;0),VLOOKUP(JR4,$BJ$51:$BK$90,2,FALSE),AND($B$1=2,$BK$50&gt;0),VLOOKUP(JR4,$BJ$51:$BK$70,2,FALSE),AND($B$1=3,$BK$50&gt;0),VLOOKUP(JR4,$BJ$51:$BK$64,2,FALSE),AND($B$1=4,$BK$50&gt;0),VLOOKUP(JR4,$BJ$51:$BK$60,2,FALSE))</f>
        <v>#N/A</v>
      </c>
      <c r="JS6" s="16" t="str">
        <f>_xlfn.IFNA(IF(JR6&gt;0,$BK$50)," ")</f>
        <v xml:space="preserve"> </v>
      </c>
      <c r="JT6" s="16" t="str">
        <f>_xlfn.IFNA(IF(JR6&gt;0,$BK$49)," ")</f>
        <v xml:space="preserve"> </v>
      </c>
      <c r="JV6" s="18">
        <v>0.35416666666666669</v>
      </c>
      <c r="JW6" s="18" t="str">
        <v>Standweitsprung</v>
      </c>
      <c r="JX6" s="18" t="str">
        <v>d</v>
      </c>
      <c r="JZ6" s="18" t="e" cm="1">
        <f t="array" ref="JZ6">_xlfn.IFS(AND($B$1=1,$BK$50&gt;0),VLOOKUP(JZ4,$BJ$51:$BK$90,2,FALSE),AND($B$1=2,$BK$50&gt;0),VLOOKUP(JZ4,$BJ$51:$BK$70,2,FALSE),AND($B$1=3,$BK$50&gt;0),VLOOKUP(JZ4,$BJ$51:$BK$64,2,FALSE),AND($B$1=4,$BK$50&gt;0),VLOOKUP(JZ4,$BJ$51:$BK$60,2,FALSE))</f>
        <v>#N/A</v>
      </c>
      <c r="KA6" s="16" t="str">
        <f>_xlfn.IFNA(IF(JZ6&gt;0,$BK$50)," ")</f>
        <v xml:space="preserve"> </v>
      </c>
      <c r="KB6" s="16" t="str">
        <f>_xlfn.IFNA(IF(JZ6&gt;0,$BK$49)," ")</f>
        <v xml:space="preserve"> </v>
      </c>
      <c r="KD6" s="18">
        <v>0.35416666666666669</v>
      </c>
      <c r="KE6" s="18" t="str">
        <v>Standweitsprung</v>
      </c>
      <c r="KF6" s="18" t="str">
        <v>d</v>
      </c>
      <c r="KH6" s="18" t="e" cm="1">
        <f t="array" ref="KH6">_xlfn.IFS(AND($B$1=1,$BK$50&gt;0),VLOOKUP(KH4,$BJ$51:$BK$90,2,FALSE),AND($B$1=2,$BK$50&gt;0),VLOOKUP(KH4,$BJ$51:$BK$70,2,FALSE),AND($B$1=3,$BK$50&gt;0),VLOOKUP(KH4,$BJ$51:$BK$64,2,FALSE),AND($B$1=4,$BK$50&gt;0),VLOOKUP(KH4,$BJ$51:$BK$60,2,FALSE))</f>
        <v>#N/A</v>
      </c>
      <c r="KI6" s="16" t="str">
        <f>_xlfn.IFNA(IF(KH6&gt;0,$BK$50)," ")</f>
        <v xml:space="preserve"> </v>
      </c>
      <c r="KJ6" s="16" t="str">
        <f>_xlfn.IFNA(IF(KH6&gt;0,$BK$49)," ")</f>
        <v xml:space="preserve"> </v>
      </c>
      <c r="KL6" s="18">
        <v>0.35416666666666669</v>
      </c>
      <c r="KM6" s="18" t="str">
        <v>Standweitsprung</v>
      </c>
      <c r="KN6" s="18" t="str">
        <v>d</v>
      </c>
      <c r="KP6" s="18" t="e" cm="1">
        <f t="array" ref="KP6">_xlfn.IFS(AND($B$1=1,$BK$50&gt;0),VLOOKUP(KP4,$BJ$51:$BK$90,2,FALSE),AND($B$1=2,$BK$50&gt;0),VLOOKUP(KP4,$BJ$51:$BK$70,2,FALSE),AND($B$1=3,$BK$50&gt;0),VLOOKUP(KP4,$BJ$51:$BK$64,2,FALSE),AND($B$1=4,$BK$50&gt;0),VLOOKUP(KP4,$BJ$51:$BK$60,2,FALSE))</f>
        <v>#N/A</v>
      </c>
      <c r="KQ6" s="16" t="str">
        <f>_xlfn.IFNA(IF(KP6&gt;0,$BK$50)," ")</f>
        <v xml:space="preserve"> </v>
      </c>
      <c r="KR6" s="16" t="str">
        <f>_xlfn.IFNA(IF(KP6&gt;0,$BK$49)," ")</f>
        <v xml:space="preserve"> </v>
      </c>
      <c r="KT6" s="18">
        <v>0.35416666666666669</v>
      </c>
      <c r="KU6" s="18" t="str">
        <v>Standweitsprung</v>
      </c>
      <c r="KV6" s="18" t="str">
        <v>d</v>
      </c>
      <c r="KX6" s="18" t="e" cm="1">
        <f t="array" ref="KX6">_xlfn.IFS(AND($B$1=1,$BK$50&gt;0),VLOOKUP(KX4,$BJ$51:$BK$90,2,FALSE),AND($B$1=2,$BK$50&gt;0),VLOOKUP(KX4,$BJ$51:$BK$70,2,FALSE),AND($B$1=3,$BK$50&gt;0),VLOOKUP(KX4,$BJ$51:$BK$64,2,FALSE),AND($B$1=4,$BK$50&gt;0),VLOOKUP(KX4,$BJ$51:$BK$60,2,FALSE))</f>
        <v>#N/A</v>
      </c>
      <c r="KY6" s="16" t="str">
        <f>_xlfn.IFNA(IF(KX6&gt;0,$BK$50)," ")</f>
        <v xml:space="preserve"> </v>
      </c>
      <c r="KZ6" s="16" t="str">
        <f>_xlfn.IFNA(IF(KX6&gt;0,$BK$49)," ")</f>
        <v xml:space="preserve"> </v>
      </c>
      <c r="LB6" s="18">
        <v>0.35416666666666669</v>
      </c>
      <c r="LC6" s="18" t="str">
        <v>Standweitsprung</v>
      </c>
      <c r="LD6" s="18" t="str">
        <v>d</v>
      </c>
      <c r="LF6" s="18" t="e" cm="1">
        <f t="array" ref="LF6">_xlfn.IFS(AND($B$1=1,$BK$50&gt;0),VLOOKUP(LF4,$BJ$51:$BK$90,2,FALSE),AND($B$1=2,$BK$50&gt;0),VLOOKUP(LF4,$BJ$51:$BK$70,2,FALSE),AND($B$1=3,$BK$50&gt;0),VLOOKUP(LF4,$BJ$51:$BK$64,2,FALSE),AND($B$1=4,$BK$50&gt;0),VLOOKUP(LF4,$BJ$51:$BK$60,2,FALSE))</f>
        <v>#N/A</v>
      </c>
      <c r="LG6" s="16" t="str">
        <f>_xlfn.IFNA(IF(LF6&gt;0,$BK$50)," ")</f>
        <v xml:space="preserve"> </v>
      </c>
      <c r="LH6" s="16" t="str">
        <f>_xlfn.IFNA(IF(LF6&gt;0,$BK$49)," ")</f>
        <v xml:space="preserve"> </v>
      </c>
      <c r="LJ6" s="18">
        <v>0.35416666666666669</v>
      </c>
      <c r="LK6" s="18" t="str">
        <v>Standweitsprung</v>
      </c>
      <c r="LL6" s="18" t="str">
        <v>d</v>
      </c>
    </row>
    <row r="7" spans="1:327" x14ac:dyDescent="0.2">
      <c r="A7" s="16"/>
      <c r="B7" s="20">
        <f>IF($BI$50&gt;0,VLOOKUP(B4,_xlfn.ANCHORARRAY($BH$92),2),"NEIN")</f>
        <v>0.65972222222222221</v>
      </c>
      <c r="C7" s="21" t="str">
        <f>IF(B7&gt;0,$BI$50)</f>
        <v>Weitsprung</v>
      </c>
      <c r="D7" s="21" t="str">
        <f>IF(B7&gt;0,$BI$49)</f>
        <v>c</v>
      </c>
      <c r="E7" s="16"/>
      <c r="F7" s="18" t="e" cm="1">
        <f t="array" ref="F7">_xlfn.IFS(AND($B$1=1,$BI$50&gt;0),VLOOKUP(F4,$BH$51:$BI$90,2,FALSE),AND($B$1=2,$BI$50&gt;0),VLOOKUP(F4,$BH$51:$BI$70,2,FALSE),AND($B$1=3,$BI$50&gt;0),VLOOKUP(F4,$BH$51:$BI$64,2,FALSE),AND($B$1=4,$BI$50&gt;0),VLOOKUP(F4,$BH$51:$BI$60,2,FALSE))</f>
        <v>#N/A</v>
      </c>
      <c r="G7" s="16" t="str">
        <f>_xlfn.IFNA(IF(F7&gt;0,$BI$50)," ")</f>
        <v xml:space="preserve"> </v>
      </c>
      <c r="H7" s="16" t="str">
        <f>_xlfn.IFNA(IF(F7&gt;0,$BI$49)," ")</f>
        <v xml:space="preserve"> </v>
      </c>
      <c r="I7" s="16"/>
      <c r="J7" s="18">
        <v>0.40972222222222221</v>
      </c>
      <c r="K7" s="16" t="str">
        <v>Weitwurf</v>
      </c>
      <c r="L7" s="16" t="str">
        <v>a</v>
      </c>
      <c r="M7" s="16"/>
      <c r="N7" s="18" t="e" cm="1">
        <f t="array" ref="N7">_xlfn.IFS(AND($B$1=1,$BI$50&gt;0),VLOOKUP(N4,$BH$51:$BI$90,2,FALSE),AND($B$1=2,$BI$50&gt;0),VLOOKUP(N4,$BH$51:$BI$70,2,FALSE),AND($B$1=3,$BI$50&gt;0),VLOOKUP(N4,$BH$51:$BI$64,2,FALSE),AND($B$1=4,$BI$50&gt;0),VLOOKUP(N4,$BH$51:$BI$60,2,FALSE))</f>
        <v>#N/A</v>
      </c>
      <c r="O7" s="16" t="str">
        <f>_xlfn.IFNA(IF(N7&gt;0,$BI$50)," ")</f>
        <v xml:space="preserve"> </v>
      </c>
      <c r="P7" s="16" t="str">
        <f>_xlfn.IFNA(IF(N7&gt;0,$BI$49)," ")</f>
        <v xml:space="preserve"> </v>
      </c>
      <c r="Q7" s="16"/>
      <c r="R7" s="18">
        <v>0.4375</v>
      </c>
      <c r="S7" s="16" t="str">
        <v>Weitwurf</v>
      </c>
      <c r="T7" s="16" t="str">
        <v>a</v>
      </c>
      <c r="U7" s="16"/>
      <c r="V7" s="18" t="e" cm="1">
        <f t="array" ref="V7">_xlfn.IFS(AND($B$1=1,$BI$50&gt;0),VLOOKUP(V4,$BH$51:$BI$90,2,FALSE),AND($B$1=2,$BI$50&gt;0),VLOOKUP(V4,$BH$51:$BI$70,2,FALSE),AND($B$1=3,$BI$50&gt;0),VLOOKUP(V4,$BH$51:$BI$64,2,FALSE),AND($B$1=4,$BI$50&gt;0),VLOOKUP(V4,$BH$51:$BI$60,2,FALSE))</f>
        <v>#N/A</v>
      </c>
      <c r="W7" s="16" t="str">
        <f>_xlfn.IFNA(IF(V7&gt;0,$BI$50)," ")</f>
        <v xml:space="preserve"> </v>
      </c>
      <c r="X7" s="16" t="str">
        <f>_xlfn.IFNA(IF(V7&gt;0,$BI$49)," ")</f>
        <v xml:space="preserve"> </v>
      </c>
      <c r="Z7" s="3">
        <v>0.4375</v>
      </c>
      <c r="AA7" s="1" t="str">
        <v>Standweitsprung</v>
      </c>
      <c r="AB7" s="1" t="str">
        <v>a</v>
      </c>
      <c r="AC7" s="16"/>
      <c r="AD7" s="18" t="e" cm="1">
        <f t="array" ref="AD7">_xlfn.IFS(AND($B$1=1,$BI$50&gt;0),VLOOKUP(AD4,$BH$51:$BI$90,2,FALSE),AND($B$1=2,$BI$50&gt;0),VLOOKUP(AD4,$BH$51:$BI$70,2,FALSE),AND($B$1=3,$BI$50&gt;0),VLOOKUP(AD4,$BH$51:$BI$64,2,FALSE),AND($B$1=4,$BI$50&gt;0),VLOOKUP(AD4,$BH$51:$BI$60,2,FALSE))</f>
        <v>#N/A</v>
      </c>
      <c r="AE7" s="16" t="str">
        <f>_xlfn.IFNA(IF(AD7&gt;0,$BI$50)," ")</f>
        <v xml:space="preserve"> </v>
      </c>
      <c r="AF7" s="16" t="str">
        <f>_xlfn.IFNA(IF(AD7&gt;0,$BI$49)," ")</f>
        <v xml:space="preserve"> </v>
      </c>
      <c r="AG7" s="16"/>
      <c r="AH7" s="18">
        <v>0.4375</v>
      </c>
      <c r="AI7" s="16" t="str">
        <v>Weitsprung</v>
      </c>
      <c r="AJ7" s="16" t="str">
        <v>a</v>
      </c>
      <c r="AK7" s="16"/>
      <c r="AL7" s="18" t="e" cm="1">
        <f t="array" ref="AL7">_xlfn.IFS(AND($B$1=1,$BI$50&gt;0),VLOOKUP(AL4,$BH$51:$BI$90,2,FALSE),AND($B$1=2,$BI$50&gt;0),VLOOKUP(AL4,$BH$51:$BI$70,2,FALSE),AND($B$1=3,$BI$50&gt;0),VLOOKUP(AL4,$BH$51:$BI$64,2,FALSE),AND($B$1=4,$BI$50&gt;0),VLOOKUP(AL4,$BH$51:$BI$60,2,FALSE))</f>
        <v>#N/A</v>
      </c>
      <c r="AM7" s="16" t="str">
        <f>_xlfn.IFNA(IF(AL7&gt;0,$BI$50)," ")</f>
        <v xml:space="preserve"> </v>
      </c>
      <c r="AN7" s="16" t="str">
        <f>_xlfn.IFNA(IF(AL7&gt;0,$BI$49)," ")</f>
        <v xml:space="preserve"> </v>
      </c>
      <c r="AP7" s="3">
        <v>0.40972222222222221</v>
      </c>
      <c r="AQ7" s="1" t="str">
        <v>Ausdauerlauf</v>
      </c>
      <c r="AR7" s="1" t="str">
        <v>a</v>
      </c>
      <c r="AT7" s="18" t="e" cm="1">
        <f t="array" ref="AT7">_xlfn.IFS(AND($B$1=1,$BI$50&gt;0),VLOOKUP(AT4,$BH$51:$BI$90,2,FALSE),AND($B$1=2,$BI$50&gt;0),VLOOKUP(AT4,$BH$51:$BI$70,2,FALSE),AND($B$1=3,$BI$50&gt;0),VLOOKUP(AT4,$BH$51:$BI$64,2,FALSE),AND($B$1=4,$BI$50&gt;0),VLOOKUP(AT4,$BH$51:$BI$60,2,FALSE))</f>
        <v>#N/A</v>
      </c>
      <c r="AU7" s="16" t="str">
        <f>_xlfn.IFNA(IF(AT7&gt;0,$BI$50)," ")</f>
        <v xml:space="preserve"> </v>
      </c>
      <c r="AV7" s="16" t="str">
        <f>_xlfn.IFNA(IF(AT7&gt;0,$BI$49)," ")</f>
        <v xml:space="preserve"> </v>
      </c>
      <c r="AX7" s="3">
        <v>0.40972222222222221</v>
      </c>
      <c r="AY7" s="1" t="str">
        <v>Sprint</v>
      </c>
      <c r="AZ7" s="1" t="str">
        <v>a</v>
      </c>
      <c r="BB7" s="18" t="e" cm="1">
        <f t="array" ref="BB7">_xlfn.IFS(AND($B$1=1,$BI$50&gt;0),VLOOKUP(BB4,$BH$51:$BI$90,2,FALSE),AND($B$1=2,$BI$50&gt;0),VLOOKUP(BB4,$BH$51:$BI$70,2,FALSE),AND($B$1=3,$BI$50&gt;0),VLOOKUP(BB4,$BH$51:$BI$64,2,FALSE),AND($B$1=4,$BI$50&gt;0),VLOOKUP(BB4,$BH$51:$BI$60,2,FALSE))</f>
        <v>#N/A</v>
      </c>
      <c r="BC7" s="16" t="str">
        <f>_xlfn.IFNA(IF(BB7&gt;0,$BI$50)," ")</f>
        <v xml:space="preserve"> </v>
      </c>
      <c r="BD7" s="16" t="str">
        <f>_xlfn.IFNA(IF(BB7&gt;0,$BI$49)," ")</f>
        <v xml:space="preserve"> </v>
      </c>
      <c r="BF7" s="3">
        <v>0.40972222222222221</v>
      </c>
      <c r="BG7" s="1" t="str">
        <v>Seilspringen</v>
      </c>
      <c r="BH7" s="1" t="str">
        <v>a</v>
      </c>
      <c r="BJ7" s="18" t="e" cm="1">
        <f t="array" ref="BJ7">_xlfn.IFS(AND($B$1=1,$BI$50&gt;0),VLOOKUP(BJ4,$BH$51:$BI$90,2,FALSE),AND($B$1=2,$BI$50&gt;0),VLOOKUP(BJ4,$BH$51:$BI$70,2,FALSE),AND($B$1=3,$BI$50&gt;0),VLOOKUP(BJ4,$BH$51:$BI$64,2,FALSE),AND($B$1=4,$BI$50&gt;0),VLOOKUP(BJ4,$BH$51:$BI$60,2,FALSE))</f>
        <v>#N/A</v>
      </c>
      <c r="BK7" s="16" t="str">
        <f>_xlfn.IFNA(IF(BJ7&gt;0,$BI$50)," ")</f>
        <v xml:space="preserve"> </v>
      </c>
      <c r="BL7" s="16" t="str">
        <f>_xlfn.IFNA(IF(BJ7&gt;0,$BI$49)," ")</f>
        <v xml:space="preserve"> </v>
      </c>
      <c r="BN7" s="3">
        <v>0.40972222222222221</v>
      </c>
      <c r="BO7" s="3" t="str">
        <v>Weitwurf</v>
      </c>
      <c r="BP7" s="3" t="str">
        <v>b</v>
      </c>
      <c r="BR7" s="18" t="e" cm="1">
        <f t="array" ref="BR7">_xlfn.IFS(AND($B$1=1,$BI$50&gt;0),VLOOKUP(BR4,$BH$51:$BI$90,2,FALSE),AND($B$1=2,$BI$50&gt;0),VLOOKUP(BR4,$BH$51:$BI$70,2,FALSE),AND($B$1=3,$BI$50&gt;0),VLOOKUP(BR4,$BH$51:$BI$64,2,FALSE),AND($B$1=4,$BI$50&gt;0),VLOOKUP(BR4,$BH$51:$BI$60,2,FALSE))</f>
        <v>#N/A</v>
      </c>
      <c r="BS7" s="16" t="str">
        <f>_xlfn.IFNA(IF(BR7&gt;0,$BI$50)," ")</f>
        <v xml:space="preserve"> </v>
      </c>
      <c r="BT7" s="16" t="str">
        <f>_xlfn.IFNA(IF(BR7&gt;0,$BI$49)," ")</f>
        <v xml:space="preserve"> </v>
      </c>
      <c r="BV7" s="3">
        <v>0.4375</v>
      </c>
      <c r="BW7" s="3" t="str">
        <v>Weitwurf</v>
      </c>
      <c r="BX7" s="3" t="str">
        <v>b</v>
      </c>
      <c r="BZ7" s="18" t="e" cm="1">
        <f t="array" ref="BZ7">_xlfn.IFS(AND($B$1=1,$BI$50&gt;0),VLOOKUP(BZ4,$BH$51:$BI$90,2,FALSE),AND($B$1=2,$BI$50&gt;0),VLOOKUP(BZ4,$BH$51:$BI$70,2,FALSE),AND($B$1=3,$BI$50&gt;0),VLOOKUP(BZ4,$BH$51:$BI$64,2,FALSE),AND($B$1=4,$BI$50&gt;0),VLOOKUP(BZ4,$BH$51:$BI$60,2,FALSE))</f>
        <v>#N/A</v>
      </c>
      <c r="CA7" s="16" t="str">
        <f>_xlfn.IFNA(IF(BZ7&gt;0,$BI$50)," ")</f>
        <v xml:space="preserve"> </v>
      </c>
      <c r="CB7" s="16" t="str">
        <f>_xlfn.IFNA(IF(BZ7&gt;0,$BI$49)," ")</f>
        <v xml:space="preserve"> </v>
      </c>
      <c r="CD7" s="3">
        <v>0.4375</v>
      </c>
      <c r="CE7" s="3" t="str">
        <v>Standweitsprung</v>
      </c>
      <c r="CF7" s="3" t="str">
        <v>b</v>
      </c>
      <c r="CH7" s="18" t="e" cm="1">
        <f t="array" ref="CH7">_xlfn.IFS(AND($B$1=1,$BI$50&gt;0),VLOOKUP(CH4,$BH$51:$BI$90,2,FALSE),AND($B$1=2,$BI$50&gt;0),VLOOKUP(CH4,$BH$51:$BI$70,2,FALSE),AND($B$1=3,$BI$50&gt;0),VLOOKUP(CH4,$BH$51:$BI$64,2,FALSE),AND($B$1=4,$BI$50&gt;0),VLOOKUP(CH4,$BH$51:$BI$60,2,FALSE))</f>
        <v>#N/A</v>
      </c>
      <c r="CI7" s="16" t="str">
        <f>_xlfn.IFNA(IF(CH7&gt;0,$BI$50)," ")</f>
        <v xml:space="preserve"> </v>
      </c>
      <c r="CJ7" s="16" t="str">
        <f>_xlfn.IFNA(IF(CH7&gt;0,$BI$49)," ")</f>
        <v xml:space="preserve"> </v>
      </c>
      <c r="CL7" s="3">
        <v>0.4375</v>
      </c>
      <c r="CM7" s="3" t="str">
        <v>Weitsprung</v>
      </c>
      <c r="CN7" s="3" t="str">
        <v>b</v>
      </c>
      <c r="CP7" s="18" t="e" cm="1">
        <f t="array" ref="CP7">_xlfn.IFS(AND($B$1=1,$BI$50&gt;0),VLOOKUP(CP4,$BH$51:$BI$90,2,FALSE),AND($B$1=2,$BI$50&gt;0),VLOOKUP(CP4,$BH$51:$BI$70,2,FALSE),AND($B$1=3,$BI$50&gt;0),VLOOKUP(CP4,$BH$51:$BI$64,2,FALSE),AND($B$1=4,$BI$50&gt;0),VLOOKUP(CP4,$BH$51:$BI$60,2,FALSE))</f>
        <v>#N/A</v>
      </c>
      <c r="CQ7" s="16" t="str">
        <f>_xlfn.IFNA(IF(CP7&gt;0,$BI$50)," ")</f>
        <v xml:space="preserve"> </v>
      </c>
      <c r="CR7" s="16" t="str">
        <f>_xlfn.IFNA(IF(CP7&gt;0,$BI$49)," ")</f>
        <v xml:space="preserve"> </v>
      </c>
      <c r="CT7" s="3">
        <v>0.40972222222222221</v>
      </c>
      <c r="CU7" s="3" t="str">
        <v>Ausdauerlauf</v>
      </c>
      <c r="CV7" s="3" t="str">
        <v>b</v>
      </c>
      <c r="CX7" s="18" t="e" cm="1">
        <f t="array" ref="CX7">_xlfn.IFS(AND($B$1=1,$BI$50&gt;0),VLOOKUP(CX4,$BH$51:$BI$90,2,FALSE),AND($B$1=2,$BI$50&gt;0),VLOOKUP(CX4,$BH$51:$BI$70,2,FALSE),AND($B$1=3,$BI$50&gt;0),VLOOKUP(CX4,$BH$51:$BI$64,2,FALSE),AND($B$1=4,$BI$50&gt;0),VLOOKUP(CX4,$BH$51:$BI$60,2,FALSE))</f>
        <v>#N/A</v>
      </c>
      <c r="CY7" s="16" t="str">
        <f>_xlfn.IFNA(IF(CX7&gt;0,$BI$50)," ")</f>
        <v xml:space="preserve"> </v>
      </c>
      <c r="CZ7" s="16" t="str">
        <f>_xlfn.IFNA(IF(CX7&gt;0,$BI$49)," ")</f>
        <v xml:space="preserve"> </v>
      </c>
      <c r="DB7" s="3">
        <v>0.40972222222222221</v>
      </c>
      <c r="DC7" s="3" t="str">
        <v>Sprint</v>
      </c>
      <c r="DD7" s="3" t="str">
        <v>b</v>
      </c>
      <c r="DF7" s="18" t="e" cm="1">
        <f t="array" ref="DF7">_xlfn.IFS(AND($B$1=1,$BI$50&gt;0),VLOOKUP(DF4,$BH$51:$BI$90,2,FALSE),AND($B$1=2,$BI$50&gt;0),VLOOKUP(DF4,$BH$51:$BI$70,2,FALSE),AND($B$1=3,$BI$50&gt;0),VLOOKUP(DF4,$BH$51:$BI$64,2,FALSE),AND($B$1=4,$BI$50&gt;0),VLOOKUP(DF4,$BH$51:$BI$60,2,FALSE))</f>
        <v>#N/A</v>
      </c>
      <c r="DG7" s="16" t="str">
        <f>_xlfn.IFNA(IF(DF7&gt;0,$BI$50)," ")</f>
        <v xml:space="preserve"> </v>
      </c>
      <c r="DH7" s="16" t="str">
        <f>_xlfn.IFNA(IF(DF7&gt;0,$BI$49)," ")</f>
        <v xml:space="preserve"> </v>
      </c>
      <c r="DJ7" s="3">
        <v>0.40972222222222221</v>
      </c>
      <c r="DK7" s="3" t="str">
        <v>Seilspringen</v>
      </c>
      <c r="DL7" s="3" t="str">
        <v>b</v>
      </c>
      <c r="DN7" s="18" cm="1">
        <f t="array" ref="DN7">_xlfn.IFS(AND($B$1=1,$BI$50&gt;0),VLOOKUP(DN4,$BH$51:$BI$90,2,FALSE),AND($B$1=2,$BI$50&gt;0),VLOOKUP(DN4,$BH$51:$BI$70,2,FALSE),AND($B$1=3,$BI$50&gt;0),VLOOKUP(DN4,$BH$51:$BI$64,2,FALSE),AND($B$1=4,$BI$50&gt;0),VLOOKUP(DN4,$BH$51:$BI$60,2,FALSE))</f>
        <v>0.35416666666666669</v>
      </c>
      <c r="DO7" s="16" t="str">
        <f>_xlfn.IFNA(IF(DN7&gt;0,$BI$50)," ")</f>
        <v>Weitsprung</v>
      </c>
      <c r="DP7" s="16" t="str">
        <f>_xlfn.IFNA(IF(DN7&gt;0,$BI$49)," ")</f>
        <v>c</v>
      </c>
      <c r="DR7" s="3">
        <v>0.40972222222222221</v>
      </c>
      <c r="DS7" s="3" t="str">
        <v>Weitwurf</v>
      </c>
      <c r="DT7" s="3" t="str">
        <v>c</v>
      </c>
      <c r="DV7" s="18" cm="1">
        <f t="array" ref="DV7">_xlfn.IFS(AND($B$1=1,$BI$50&gt;0),VLOOKUP(DV4,$BH$51:$BI$90,2,FALSE),AND($B$1=2,$BI$50&gt;0),VLOOKUP(DV4,$BH$51:$BI$70,2,FALSE),AND($B$1=3,$BI$50&gt;0),VLOOKUP(DV4,$BH$51:$BI$64,2,FALSE),AND($B$1=4,$BI$50&gt;0),VLOOKUP(DV4,$BH$51:$BI$60,2,FALSE))</f>
        <v>0.38194444444444448</v>
      </c>
      <c r="DW7" s="16" t="str">
        <f>_xlfn.IFNA(IF(DV7&gt;0,$BI$50)," ")</f>
        <v>Weitsprung</v>
      </c>
      <c r="DX7" s="16" t="str">
        <f>_xlfn.IFNA(IF(DV7&gt;0,$BI$49)," ")</f>
        <v>c</v>
      </c>
      <c r="DZ7" s="3">
        <v>0.4375</v>
      </c>
      <c r="EA7" s="3" t="str">
        <v>Weitwurf</v>
      </c>
      <c r="EB7" s="3" t="str">
        <v>c</v>
      </c>
      <c r="ED7" s="18" cm="1">
        <f t="array" ref="ED7">_xlfn.IFS(AND($B$1=1,$BI$50&gt;0),VLOOKUP(ED4,$BH$51:$BI$90,2,FALSE),AND($B$1=2,$BI$50&gt;0),VLOOKUP(ED4,$BH$51:$BI$70,2,FALSE),AND($B$1=3,$BI$50&gt;0),VLOOKUP(ED4,$BH$51:$BI$64,2,FALSE),AND($B$1=4,$BI$50&gt;0),VLOOKUP(ED4,$BH$51:$BI$60,2,FALSE))</f>
        <v>0.40972222222222221</v>
      </c>
      <c r="EE7" s="16" t="str">
        <f>_xlfn.IFNA(IF(ED7&gt;0,$BI$50)," ")</f>
        <v>Weitsprung</v>
      </c>
      <c r="EF7" s="16" t="str">
        <f>_xlfn.IFNA(IF(ED7&gt;0,$BI$49)," ")</f>
        <v>c</v>
      </c>
      <c r="EH7" s="3">
        <v>0.4375</v>
      </c>
      <c r="EI7" s="3" t="str">
        <v>Standweitsprung</v>
      </c>
      <c r="EJ7" s="3" t="str">
        <v>c</v>
      </c>
      <c r="EL7" s="18" cm="1">
        <f t="array" ref="EL7">_xlfn.IFS(AND($B$1=1,$BI$50&gt;0),VLOOKUP(EL4,$BH$51:$BI$90,2,FALSE),AND($B$1=2,$BI$50&gt;0),VLOOKUP(EL4,$BH$51:$BI$70,2,FALSE),AND($B$1=3,$BI$50&gt;0),VLOOKUP(EL4,$BH$51:$BI$64,2,FALSE),AND($B$1=4,$BI$50&gt;0),VLOOKUP(EL4,$BH$51:$BI$60,2,FALSE))</f>
        <v>0.4375</v>
      </c>
      <c r="EM7" s="16" t="str">
        <f>_xlfn.IFNA(IF(EL7&gt;0,$BI$50)," ")</f>
        <v>Weitsprung</v>
      </c>
      <c r="EN7" s="16" t="str">
        <f>_xlfn.IFNA(IF(EL7&gt;0,$BI$49)," ")</f>
        <v>c</v>
      </c>
      <c r="EP7" s="18">
        <v>0.4375</v>
      </c>
      <c r="EQ7" s="18" t="str">
        <v>Weitsprung</v>
      </c>
      <c r="ER7" s="18" t="str">
        <v>c</v>
      </c>
      <c r="ET7" s="18" cm="1">
        <f t="array" ref="ET7">_xlfn.IFS(AND($B$1=1,$BI$50&gt;0),VLOOKUP(ET4,$BH$51:$BI$90,2,FALSE),AND($B$1=2,$BI$50&gt;0),VLOOKUP(ET4,$BH$51:$BI$70,2,FALSE),AND($B$1=3,$BI$50&gt;0),VLOOKUP(ET4,$BH$51:$BI$64,2,FALSE),AND($B$1=4,$BI$50&gt;0),VLOOKUP(ET4,$BH$51:$BI$60,2,FALSE))</f>
        <v>0.46527777777777779</v>
      </c>
      <c r="EU7" s="16" t="str">
        <f>_xlfn.IFNA(IF(ET7&gt;0,$BI$50)," ")</f>
        <v>Weitsprung</v>
      </c>
      <c r="EV7" s="16" t="str">
        <f>_xlfn.IFNA(IF(ET7&gt;0,$BI$49)," ")</f>
        <v>c</v>
      </c>
      <c r="EX7" s="18">
        <v>0.40972222222222221</v>
      </c>
      <c r="EY7" s="18" t="str">
        <v>Ausdauerlauf</v>
      </c>
      <c r="EZ7" s="18" t="str">
        <v>c</v>
      </c>
      <c r="FB7" s="18" cm="1">
        <f t="array" ref="FB7">_xlfn.IFS(AND($B$1=1,$BI$50&gt;0),VLOOKUP(FB4,$BH$51:$BI$90,2,FALSE),AND($B$1=2,$BI$50&gt;0),VLOOKUP(FB4,$BH$51:$BI$70,2,FALSE),AND($B$1=3,$BI$50&gt;0),VLOOKUP(FB4,$BH$51:$BI$64,2,FALSE),AND($B$1=4,$BI$50&gt;0),VLOOKUP(FB4,$BH$51:$BI$60,2,FALSE))</f>
        <v>0.49305555555555558</v>
      </c>
      <c r="FC7" s="16" t="str">
        <f>_xlfn.IFNA(IF(FB7&gt;0,$BI$50)," ")</f>
        <v>Weitsprung</v>
      </c>
      <c r="FD7" s="16" t="str">
        <f>_xlfn.IFNA(IF(FB7&gt;0,$BI$49)," ")</f>
        <v>c</v>
      </c>
      <c r="FF7" s="18">
        <v>0.40972222222222221</v>
      </c>
      <c r="FG7" s="18" t="str">
        <v>Sprint</v>
      </c>
      <c r="FH7" s="18" t="str">
        <v>c</v>
      </c>
      <c r="FJ7" s="18" t="e" cm="1">
        <f t="array" ref="FJ7">_xlfn.IFS(AND($B$1=1,$BI$50&gt;0),VLOOKUP(FJ4,$BH$51:$BI$90,2,FALSE),AND($B$1=2,$BI$50&gt;0),VLOOKUP(FJ4,$BH$51:$BI$70,2,FALSE),AND($B$1=3,$BI$50&gt;0),VLOOKUP(FJ4,$BH$51:$BI$64,2,FALSE),AND($B$1=4,$BI$50&gt;0),VLOOKUP(FJ4,$BH$51:$BI$60,2,FALSE))</f>
        <v>#N/A</v>
      </c>
      <c r="FK7" s="16" t="str">
        <f>_xlfn.IFNA(IF(FJ7&gt;0,$BI$50)," ")</f>
        <v xml:space="preserve"> </v>
      </c>
      <c r="FL7" s="16" t="str">
        <f>_xlfn.IFNA(IF(FJ7&gt;0,$BI$49)," ")</f>
        <v xml:space="preserve"> </v>
      </c>
      <c r="FN7" s="18">
        <v>0.40972222222222221</v>
      </c>
      <c r="FO7" s="18" t="str">
        <v>Weitwurf</v>
      </c>
      <c r="FP7" s="18" t="str">
        <v>d</v>
      </c>
      <c r="FR7" s="18" cm="1">
        <f t="array" ref="FR7">_xlfn.IFS(AND($B$1=1,$BI$50&gt;0),VLOOKUP(FR4,$BH$51:$BI$90,2,FALSE),AND($B$1=2,$BI$50&gt;0),VLOOKUP(FR4,$BH$51:$BI$70,2,FALSE),AND($B$1=3,$BI$50&gt;0),VLOOKUP(FR4,$BH$51:$BI$64,2,FALSE),AND($B$1=4,$BI$50&gt;0),VLOOKUP(FR4,$BH$51:$BI$60,2,FALSE))</f>
        <v>0.54861111111111116</v>
      </c>
      <c r="FS7" s="16" t="str">
        <f>_xlfn.IFNA(IF(FR7&gt;0,$BI$50)," ")</f>
        <v>Weitsprung</v>
      </c>
      <c r="FT7" s="16" t="str">
        <f>_xlfn.IFNA(IF(FR7&gt;0,$BI$49)," ")</f>
        <v>c</v>
      </c>
      <c r="FV7" s="18">
        <v>0.4375</v>
      </c>
      <c r="FW7" s="18" t="str">
        <v>Weitwurf</v>
      </c>
      <c r="FX7" s="18" t="str">
        <v>d</v>
      </c>
      <c r="FZ7" s="18" cm="1">
        <f t="array" ref="FZ7">_xlfn.IFS(AND($B$1=1,$BI$50&gt;0),VLOOKUP(FZ4,$BH$51:$BI$90,2,FALSE),AND($B$1=2,$BI$50&gt;0),VLOOKUP(FZ4,$BH$51:$BI$70,2,FALSE),AND($B$1=3,$BI$50&gt;0),VLOOKUP(FZ4,$BH$51:$BI$64,2,FALSE),AND($B$1=4,$BI$50&gt;0),VLOOKUP(FZ4,$BH$51:$BI$60,2,FALSE))</f>
        <v>0.57638888888888884</v>
      </c>
      <c r="GA7" s="16" t="str">
        <f>_xlfn.IFNA(IF(FZ7&gt;0,$BI$50)," ")</f>
        <v>Weitsprung</v>
      </c>
      <c r="GB7" s="16" t="str">
        <f>_xlfn.IFNA(IF(FZ7&gt;0,$BI$49)," ")</f>
        <v>c</v>
      </c>
      <c r="GD7" s="18">
        <v>0.4375</v>
      </c>
      <c r="GE7" s="16" t="str">
        <v>Standweitsprung</v>
      </c>
      <c r="GF7" s="16" t="str">
        <v>d</v>
      </c>
      <c r="GH7" s="18" cm="1">
        <f t="array" ref="GH7">_xlfn.IFS(AND($B$1=1,$BI$50&gt;0),VLOOKUP(GH4,$BH$51:$BI$90,2,FALSE),AND($B$1=2,$BI$50&gt;0),VLOOKUP(GH4,$BH$51:$BI$70,2,FALSE),AND($B$1=3,$BI$50&gt;0),VLOOKUP(GH4,$BH$51:$BI$64,2,FALSE),AND($B$1=4,$BI$50&gt;0),VLOOKUP(GH4,$BH$51:$BI$60,2,FALSE))</f>
        <v>0.60416666666666674</v>
      </c>
      <c r="GI7" s="16" t="str">
        <f>_xlfn.IFNA(IF(GH7&gt;0,$BI$50)," ")</f>
        <v>Weitsprung</v>
      </c>
      <c r="GJ7" s="16" t="str">
        <f>_xlfn.IFNA(IF(GH7&gt;0,$BI$49)," ")</f>
        <v>c</v>
      </c>
      <c r="GL7" s="18">
        <v>0.4375</v>
      </c>
      <c r="GM7" s="16" t="str">
        <v>Weitsprung</v>
      </c>
      <c r="GN7" s="16" t="str">
        <v>d</v>
      </c>
      <c r="GP7" s="18" t="e" cm="1">
        <f t="array" ref="GP7">_xlfn.IFS(AND($B$1=1,$BI$50&gt;0),VLOOKUP(GP4,$BH$51:$BI$90,2,FALSE),AND($B$1=2,$BI$50&gt;0),VLOOKUP(GP4,$BH$51:$BI$70,2,FALSE),AND($B$1=3,$BI$50&gt;0),VLOOKUP(GP4,$BH$51:$BI$64,2,FALSE),AND($B$1=4,$BI$50&gt;0),VLOOKUP(GP4,$BH$51:$BI$60,2,FALSE))</f>
        <v>#N/A</v>
      </c>
      <c r="GQ7" s="16" t="str">
        <f>_xlfn.IFNA(IF(GP7&gt;0,$BI$50)," ")</f>
        <v xml:space="preserve"> </v>
      </c>
      <c r="GR7" s="16" t="str">
        <f>_xlfn.IFNA(IF(GP7&gt;0,$BI$49)," ")</f>
        <v xml:space="preserve"> </v>
      </c>
      <c r="GT7" s="18">
        <v>0.40972222222222221</v>
      </c>
      <c r="GU7" s="16" t="str">
        <v>Ausdauerlauf</v>
      </c>
      <c r="GV7" s="16" t="str">
        <v>d</v>
      </c>
      <c r="GX7" s="18" t="e" cm="1">
        <f t="array" ref="GX7">_xlfn.IFS(AND($B$1=1,$BI$50&gt;0),VLOOKUP(GX4,$BH$51:$BI$90,2,FALSE),AND($B$1=2,$BI$50&gt;0),VLOOKUP(GX4,$BH$51:$BI$70,2,FALSE),AND($B$1=3,$BI$50&gt;0),VLOOKUP(GX4,$BH$51:$BI$64,2,FALSE),AND($B$1=4,$BI$50&gt;0),VLOOKUP(GX4,$BH$51:$BI$60,2,FALSE))</f>
        <v>#N/A</v>
      </c>
      <c r="GY7" s="16" t="str">
        <f>_xlfn.IFNA(IF(GX7&gt;0,$BI$50)," ")</f>
        <v xml:space="preserve"> </v>
      </c>
      <c r="GZ7" s="16" t="str">
        <f>_xlfn.IFNA(IF(GX7&gt;0,$BI$49)," ")</f>
        <v xml:space="preserve"> </v>
      </c>
      <c r="HB7" s="18">
        <v>0.40972222222222221</v>
      </c>
      <c r="HC7" s="16" t="str">
        <v>Sprint</v>
      </c>
      <c r="HD7" s="16" t="str">
        <v>d</v>
      </c>
      <c r="HF7" s="18" cm="1">
        <f t="array" ref="HF7">_xlfn.IFS(AND($B$1=1,$BI$50&gt;0),VLOOKUP(HF4,$BH$51:$BI$90,2,FALSE),AND($B$1=2,$BI$50&gt;0),VLOOKUP(HF4,$BH$51:$BI$70,2,FALSE),AND($B$1=3,$BI$50&gt;0),VLOOKUP(HF4,$BH$51:$BI$64,2,FALSE),AND($B$1=4,$BI$50&gt;0),VLOOKUP(HF4,$BH$51:$BI$60,2,FALSE))</f>
        <v>0.52083333333333337</v>
      </c>
      <c r="HG7" s="16" t="str">
        <f>_xlfn.IFNA(IF(HF7&gt;0,$BI$50)," ")</f>
        <v>Weitsprung</v>
      </c>
      <c r="HH7" s="16" t="str">
        <f>_xlfn.IFNA(IF(HF7&gt;0,$BI$49)," ")</f>
        <v>c</v>
      </c>
      <c r="HJ7" s="18">
        <v>0.38194444444444448</v>
      </c>
      <c r="HK7" s="18" t="str">
        <v>Weitwurf</v>
      </c>
      <c r="HL7" s="18" t="str">
        <v>c</v>
      </c>
      <c r="HN7" s="18" cm="1">
        <f t="array" ref="HN7">_xlfn.IFS(AND($B$1=1,$BI$50&gt;0),VLOOKUP(HN4,$BH$51:$BI$90,2,FALSE),AND($B$1=2,$BI$50&gt;0),VLOOKUP(HN4,$BH$51:$BI$70,2,FALSE),AND($B$1=3,$BI$50&gt;0),VLOOKUP(HN4,$BH$51:$BI$64,2,FALSE),AND($B$1=4,$BI$50&gt;0),VLOOKUP(HN4,$BH$51:$BI$60,2,FALSE))</f>
        <v>0.52083333333333337</v>
      </c>
      <c r="HO7" s="16" t="str">
        <f>_xlfn.IFNA(IF(HN7&gt;0,$BI$50)," ")</f>
        <v>Weitsprung</v>
      </c>
      <c r="HP7" s="16" t="str">
        <f>_xlfn.IFNA(IF(HN7&gt;0,$BI$49)," ")</f>
        <v>c</v>
      </c>
      <c r="HR7" s="18">
        <v>0.38194444444444448</v>
      </c>
      <c r="HS7" s="18" t="str">
        <v>Weitwurf</v>
      </c>
      <c r="HT7" s="18" t="str">
        <v>c</v>
      </c>
      <c r="HV7" s="18" cm="1">
        <f t="array" ref="HV7">_xlfn.IFS(AND($B$1=1,$BI$50&gt;0),VLOOKUP(HV4,$BH$51:$BI$90,2,FALSE),AND($B$1=2,$BI$50&gt;0),VLOOKUP(HV4,$BH$51:$BI$70,2,FALSE),AND($B$1=3,$BI$50&gt;0),VLOOKUP(HV4,$BH$51:$BI$64,2,FALSE),AND($B$1=4,$BI$50&gt;0),VLOOKUP(HV4,$BH$51:$BI$60,2,FALSE))</f>
        <v>0.52083333333333337</v>
      </c>
      <c r="HW7" s="16" t="str">
        <f>_xlfn.IFNA(IF(HV7&gt;0,$BI$50)," ")</f>
        <v>Weitsprung</v>
      </c>
      <c r="HX7" s="16" t="str">
        <f>_xlfn.IFNA(IF(HV7&gt;0,$BI$49)," ")</f>
        <v>c</v>
      </c>
      <c r="HZ7" s="18">
        <v>0.38194444444444448</v>
      </c>
      <c r="IA7" s="18" t="str">
        <v>Weitwurf</v>
      </c>
      <c r="IB7" s="18" t="str">
        <v>c</v>
      </c>
      <c r="ID7" s="18" cm="1">
        <f t="array" ref="ID7">_xlfn.IFS(AND($B$1=1,$BI$50&gt;0),VLOOKUP(ID4,$BH$51:$BI$90,2,FALSE),AND($B$1=2,$BI$50&gt;0),VLOOKUP(ID4,$BH$51:$BI$70,2,FALSE),AND($B$1=3,$BI$50&gt;0),VLOOKUP(ID4,$BH$51:$BI$64,2,FALSE),AND($B$1=4,$BI$50&gt;0),VLOOKUP(ID4,$BH$51:$BI$60,2,FALSE))</f>
        <v>0.52083333333333337</v>
      </c>
      <c r="IE7" s="16" t="str">
        <f>_xlfn.IFNA(IF(ID7&gt;0,$BI$50)," ")</f>
        <v>Weitsprung</v>
      </c>
      <c r="IF7" s="16" t="str">
        <f>_xlfn.IFNA(IF(ID7&gt;0,$BI$49)," ")</f>
        <v>c</v>
      </c>
      <c r="IH7" s="18">
        <v>0.38194444444444448</v>
      </c>
      <c r="II7" s="18" t="str">
        <v>Weitwurf</v>
      </c>
      <c r="IJ7" s="18" t="str">
        <v>c</v>
      </c>
      <c r="IL7" s="18" cm="1">
        <f t="array" ref="IL7">_xlfn.IFS(AND($B$1=1,$BI$50&gt;0),VLOOKUP(IL4,$BH$51:$BI$90,2,FALSE),AND($B$1=2,$BI$50&gt;0),VLOOKUP(IL4,$BH$51:$BI$70,2,FALSE),AND($B$1=3,$BI$50&gt;0),VLOOKUP(IL4,$BH$51:$BI$64,2,FALSE),AND($B$1=4,$BI$50&gt;0),VLOOKUP(IL4,$BH$51:$BI$60,2,FALSE))</f>
        <v>0.52083333333333337</v>
      </c>
      <c r="IM7" s="16" t="str">
        <f>_xlfn.IFNA(IF(IL7&gt;0,$BI$50)," ")</f>
        <v>Weitsprung</v>
      </c>
      <c r="IN7" s="16" t="str">
        <f>_xlfn.IFNA(IF(IL7&gt;0,$BI$49)," ")</f>
        <v>c</v>
      </c>
      <c r="IP7" s="18">
        <v>0.38194444444444448</v>
      </c>
      <c r="IQ7" s="18" t="str">
        <v>Weitwurf</v>
      </c>
      <c r="IR7" s="18" t="str">
        <v>c</v>
      </c>
      <c r="IT7" s="18" cm="1">
        <f t="array" ref="IT7">_xlfn.IFS(AND($B$1=1,$BI$50&gt;0),VLOOKUP(IT4,$BH$51:$BI$90,2,FALSE),AND($B$1=2,$BI$50&gt;0),VLOOKUP(IT4,$BH$51:$BI$70,2,FALSE),AND($B$1=3,$BI$50&gt;0),VLOOKUP(IT4,$BH$51:$BI$64,2,FALSE),AND($B$1=4,$BI$50&gt;0),VLOOKUP(IT4,$BH$51:$BI$60,2,FALSE))</f>
        <v>0.52083333333333337</v>
      </c>
      <c r="IU7" s="16" t="str">
        <f>_xlfn.IFNA(IF(IT7&gt;0,$BI$50)," ")</f>
        <v>Weitsprung</v>
      </c>
      <c r="IV7" s="16" t="str">
        <f>_xlfn.IFNA(IF(IT7&gt;0,$BI$49)," ")</f>
        <v>c</v>
      </c>
      <c r="IX7" s="18">
        <v>0.38194444444444448</v>
      </c>
      <c r="IY7" s="18" t="str">
        <v>Weitwurf</v>
      </c>
      <c r="IZ7" s="18" t="str">
        <v>c</v>
      </c>
      <c r="JB7" s="18" cm="1">
        <f t="array" ref="JB7">_xlfn.IFS(AND($B$1=1,$BI$50&gt;0),VLOOKUP(JB4,$BH$51:$BI$90,2,FALSE),AND($B$1=2,$BI$50&gt;0),VLOOKUP(JB4,$BH$51:$BI$70,2,FALSE),AND($B$1=3,$BI$50&gt;0),VLOOKUP(JB4,$BH$51:$BI$64,2,FALSE),AND($B$1=4,$BI$50&gt;0),VLOOKUP(JB4,$BH$51:$BI$60,2,FALSE))</f>
        <v>0.52083333333333337</v>
      </c>
      <c r="JC7" s="16" t="str">
        <f>_xlfn.IFNA(IF(JB7&gt;0,$BI$50)," ")</f>
        <v>Weitsprung</v>
      </c>
      <c r="JD7" s="16" t="str">
        <f>_xlfn.IFNA(IF(JB7&gt;0,$BI$49)," ")</f>
        <v>c</v>
      </c>
      <c r="JF7" s="18">
        <v>0.38194444444444448</v>
      </c>
      <c r="JG7" s="18" t="str">
        <v>Weitwurf</v>
      </c>
      <c r="JH7" s="18" t="str">
        <v>c</v>
      </c>
      <c r="JJ7" s="18" cm="1">
        <f t="array" ref="JJ7">_xlfn.IFS(AND($B$1=1,$BI$50&gt;0),VLOOKUP(JJ4,$BH$51:$BI$90,2,FALSE),AND($B$1=2,$BI$50&gt;0),VLOOKUP(JJ4,$BH$51:$BI$70,2,FALSE),AND($B$1=3,$BI$50&gt;0),VLOOKUP(JJ4,$BH$51:$BI$64,2,FALSE),AND($B$1=4,$BI$50&gt;0),VLOOKUP(JJ4,$BH$51:$BI$60,2,FALSE))</f>
        <v>0.52083333333333337</v>
      </c>
      <c r="JK7" s="16" t="str">
        <f>_xlfn.IFNA(IF(JJ7&gt;0,$BI$50)," ")</f>
        <v>Weitsprung</v>
      </c>
      <c r="JL7" s="16" t="str">
        <f>_xlfn.IFNA(IF(JJ7&gt;0,$BI$49)," ")</f>
        <v>c</v>
      </c>
      <c r="JN7" s="18">
        <v>0.38194444444444448</v>
      </c>
      <c r="JO7" s="18" t="str">
        <v>Weitwurf</v>
      </c>
      <c r="JP7" s="18" t="str">
        <v>c</v>
      </c>
      <c r="JR7" s="18" cm="1">
        <f t="array" ref="JR7">_xlfn.IFS(AND($B$1=1,$BI$50&gt;0),VLOOKUP(JR4,$BH$51:$BI$90,2,FALSE),AND($B$1=2,$BI$50&gt;0),VLOOKUP(JR4,$BH$51:$BI$70,2,FALSE),AND($B$1=3,$BI$50&gt;0),VLOOKUP(JR4,$BH$51:$BI$64,2,FALSE),AND($B$1=4,$BI$50&gt;0),VLOOKUP(JR4,$BH$51:$BI$60,2,FALSE))</f>
        <v>0.52083333333333337</v>
      </c>
      <c r="JS7" s="16" t="str">
        <f>_xlfn.IFNA(IF(JR7&gt;0,$BI$50)," ")</f>
        <v>Weitsprung</v>
      </c>
      <c r="JT7" s="16" t="str">
        <f>_xlfn.IFNA(IF(JR7&gt;0,$BI$49)," ")</f>
        <v>c</v>
      </c>
      <c r="JV7" s="18">
        <v>0.38194444444444448</v>
      </c>
      <c r="JW7" s="18" t="str">
        <v>Weitwurf</v>
      </c>
      <c r="JX7" s="18" t="str">
        <v>c</v>
      </c>
      <c r="JZ7" s="18" cm="1">
        <f t="array" ref="JZ7">_xlfn.IFS(AND($B$1=1,$BI$50&gt;0),VLOOKUP(JZ4,$BH$51:$BI$90,2,FALSE),AND($B$1=2,$BI$50&gt;0),VLOOKUP(JZ4,$BH$51:$BI$70,2,FALSE),AND($B$1=3,$BI$50&gt;0),VLOOKUP(JZ4,$BH$51:$BI$64,2,FALSE),AND($B$1=4,$BI$50&gt;0),VLOOKUP(JZ4,$BH$51:$BI$60,2,FALSE))</f>
        <v>0.52083333333333337</v>
      </c>
      <c r="KA7" s="16" t="str">
        <f>_xlfn.IFNA(IF(JZ7&gt;0,$BI$50)," ")</f>
        <v>Weitsprung</v>
      </c>
      <c r="KB7" s="16" t="str">
        <f>_xlfn.IFNA(IF(JZ7&gt;0,$BI$49)," ")</f>
        <v>c</v>
      </c>
      <c r="KD7" s="18">
        <v>0.38194444444444448</v>
      </c>
      <c r="KE7" s="18" t="str">
        <v>Weitwurf</v>
      </c>
      <c r="KF7" s="18" t="str">
        <v>c</v>
      </c>
      <c r="KH7" s="18" cm="1">
        <f t="array" ref="KH7">_xlfn.IFS(AND($B$1=1,$BI$50&gt;0),VLOOKUP(KH4,$BH$51:$BI$90,2,FALSE),AND($B$1=2,$BI$50&gt;0),VLOOKUP(KH4,$BH$51:$BI$70,2,FALSE),AND($B$1=3,$BI$50&gt;0),VLOOKUP(KH4,$BH$51:$BI$64,2,FALSE),AND($B$1=4,$BI$50&gt;0),VLOOKUP(KH4,$BH$51:$BI$60,2,FALSE))</f>
        <v>0.52083333333333337</v>
      </c>
      <c r="KI7" s="16" t="str">
        <f>_xlfn.IFNA(IF(KH7&gt;0,$BI$50)," ")</f>
        <v>Weitsprung</v>
      </c>
      <c r="KJ7" s="16" t="str">
        <f>_xlfn.IFNA(IF(KH7&gt;0,$BI$49)," ")</f>
        <v>c</v>
      </c>
      <c r="KL7" s="18">
        <v>0.38194444444444448</v>
      </c>
      <c r="KM7" s="18" t="str">
        <v>Weitwurf</v>
      </c>
      <c r="KN7" s="18" t="str">
        <v>c</v>
      </c>
      <c r="KP7" s="18" cm="1">
        <f t="array" ref="KP7">_xlfn.IFS(AND($B$1=1,$BI$50&gt;0),VLOOKUP(KP4,$BH$51:$BI$90,2,FALSE),AND($B$1=2,$BI$50&gt;0),VLOOKUP(KP4,$BH$51:$BI$70,2,FALSE),AND($B$1=3,$BI$50&gt;0),VLOOKUP(KP4,$BH$51:$BI$64,2,FALSE),AND($B$1=4,$BI$50&gt;0),VLOOKUP(KP4,$BH$51:$BI$60,2,FALSE))</f>
        <v>0.52083333333333337</v>
      </c>
      <c r="KQ7" s="16" t="str">
        <f>_xlfn.IFNA(IF(KP7&gt;0,$BI$50)," ")</f>
        <v>Weitsprung</v>
      </c>
      <c r="KR7" s="16" t="str">
        <f>_xlfn.IFNA(IF(KP7&gt;0,$BI$49)," ")</f>
        <v>c</v>
      </c>
      <c r="KT7" s="18">
        <v>0.38194444444444448</v>
      </c>
      <c r="KU7" s="18" t="str">
        <v>Weitwurf</v>
      </c>
      <c r="KV7" s="18" t="str">
        <v>c</v>
      </c>
      <c r="KX7" s="18" cm="1">
        <f t="array" ref="KX7">_xlfn.IFS(AND($B$1=1,$BI$50&gt;0),VLOOKUP(KX4,$BH$51:$BI$90,2,FALSE),AND($B$1=2,$BI$50&gt;0),VLOOKUP(KX4,$BH$51:$BI$70,2,FALSE),AND($B$1=3,$BI$50&gt;0),VLOOKUP(KX4,$BH$51:$BI$64,2,FALSE),AND($B$1=4,$BI$50&gt;0),VLOOKUP(KX4,$BH$51:$BI$60,2,FALSE))</f>
        <v>0.52083333333333337</v>
      </c>
      <c r="KY7" s="16" t="str">
        <f>_xlfn.IFNA(IF(KX7&gt;0,$BI$50)," ")</f>
        <v>Weitsprung</v>
      </c>
      <c r="KZ7" s="16" t="str">
        <f>_xlfn.IFNA(IF(KX7&gt;0,$BI$49)," ")</f>
        <v>c</v>
      </c>
      <c r="LB7" s="18">
        <v>0.38194444444444448</v>
      </c>
      <c r="LC7" s="18" t="str">
        <v>Weitwurf</v>
      </c>
      <c r="LD7" s="18" t="str">
        <v>c</v>
      </c>
      <c r="LF7" s="18" cm="1">
        <f t="array" ref="LF7">_xlfn.IFS(AND($B$1=1,$BI$50&gt;0),VLOOKUP(LF4,$BH$51:$BI$90,2,FALSE),AND($B$1=2,$BI$50&gt;0),VLOOKUP(LF4,$BH$51:$BI$70,2,FALSE),AND($B$1=3,$BI$50&gt;0),VLOOKUP(LF4,$BH$51:$BI$64,2,FALSE),AND($B$1=4,$BI$50&gt;0),VLOOKUP(LF4,$BH$51:$BI$60,2,FALSE))</f>
        <v>0.52083333333333337</v>
      </c>
      <c r="LG7" s="16" t="str">
        <f>_xlfn.IFNA(IF(LF7&gt;0,$BI$50)," ")</f>
        <v>Weitsprung</v>
      </c>
      <c r="LH7" s="16" t="str">
        <f>_xlfn.IFNA(IF(LF7&gt;0,$BI$49)," ")</f>
        <v>c</v>
      </c>
      <c r="LJ7" s="18">
        <v>0.38194444444444448</v>
      </c>
      <c r="LK7" s="18" t="str">
        <v>Weitwurf</v>
      </c>
      <c r="LL7" s="18" t="str">
        <v>c</v>
      </c>
    </row>
    <row r="8" spans="1:327" x14ac:dyDescent="0.2">
      <c r="A8" s="16"/>
      <c r="B8" s="20">
        <f>IF($BG$50&gt;0,VLOOKUP(B4,_xlfn.ANCHORARRAY($BF$92),2),"NEIN")</f>
        <v>0.49305555555555558</v>
      </c>
      <c r="C8" s="21" t="str">
        <f>IF(B8&gt;0,$BG$50)</f>
        <v>Weitsprung</v>
      </c>
      <c r="D8" s="21" t="str">
        <f>IF(B8&gt;0,$BG$49)</f>
        <v>d</v>
      </c>
      <c r="E8" s="16"/>
      <c r="F8" s="18" t="e" cm="1">
        <f t="array" ref="F8">_xlfn.IFS(AND($B$1=1,$BG$50&gt;0),VLOOKUP(F4,$BF$51:$BG$90,2,FALSE),AND($B$1=2,$BG$50&gt;0),VLOOKUP(F4,$BF$51:$BG$70,2,FALSE),AND($B$1=3,$BG$50&gt;0),VLOOKUP(F4,$BF$51:$BG$64,2,FALSE),AND($B$1=4,$BG$50&gt;0),VLOOKUP(F4,$BF$51:$BG$60,2,FALSE))</f>
        <v>#N/A</v>
      </c>
      <c r="G8" s="16" t="str">
        <f>_xlfn.IFNA(IF(F8&gt;0,$BG$50)," ")</f>
        <v xml:space="preserve"> </v>
      </c>
      <c r="H8" s="16" t="str">
        <f>_xlfn.IFNA(IF(F8&gt;0,$BG$49)," ")</f>
        <v xml:space="preserve"> </v>
      </c>
      <c r="I8" s="16"/>
      <c r="J8" s="18">
        <v>0.4375</v>
      </c>
      <c r="K8" s="16" t="str">
        <v>Seilspringen</v>
      </c>
      <c r="L8" s="16" t="str">
        <v>a</v>
      </c>
      <c r="M8" s="16"/>
      <c r="N8" s="18" t="e" cm="1">
        <f t="array" ref="N8">_xlfn.IFS(AND($B$1=1,$BG$50&gt;0),VLOOKUP(N4,$BF$51:$BG$90,2,FALSE),AND($B$1=2,$BG$50&gt;0),VLOOKUP(N4,$BF$51:$BG$70,2,FALSE),AND($B$1=3,$BG$50&gt;0),VLOOKUP(N4,$BF$51:$BG$64,2,FALSE),AND($B$1=4,$BG$50&gt;0),VLOOKUP(N4,$BF$51:$BG$60,2,FALSE))</f>
        <v>#N/A</v>
      </c>
      <c r="O8" s="16" t="str">
        <f>_xlfn.IFNA(IF(N8&gt;0,$BG$50)," ")</f>
        <v xml:space="preserve"> </v>
      </c>
      <c r="P8" s="16" t="str">
        <f>_xlfn.IFNA(IF(N8&gt;0,$BG$49)," ")</f>
        <v xml:space="preserve"> </v>
      </c>
      <c r="Q8" s="16"/>
      <c r="R8" s="18">
        <v>0.46527777777777779</v>
      </c>
      <c r="S8" s="16" t="str">
        <v>Seilspringen</v>
      </c>
      <c r="T8" s="16" t="str">
        <v>a</v>
      </c>
      <c r="U8" s="16"/>
      <c r="V8" s="18" t="e" cm="1">
        <f t="array" ref="V8">_xlfn.IFS(AND($B$1=1,$BG$50&gt;0),VLOOKUP(V4,$BF$51:$BG$90,2,FALSE),AND($B$1=2,$BG$50&gt;0),VLOOKUP(V4,$BF$51:$BG$70,2,FALSE),AND($B$1=3,$BG$50&gt;0),VLOOKUP(V4,$BF$51:$BG$64,2,FALSE),AND($B$1=4,$BG$50&gt;0),VLOOKUP(V4,$BF$51:$BG$60,2,FALSE))</f>
        <v>#N/A</v>
      </c>
      <c r="W8" s="16" t="str">
        <f>_xlfn.IFNA(IF(V8&gt;0,$BG$50)," ")</f>
        <v xml:space="preserve"> </v>
      </c>
      <c r="X8" s="16" t="str">
        <f>_xlfn.IFNA(IF(V8&gt;0,$BG$49)," ")</f>
        <v xml:space="preserve"> </v>
      </c>
      <c r="Z8" s="3">
        <v>0.46527777777777779</v>
      </c>
      <c r="AA8" s="1" t="str">
        <v>Weitwurf</v>
      </c>
      <c r="AB8" s="1" t="str">
        <v>a</v>
      </c>
      <c r="AC8" s="16"/>
      <c r="AD8" s="18" t="e" cm="1">
        <f t="array" ref="AD8">_xlfn.IFS(AND($B$1=1,$BG$50&gt;0),VLOOKUP(AD4,$BF$51:$BG$90,2,FALSE),AND($B$1=2,$BG$50&gt;0),VLOOKUP(AD4,$BF$51:$BG$70,2,FALSE),AND($B$1=3,$BG$50&gt;0),VLOOKUP(AD4,$BF$51:$BG$64,2,FALSE),AND($B$1=4,$BG$50&gt;0),VLOOKUP(AD4,$BF$51:$BG$60,2,FALSE))</f>
        <v>#N/A</v>
      </c>
      <c r="AE8" s="16" t="str">
        <f>_xlfn.IFNA(IF(AD8&gt;0,$BG$50)," ")</f>
        <v xml:space="preserve"> </v>
      </c>
      <c r="AF8" s="16" t="str">
        <f>_xlfn.IFNA(IF(AD8&gt;0,$BG$49)," ")</f>
        <v xml:space="preserve"> </v>
      </c>
      <c r="AG8" s="16"/>
      <c r="AH8" s="18">
        <v>0.46527777777777779</v>
      </c>
      <c r="AI8" s="16" t="str">
        <v>Standweitsprung</v>
      </c>
      <c r="AJ8" s="16" t="str">
        <v>a</v>
      </c>
      <c r="AK8" s="16"/>
      <c r="AL8" s="18" t="e" cm="1">
        <f t="array" ref="AL8">_xlfn.IFS(AND($B$1=1,$BG$50&gt;0),VLOOKUP(AL4,$BF$51:$BG$90,2,FALSE),AND($B$1=2,$BG$50&gt;0),VLOOKUP(AL4,$BF$51:$BG$70,2,FALSE),AND($B$1=3,$BG$50&gt;0),VLOOKUP(AL4,$BF$51:$BG$64,2,FALSE),AND($B$1=4,$BG$50&gt;0),VLOOKUP(AL4,$BF$51:$BG$60,2,FALSE))</f>
        <v>#N/A</v>
      </c>
      <c r="AM8" s="16" t="str">
        <f>_xlfn.IFNA(IF(AL8&gt;0,$BG$50)," ")</f>
        <v xml:space="preserve"> </v>
      </c>
      <c r="AN8" s="16" t="str">
        <f>_xlfn.IFNA(IF(AL8&gt;0,$BG$49)," ")</f>
        <v xml:space="preserve"> </v>
      </c>
      <c r="AP8" s="3">
        <v>0.46527777777777779</v>
      </c>
      <c r="AQ8" s="1" t="str">
        <v>Weitsprung</v>
      </c>
      <c r="AR8" s="1" t="str">
        <v>a</v>
      </c>
      <c r="AT8" s="18" t="e" cm="1">
        <f t="array" ref="AT8">_xlfn.IFS(AND($B$1=1,$BG$50&gt;0),VLOOKUP(AT4,$BF$51:$BG$90,2,FALSE),AND($B$1=2,$BG$50&gt;0),VLOOKUP(AT4,$BF$51:$BG$70,2,FALSE),AND($B$1=3,$BG$50&gt;0),VLOOKUP(AT4,$BF$51:$BG$64,2,FALSE),AND($B$1=4,$BG$50&gt;0),VLOOKUP(AT4,$BF$51:$BG$60,2,FALSE))</f>
        <v>#N/A</v>
      </c>
      <c r="AU8" s="16" t="str">
        <f>_xlfn.IFNA(IF(AT8&gt;0,$BG$50)," ")</f>
        <v xml:space="preserve"> </v>
      </c>
      <c r="AV8" s="16" t="str">
        <f>_xlfn.IFNA(IF(AT8&gt;0,$BG$49)," ")</f>
        <v xml:space="preserve"> </v>
      </c>
      <c r="AX8" s="3">
        <v>0.4375</v>
      </c>
      <c r="AY8" s="1" t="str">
        <v>Ausdauerlauf</v>
      </c>
      <c r="AZ8" s="1" t="str">
        <v>a</v>
      </c>
      <c r="BB8" s="18" t="e" cm="1">
        <f t="array" ref="BB8">_xlfn.IFS(AND($B$1=1,$BG$50&gt;0),VLOOKUP(BB4,$BF$51:$BG$90,2,FALSE),AND($B$1=2,$BG$50&gt;0),VLOOKUP(BB4,$BF$51:$BG$70,2,FALSE),AND($B$1=3,$BG$50&gt;0),VLOOKUP(BB4,$BF$51:$BG$64,2,FALSE),AND($B$1=4,$BG$50&gt;0),VLOOKUP(BB4,$BF$51:$BG$60,2,FALSE))</f>
        <v>#N/A</v>
      </c>
      <c r="BC8" s="16" t="str">
        <f>_xlfn.IFNA(IF(BB8&gt;0,$BG$50)," ")</f>
        <v xml:space="preserve"> </v>
      </c>
      <c r="BD8" s="16" t="str">
        <f>_xlfn.IFNA(IF(BB8&gt;0,$BG$49)," ")</f>
        <v xml:space="preserve"> </v>
      </c>
      <c r="BF8" s="3">
        <v>0.4375</v>
      </c>
      <c r="BG8" s="1" t="str">
        <v>Sprint</v>
      </c>
      <c r="BH8" s="1" t="str">
        <v>a</v>
      </c>
      <c r="BJ8" s="18" t="e" cm="1">
        <f t="array" ref="BJ8">_xlfn.IFS(AND($B$1=1,$BG$50&gt;0),VLOOKUP(BJ4,$BF$51:$BG$90,2,FALSE),AND($B$1=2,$BG$50&gt;0),VLOOKUP(BJ4,$BF$51:$BG$70,2,FALSE),AND($B$1=3,$BG$50&gt;0),VLOOKUP(BJ4,$BF$51:$BG$64,2,FALSE),AND($B$1=4,$BG$50&gt;0),VLOOKUP(BJ4,$BF$51:$BG$60,2,FALSE))</f>
        <v>#N/A</v>
      </c>
      <c r="BK8" s="16" t="str">
        <f>_xlfn.IFNA(IF(BJ8&gt;0,$BG$50)," ")</f>
        <v xml:space="preserve"> </v>
      </c>
      <c r="BL8" s="16" t="str">
        <f>_xlfn.IFNA(IF(BJ8&gt;0,$BG$49)," ")</f>
        <v xml:space="preserve"> </v>
      </c>
      <c r="BN8" s="3">
        <v>0.4375</v>
      </c>
      <c r="BO8" s="3" t="str">
        <v>Seilspringen</v>
      </c>
      <c r="BP8" s="3" t="str">
        <v>b</v>
      </c>
      <c r="BR8" s="18" t="e" cm="1">
        <f t="array" ref="BR8">_xlfn.IFS(AND($B$1=1,$BG$50&gt;0),VLOOKUP(BR4,$BF$51:$BG$90,2,FALSE),AND($B$1=2,$BG$50&gt;0),VLOOKUP(BR4,$BF$51:$BG$70,2,FALSE),AND($B$1=3,$BG$50&gt;0),VLOOKUP(BR4,$BF$51:$BG$64,2,FALSE),AND($B$1=4,$BG$50&gt;0),VLOOKUP(BR4,$BF$51:$BG$60,2,FALSE))</f>
        <v>#N/A</v>
      </c>
      <c r="BS8" s="16" t="str">
        <f>_xlfn.IFNA(IF(BR8&gt;0,$BG$50)," ")</f>
        <v xml:space="preserve"> </v>
      </c>
      <c r="BT8" s="16" t="str">
        <f>_xlfn.IFNA(IF(BR8&gt;0,$BG$49)," ")</f>
        <v xml:space="preserve"> </v>
      </c>
      <c r="BV8" s="3">
        <v>0.46527777777777779</v>
      </c>
      <c r="BW8" s="3" t="str">
        <v>Seilspringen</v>
      </c>
      <c r="BX8" s="3" t="str">
        <v>b</v>
      </c>
      <c r="BZ8" s="18" t="e" cm="1">
        <f t="array" ref="BZ8">_xlfn.IFS(AND($B$1=1,$BG$50&gt;0),VLOOKUP(BZ4,$BF$51:$BG$90,2,FALSE),AND($B$1=2,$BG$50&gt;0),VLOOKUP(BZ4,$BF$51:$BG$70,2,FALSE),AND($B$1=3,$BG$50&gt;0),VLOOKUP(BZ4,$BF$51:$BG$64,2,FALSE),AND($B$1=4,$BG$50&gt;0),VLOOKUP(BZ4,$BF$51:$BG$60,2,FALSE))</f>
        <v>#N/A</v>
      </c>
      <c r="CA8" s="16" t="str">
        <f>_xlfn.IFNA(IF(BZ8&gt;0,$BG$50)," ")</f>
        <v xml:space="preserve"> </v>
      </c>
      <c r="CB8" s="16" t="str">
        <f>_xlfn.IFNA(IF(BZ8&gt;0,$BG$49)," ")</f>
        <v xml:space="preserve"> </v>
      </c>
      <c r="CD8" s="3">
        <v>0.46527777777777779</v>
      </c>
      <c r="CE8" s="3" t="str">
        <v>Weitwurf</v>
      </c>
      <c r="CF8" s="3" t="str">
        <v>b</v>
      </c>
      <c r="CH8" s="18" t="e" cm="1">
        <f t="array" ref="CH8">_xlfn.IFS(AND($B$1=1,$BG$50&gt;0),VLOOKUP(CH4,$BF$51:$BG$90,2,FALSE),AND($B$1=2,$BG$50&gt;0),VLOOKUP(CH4,$BF$51:$BG$70,2,FALSE),AND($B$1=3,$BG$50&gt;0),VLOOKUP(CH4,$BF$51:$BG$64,2,FALSE),AND($B$1=4,$BG$50&gt;0),VLOOKUP(CH4,$BF$51:$BG$60,2,FALSE))</f>
        <v>#N/A</v>
      </c>
      <c r="CI8" s="16" t="str">
        <f>_xlfn.IFNA(IF(CH8&gt;0,$BG$50)," ")</f>
        <v xml:space="preserve"> </v>
      </c>
      <c r="CJ8" s="16" t="str">
        <f>_xlfn.IFNA(IF(CH8&gt;0,$BG$49)," ")</f>
        <v xml:space="preserve"> </v>
      </c>
      <c r="CL8" s="3">
        <v>0.46527777777777779</v>
      </c>
      <c r="CM8" s="3" t="str">
        <v>Standweitsprung</v>
      </c>
      <c r="CN8" s="3" t="str">
        <v>b</v>
      </c>
      <c r="CP8" s="18" t="e" cm="1">
        <f t="array" ref="CP8">_xlfn.IFS(AND($B$1=1,$BG$50&gt;0),VLOOKUP(CP4,$BF$51:$BG$90,2,FALSE),AND($B$1=2,$BG$50&gt;0),VLOOKUP(CP4,$BF$51:$BG$70,2,FALSE),AND($B$1=3,$BG$50&gt;0),VLOOKUP(CP4,$BF$51:$BG$64,2,FALSE),AND($B$1=4,$BG$50&gt;0),VLOOKUP(CP4,$BF$51:$BG$60,2,FALSE))</f>
        <v>#N/A</v>
      </c>
      <c r="CQ8" s="16" t="str">
        <f>_xlfn.IFNA(IF(CP8&gt;0,$BG$50)," ")</f>
        <v xml:space="preserve"> </v>
      </c>
      <c r="CR8" s="16" t="str">
        <f>_xlfn.IFNA(IF(CP8&gt;0,$BG$49)," ")</f>
        <v xml:space="preserve"> </v>
      </c>
      <c r="CT8" s="3">
        <v>0.46527777777777779</v>
      </c>
      <c r="CU8" s="3" t="str">
        <v>Weitsprung</v>
      </c>
      <c r="CV8" s="3" t="str">
        <v>b</v>
      </c>
      <c r="CX8" s="18" t="e" cm="1">
        <f t="array" ref="CX8">_xlfn.IFS(AND($B$1=1,$BG$50&gt;0),VLOOKUP(CX4,$BF$51:$BG$90,2,FALSE),AND($B$1=2,$BG$50&gt;0),VLOOKUP(CX4,$BF$51:$BG$70,2,FALSE),AND($B$1=3,$BG$50&gt;0),VLOOKUP(CX4,$BF$51:$BG$64,2,FALSE),AND($B$1=4,$BG$50&gt;0),VLOOKUP(CX4,$BF$51:$BG$60,2,FALSE))</f>
        <v>#N/A</v>
      </c>
      <c r="CY8" s="16" t="str">
        <f>_xlfn.IFNA(IF(CX8&gt;0,$BG$50)," ")</f>
        <v xml:space="preserve"> </v>
      </c>
      <c r="CZ8" s="16" t="str">
        <f>_xlfn.IFNA(IF(CX8&gt;0,$BG$49)," ")</f>
        <v xml:space="preserve"> </v>
      </c>
      <c r="DB8" s="3">
        <v>0.4375</v>
      </c>
      <c r="DC8" s="3" t="str">
        <v>Ausdauerlauf</v>
      </c>
      <c r="DD8" s="3" t="str">
        <v>b</v>
      </c>
      <c r="DF8" s="18" t="e" cm="1">
        <f t="array" ref="DF8">_xlfn.IFS(AND($B$1=1,$BG$50&gt;0),VLOOKUP(DF4,$BF$51:$BG$90,2,FALSE),AND($B$1=2,$BG$50&gt;0),VLOOKUP(DF4,$BF$51:$BG$70,2,FALSE),AND($B$1=3,$BG$50&gt;0),VLOOKUP(DF4,$BF$51:$BG$64,2,FALSE),AND($B$1=4,$BG$50&gt;0),VLOOKUP(DF4,$BF$51:$BG$60,2,FALSE))</f>
        <v>#N/A</v>
      </c>
      <c r="DG8" s="16" t="str">
        <f>_xlfn.IFNA(IF(DF8&gt;0,$BG$50)," ")</f>
        <v xml:space="preserve"> </v>
      </c>
      <c r="DH8" s="16" t="str">
        <f>_xlfn.IFNA(IF(DF8&gt;0,$BG$49)," ")</f>
        <v xml:space="preserve"> </v>
      </c>
      <c r="DJ8" s="3">
        <v>0.4375</v>
      </c>
      <c r="DK8" s="3" t="str">
        <v>Sprint</v>
      </c>
      <c r="DL8" s="3" t="str">
        <v>b</v>
      </c>
      <c r="DN8" s="18" t="e" cm="1">
        <f t="array" ref="DN8">_xlfn.IFS(AND($B$1=1,$BG$50&gt;0),VLOOKUP(DN4,$BF$51:$BG$90,2,FALSE),AND($B$1=2,$BG$50&gt;0),VLOOKUP(DN4,$BF$51:$BG$70,2,FALSE),AND($B$1=3,$BG$50&gt;0),VLOOKUP(DN4,$BF$51:$BG$64,2,FALSE),AND($B$1=4,$BG$50&gt;0),VLOOKUP(DN4,$BF$51:$BG$60,2,FALSE))</f>
        <v>#N/A</v>
      </c>
      <c r="DO8" s="16" t="str">
        <f>_xlfn.IFNA(IF(DN8&gt;0,$BG$50)," ")</f>
        <v xml:space="preserve"> </v>
      </c>
      <c r="DP8" s="16" t="str">
        <f>_xlfn.IFNA(IF(DN8&gt;0,$BG$49)," ")</f>
        <v xml:space="preserve"> </v>
      </c>
      <c r="DR8" s="3">
        <v>0.4375</v>
      </c>
      <c r="DS8" s="3" t="str">
        <v>Seilspringen</v>
      </c>
      <c r="DT8" s="3" t="str">
        <v>c</v>
      </c>
      <c r="DV8" s="18" t="e" cm="1">
        <f t="array" ref="DV8">_xlfn.IFS(AND($B$1=1,$BG$50&gt;0),VLOOKUP(DV4,$BF$51:$BG$90,2,FALSE),AND($B$1=2,$BG$50&gt;0),VLOOKUP(DV4,$BF$51:$BG$70,2,FALSE),AND($B$1=3,$BG$50&gt;0),VLOOKUP(DV4,$BF$51:$BG$64,2,FALSE),AND($B$1=4,$BG$50&gt;0),VLOOKUP(DV4,$BF$51:$BG$60,2,FALSE))</f>
        <v>#N/A</v>
      </c>
      <c r="DW8" s="16" t="str">
        <f>_xlfn.IFNA(IF(DV8&gt;0,$BG$50)," ")</f>
        <v xml:space="preserve"> </v>
      </c>
      <c r="DX8" s="16" t="str">
        <f>_xlfn.IFNA(IF(DV8&gt;0,$BG$49)," ")</f>
        <v xml:space="preserve"> </v>
      </c>
      <c r="DZ8" s="3">
        <v>0.46527777777777779</v>
      </c>
      <c r="EA8" s="3" t="str">
        <v>Seilspringen</v>
      </c>
      <c r="EB8" s="3" t="str">
        <v>c</v>
      </c>
      <c r="ED8" s="18" t="e" cm="1">
        <f t="array" ref="ED8">_xlfn.IFS(AND($B$1=1,$BG$50&gt;0),VLOOKUP(ED4,$BF$51:$BG$90,2,FALSE),AND($B$1=2,$BG$50&gt;0),VLOOKUP(ED4,$BF$51:$BG$70,2,FALSE),AND($B$1=3,$BG$50&gt;0),VLOOKUP(ED4,$BF$51:$BG$64,2,FALSE),AND($B$1=4,$BG$50&gt;0),VLOOKUP(ED4,$BF$51:$BG$60,2,FALSE))</f>
        <v>#N/A</v>
      </c>
      <c r="EE8" s="16" t="str">
        <f>_xlfn.IFNA(IF(ED8&gt;0,$BG$50)," ")</f>
        <v xml:space="preserve"> </v>
      </c>
      <c r="EF8" s="16" t="str">
        <f>_xlfn.IFNA(IF(ED8&gt;0,$BG$49)," ")</f>
        <v xml:space="preserve"> </v>
      </c>
      <c r="EH8" s="3">
        <v>0.46527777777777779</v>
      </c>
      <c r="EI8" s="3" t="str">
        <v>Weitwurf</v>
      </c>
      <c r="EJ8" s="3" t="str">
        <v>c</v>
      </c>
      <c r="EL8" s="18" t="e" cm="1">
        <f t="array" ref="EL8">_xlfn.IFS(AND($B$1=1,$BG$50&gt;0),VLOOKUP(EL4,$BF$51:$BG$90,2,FALSE),AND($B$1=2,$BG$50&gt;0),VLOOKUP(EL4,$BF$51:$BG$70,2,FALSE),AND($B$1=3,$BG$50&gt;0),VLOOKUP(EL4,$BF$51:$BG$64,2,FALSE),AND($B$1=4,$BG$50&gt;0),VLOOKUP(EL4,$BF$51:$BG$60,2,FALSE))</f>
        <v>#N/A</v>
      </c>
      <c r="EM8" s="16" t="str">
        <f>_xlfn.IFNA(IF(EL8&gt;0,$BG$50)," ")</f>
        <v xml:space="preserve"> </v>
      </c>
      <c r="EN8" s="16" t="str">
        <f>_xlfn.IFNA(IF(EL8&gt;0,$BG$49)," ")</f>
        <v xml:space="preserve"> </v>
      </c>
      <c r="EP8" s="18">
        <v>0.46527777777777779</v>
      </c>
      <c r="EQ8" s="18" t="str">
        <v>Standweitsprung</v>
      </c>
      <c r="ER8" s="18" t="str">
        <v>c</v>
      </c>
      <c r="ET8" s="18" t="e" cm="1">
        <f t="array" ref="ET8">_xlfn.IFS(AND($B$1=1,$BG$50&gt;0),VLOOKUP(ET4,$BF$51:$BG$90,2,FALSE),AND($B$1=2,$BG$50&gt;0),VLOOKUP(ET4,$BF$51:$BG$70,2,FALSE),AND($B$1=3,$BG$50&gt;0),VLOOKUP(ET4,$BF$51:$BG$64,2,FALSE),AND($B$1=4,$BG$50&gt;0),VLOOKUP(ET4,$BF$51:$BG$60,2,FALSE))</f>
        <v>#N/A</v>
      </c>
      <c r="EU8" s="16" t="str">
        <f>_xlfn.IFNA(IF(ET8&gt;0,$BG$50)," ")</f>
        <v xml:space="preserve"> </v>
      </c>
      <c r="EV8" s="16" t="str">
        <f>_xlfn.IFNA(IF(ET8&gt;0,$BG$49)," ")</f>
        <v xml:space="preserve"> </v>
      </c>
      <c r="EX8" s="18">
        <v>0.46527777777777779</v>
      </c>
      <c r="EY8" s="18" t="str">
        <v>Weitsprung</v>
      </c>
      <c r="EZ8" s="18" t="str">
        <v>c</v>
      </c>
      <c r="FB8" s="18" t="e" cm="1">
        <f t="array" ref="FB8">_xlfn.IFS(AND($B$1=1,$BG$50&gt;0),VLOOKUP(FB4,$BF$51:$BG$90,2,FALSE),AND($B$1=2,$BG$50&gt;0),VLOOKUP(FB4,$BF$51:$BG$70,2,FALSE),AND($B$1=3,$BG$50&gt;0),VLOOKUP(FB4,$BF$51:$BG$64,2,FALSE),AND($B$1=4,$BG$50&gt;0),VLOOKUP(FB4,$BF$51:$BG$60,2,FALSE))</f>
        <v>#N/A</v>
      </c>
      <c r="FC8" s="16" t="str">
        <f>_xlfn.IFNA(IF(FB8&gt;0,$BG$50)," ")</f>
        <v xml:space="preserve"> </v>
      </c>
      <c r="FD8" s="16" t="str">
        <f>_xlfn.IFNA(IF(FB8&gt;0,$BG$49)," ")</f>
        <v xml:space="preserve"> </v>
      </c>
      <c r="FF8" s="18">
        <v>0.4375</v>
      </c>
      <c r="FG8" s="18" t="str">
        <v>Ausdauerlauf</v>
      </c>
      <c r="FH8" s="18" t="str">
        <v>c</v>
      </c>
      <c r="FJ8" s="18" cm="1">
        <f t="array" ref="FJ8">_xlfn.IFS(AND($B$1=1,$BG$50&gt;0),VLOOKUP(FJ4,$BF$51:$BG$90,2,FALSE),AND($B$1=2,$BG$50&gt;0),VLOOKUP(FJ4,$BF$51:$BG$70,2,FALSE),AND($B$1=3,$BG$50&gt;0),VLOOKUP(FJ4,$BF$51:$BG$64,2,FALSE),AND($B$1=4,$BG$50&gt;0),VLOOKUP(FJ4,$BF$51:$BG$60,2,FALSE))</f>
        <v>0.35416666666666669</v>
      </c>
      <c r="FK8" s="16" t="str">
        <f>_xlfn.IFNA(IF(FJ8&gt;0,$BG$50)," ")</f>
        <v>Weitsprung</v>
      </c>
      <c r="FL8" s="16" t="str">
        <f>_xlfn.IFNA(IF(FJ8&gt;0,$BG$49)," ")</f>
        <v>d</v>
      </c>
      <c r="FN8" s="18">
        <v>0.4375</v>
      </c>
      <c r="FO8" s="18" t="str">
        <v>Seilspringen</v>
      </c>
      <c r="FP8" s="18" t="str">
        <v>d</v>
      </c>
      <c r="FR8" s="18" cm="1">
        <f t="array" ref="FR8">_xlfn.IFS(AND($B$1=1,$BG$50&gt;0),VLOOKUP(FR4,$BF$51:$BG$90,2,FALSE),AND($B$1=2,$BG$50&gt;0),VLOOKUP(FR4,$BF$51:$BG$70,2,FALSE),AND($B$1=3,$BG$50&gt;0),VLOOKUP(FR4,$BF$51:$BG$64,2,FALSE),AND($B$1=4,$BG$50&gt;0),VLOOKUP(FR4,$BF$51:$BG$60,2,FALSE))</f>
        <v>0.38194444444444448</v>
      </c>
      <c r="FS8" s="16" t="str">
        <f>_xlfn.IFNA(IF(FR8&gt;0,$BG$50)," ")</f>
        <v>Weitsprung</v>
      </c>
      <c r="FT8" s="16" t="str">
        <f>_xlfn.IFNA(IF(FR8&gt;0,$BG$49)," ")</f>
        <v>d</v>
      </c>
      <c r="FV8" s="18">
        <v>0.46527777777777779</v>
      </c>
      <c r="FW8" s="18" t="str">
        <v>Seilspringen</v>
      </c>
      <c r="FX8" s="18" t="str">
        <v>d</v>
      </c>
      <c r="FZ8" s="18" cm="1">
        <f t="array" ref="FZ8">_xlfn.IFS(AND($B$1=1,$BG$50&gt;0),VLOOKUP(FZ4,$BF$51:$BG$90,2,FALSE),AND($B$1=2,$BG$50&gt;0),VLOOKUP(FZ4,$BF$51:$BG$70,2,FALSE),AND($B$1=3,$BG$50&gt;0),VLOOKUP(FZ4,$BF$51:$BG$64,2,FALSE),AND($B$1=4,$BG$50&gt;0),VLOOKUP(FZ4,$BF$51:$BG$60,2,FALSE))</f>
        <v>0.40972222222222221</v>
      </c>
      <c r="GA8" s="16" t="str">
        <f>_xlfn.IFNA(IF(FZ8&gt;0,$BG$50)," ")</f>
        <v>Weitsprung</v>
      </c>
      <c r="GB8" s="16" t="str">
        <f>_xlfn.IFNA(IF(FZ8&gt;0,$BG$49)," ")</f>
        <v>d</v>
      </c>
      <c r="GD8" s="18">
        <v>0.46527777777777779</v>
      </c>
      <c r="GE8" s="16" t="str">
        <v>Weitwurf</v>
      </c>
      <c r="GF8" s="16" t="str">
        <v>d</v>
      </c>
      <c r="GH8" s="18" cm="1">
        <f t="array" ref="GH8">_xlfn.IFS(AND($B$1=1,$BG$50&gt;0),VLOOKUP(GH4,$BF$51:$BG$90,2,FALSE),AND($B$1=2,$BG$50&gt;0),VLOOKUP(GH4,$BF$51:$BG$70,2,FALSE),AND($B$1=3,$BG$50&gt;0),VLOOKUP(GH4,$BF$51:$BG$64,2,FALSE),AND($B$1=4,$BG$50&gt;0),VLOOKUP(GH4,$BF$51:$BG$60,2,FALSE))</f>
        <v>0.4375</v>
      </c>
      <c r="GI8" s="16" t="str">
        <f>_xlfn.IFNA(IF(GH8&gt;0,$BG$50)," ")</f>
        <v>Weitsprung</v>
      </c>
      <c r="GJ8" s="16" t="str">
        <f>_xlfn.IFNA(IF(GH8&gt;0,$BG$49)," ")</f>
        <v>d</v>
      </c>
      <c r="GL8" s="18">
        <v>0.46527777777777779</v>
      </c>
      <c r="GM8" s="16" t="str">
        <v>Standweitsprung</v>
      </c>
      <c r="GN8" s="16" t="str">
        <v>d</v>
      </c>
      <c r="GP8" s="18" cm="1">
        <f t="array" ref="GP8">_xlfn.IFS(AND($B$1=1,$BG$50&gt;0),VLOOKUP(GP4,$BF$51:$BG$90,2,FALSE),AND($B$1=2,$BG$50&gt;0),VLOOKUP(GP4,$BF$51:$BG$70,2,FALSE),AND($B$1=3,$BG$50&gt;0),VLOOKUP(GP4,$BF$51:$BG$64,2,FALSE),AND($B$1=4,$BG$50&gt;0),VLOOKUP(GP4,$BF$51:$BG$60,2,FALSE))</f>
        <v>0.46527777777777779</v>
      </c>
      <c r="GQ8" s="16" t="str">
        <f>_xlfn.IFNA(IF(GP8&gt;0,$BG$50)," ")</f>
        <v>Weitsprung</v>
      </c>
      <c r="GR8" s="16" t="str">
        <f>_xlfn.IFNA(IF(GP8&gt;0,$BG$49)," ")</f>
        <v>d</v>
      </c>
      <c r="GT8" s="18">
        <v>0.46527777777777779</v>
      </c>
      <c r="GU8" s="16" t="str">
        <v>Weitsprung</v>
      </c>
      <c r="GV8" s="16" t="str">
        <v>d</v>
      </c>
      <c r="GX8" s="18" cm="1">
        <f t="array" ref="GX8">_xlfn.IFS(AND($B$1=1,$BG$50&gt;0),VLOOKUP(GX4,$BF$51:$BG$90,2,FALSE),AND($B$1=2,$BG$50&gt;0),VLOOKUP(GX4,$BF$51:$BG$70,2,FALSE),AND($B$1=3,$BG$50&gt;0),VLOOKUP(GX4,$BF$51:$BG$64,2,FALSE),AND($B$1=4,$BG$50&gt;0),VLOOKUP(GX4,$BF$51:$BG$60,2,FALSE))</f>
        <v>0.49305555555555558</v>
      </c>
      <c r="GY8" s="16" t="str">
        <f>_xlfn.IFNA(IF(GX8&gt;0,$BG$50)," ")</f>
        <v>Weitsprung</v>
      </c>
      <c r="GZ8" s="16" t="str">
        <f>_xlfn.IFNA(IF(GX8&gt;0,$BG$49)," ")</f>
        <v>d</v>
      </c>
      <c r="HB8" s="18">
        <v>0.4375</v>
      </c>
      <c r="HC8" s="16" t="str">
        <v>Ausdauerlauf</v>
      </c>
      <c r="HD8" s="16" t="str">
        <v>d</v>
      </c>
      <c r="HF8" s="18" cm="1">
        <f t="array" ref="HF8">_xlfn.IFS(AND($B$1=1,$BG$50&gt;0),VLOOKUP(HF4,$BF$51:$BG$90,2,FALSE),AND($B$1=2,$BG$50&gt;0),VLOOKUP(HF4,$BF$51:$BG$70,2,FALSE),AND($B$1=3,$BG$50&gt;0),VLOOKUP(HF4,$BF$51:$BG$64,2,FALSE),AND($B$1=4,$BG$50&gt;0),VLOOKUP(HF4,$BF$51:$BG$60,2,FALSE))</f>
        <v>0.52083333333333337</v>
      </c>
      <c r="HG8" s="16" t="str">
        <f>_xlfn.IFNA(IF(HF8&gt;0,$BG$50)," ")</f>
        <v>Weitsprung</v>
      </c>
      <c r="HH8" s="16" t="str">
        <f>_xlfn.IFNA(IF(HF8&gt;0,$BG$49)," ")</f>
        <v>d</v>
      </c>
      <c r="HJ8" s="18">
        <v>0.38194444444444448</v>
      </c>
      <c r="HK8" s="18" t="str">
        <v>Weitwurf</v>
      </c>
      <c r="HL8" s="18" t="str">
        <v>d</v>
      </c>
      <c r="HN8" s="18" cm="1">
        <f t="array" ref="HN8">_xlfn.IFS(AND($B$1=1,$BG$50&gt;0),VLOOKUP(HN4,$BF$51:$BG$90,2,FALSE),AND($B$1=2,$BG$50&gt;0),VLOOKUP(HN4,$BF$51:$BG$70,2,FALSE),AND($B$1=3,$BG$50&gt;0),VLOOKUP(HN4,$BF$51:$BG$64,2,FALSE),AND($B$1=4,$BG$50&gt;0),VLOOKUP(HN4,$BF$51:$BG$60,2,FALSE))</f>
        <v>0.52083333333333337</v>
      </c>
      <c r="HO8" s="16" t="str">
        <f>_xlfn.IFNA(IF(HN8&gt;0,$BG$50)," ")</f>
        <v>Weitsprung</v>
      </c>
      <c r="HP8" s="16" t="str">
        <f>_xlfn.IFNA(IF(HN8&gt;0,$BG$49)," ")</f>
        <v>d</v>
      </c>
      <c r="HR8" s="18">
        <v>0.38194444444444448</v>
      </c>
      <c r="HS8" s="18" t="str">
        <v>Weitwurf</v>
      </c>
      <c r="HT8" s="18" t="str">
        <v>d</v>
      </c>
      <c r="HV8" s="18" cm="1">
        <f t="array" ref="HV8">_xlfn.IFS(AND($B$1=1,$BG$50&gt;0),VLOOKUP(HV4,$BF$51:$BG$90,2,FALSE),AND($B$1=2,$BG$50&gt;0),VLOOKUP(HV4,$BF$51:$BG$70,2,FALSE),AND($B$1=3,$BG$50&gt;0),VLOOKUP(HV4,$BF$51:$BG$64,2,FALSE),AND($B$1=4,$BG$50&gt;0),VLOOKUP(HV4,$BF$51:$BG$60,2,FALSE))</f>
        <v>0.52083333333333337</v>
      </c>
      <c r="HW8" s="16" t="str">
        <f>_xlfn.IFNA(IF(HV8&gt;0,$BG$50)," ")</f>
        <v>Weitsprung</v>
      </c>
      <c r="HX8" s="16" t="str">
        <f>_xlfn.IFNA(IF(HV8&gt;0,$BG$49)," ")</f>
        <v>d</v>
      </c>
      <c r="HZ8" s="18">
        <v>0.38194444444444448</v>
      </c>
      <c r="IA8" s="18" t="str">
        <v>Weitwurf</v>
      </c>
      <c r="IB8" s="18" t="str">
        <v>d</v>
      </c>
      <c r="ID8" s="18" cm="1">
        <f t="array" ref="ID8">_xlfn.IFS(AND($B$1=1,$BG$50&gt;0),VLOOKUP(ID4,$BF$51:$BG$90,2,FALSE),AND($B$1=2,$BG$50&gt;0),VLOOKUP(ID4,$BF$51:$BG$70,2,FALSE),AND($B$1=3,$BG$50&gt;0),VLOOKUP(ID4,$BF$51:$BG$64,2,FALSE),AND($B$1=4,$BG$50&gt;0),VLOOKUP(ID4,$BF$51:$BG$60,2,FALSE))</f>
        <v>0.52083333333333337</v>
      </c>
      <c r="IE8" s="16" t="str">
        <f>_xlfn.IFNA(IF(ID8&gt;0,$BG$50)," ")</f>
        <v>Weitsprung</v>
      </c>
      <c r="IF8" s="16" t="str">
        <f>_xlfn.IFNA(IF(ID8&gt;0,$BG$49)," ")</f>
        <v>d</v>
      </c>
      <c r="IH8" s="18">
        <v>0.38194444444444448</v>
      </c>
      <c r="II8" s="18" t="str">
        <v>Weitwurf</v>
      </c>
      <c r="IJ8" s="18" t="str">
        <v>d</v>
      </c>
      <c r="IL8" s="18" cm="1">
        <f t="array" ref="IL8">_xlfn.IFS(AND($B$1=1,$BG$50&gt;0),VLOOKUP(IL4,$BF$51:$BG$90,2,FALSE),AND($B$1=2,$BG$50&gt;0),VLOOKUP(IL4,$BF$51:$BG$70,2,FALSE),AND($B$1=3,$BG$50&gt;0),VLOOKUP(IL4,$BF$51:$BG$64,2,FALSE),AND($B$1=4,$BG$50&gt;0),VLOOKUP(IL4,$BF$51:$BG$60,2,FALSE))</f>
        <v>0.52083333333333337</v>
      </c>
      <c r="IM8" s="16" t="str">
        <f>_xlfn.IFNA(IF(IL8&gt;0,$BG$50)," ")</f>
        <v>Weitsprung</v>
      </c>
      <c r="IN8" s="16" t="str">
        <f>_xlfn.IFNA(IF(IL8&gt;0,$BG$49)," ")</f>
        <v>d</v>
      </c>
      <c r="IP8" s="18">
        <v>0.38194444444444448</v>
      </c>
      <c r="IQ8" s="18" t="str">
        <v>Weitwurf</v>
      </c>
      <c r="IR8" s="18" t="str">
        <v>d</v>
      </c>
      <c r="IT8" s="18" cm="1">
        <f t="array" ref="IT8">_xlfn.IFS(AND($B$1=1,$BG$50&gt;0),VLOOKUP(IT4,$BF$51:$BG$90,2,FALSE),AND($B$1=2,$BG$50&gt;0),VLOOKUP(IT4,$BF$51:$BG$70,2,FALSE),AND($B$1=3,$BG$50&gt;0),VLOOKUP(IT4,$BF$51:$BG$64,2,FALSE),AND($B$1=4,$BG$50&gt;0),VLOOKUP(IT4,$BF$51:$BG$60,2,FALSE))</f>
        <v>0.52083333333333337</v>
      </c>
      <c r="IU8" s="16" t="str">
        <f>_xlfn.IFNA(IF(IT8&gt;0,$BG$50)," ")</f>
        <v>Weitsprung</v>
      </c>
      <c r="IV8" s="16" t="str">
        <f>_xlfn.IFNA(IF(IT8&gt;0,$BG$49)," ")</f>
        <v>d</v>
      </c>
      <c r="IX8" s="18">
        <v>0.38194444444444448</v>
      </c>
      <c r="IY8" s="18" t="str">
        <v>Weitwurf</v>
      </c>
      <c r="IZ8" s="18" t="str">
        <v>d</v>
      </c>
      <c r="JB8" s="18" cm="1">
        <f t="array" ref="JB8">_xlfn.IFS(AND($B$1=1,$BG$50&gt;0),VLOOKUP(JB4,$BF$51:$BG$90,2,FALSE),AND($B$1=2,$BG$50&gt;0),VLOOKUP(JB4,$BF$51:$BG$70,2,FALSE),AND($B$1=3,$BG$50&gt;0),VLOOKUP(JB4,$BF$51:$BG$64,2,FALSE),AND($B$1=4,$BG$50&gt;0),VLOOKUP(JB4,$BF$51:$BG$60,2,FALSE))</f>
        <v>0.52083333333333337</v>
      </c>
      <c r="JC8" s="16" t="str">
        <f>_xlfn.IFNA(IF(JB8&gt;0,$BG$50)," ")</f>
        <v>Weitsprung</v>
      </c>
      <c r="JD8" s="16" t="str">
        <f>_xlfn.IFNA(IF(JB8&gt;0,$BG$49)," ")</f>
        <v>d</v>
      </c>
      <c r="JF8" s="18">
        <v>0.38194444444444448</v>
      </c>
      <c r="JG8" s="18" t="str">
        <v>Weitwurf</v>
      </c>
      <c r="JH8" s="18" t="str">
        <v>d</v>
      </c>
      <c r="JJ8" s="18" cm="1">
        <f t="array" ref="JJ8">_xlfn.IFS(AND($B$1=1,$BG$50&gt;0),VLOOKUP(JJ4,$BF$51:$BG$90,2,FALSE),AND($B$1=2,$BG$50&gt;0),VLOOKUP(JJ4,$BF$51:$BG$70,2,FALSE),AND($B$1=3,$BG$50&gt;0),VLOOKUP(JJ4,$BF$51:$BG$64,2,FALSE),AND($B$1=4,$BG$50&gt;0),VLOOKUP(JJ4,$BF$51:$BG$60,2,FALSE))</f>
        <v>0.52083333333333337</v>
      </c>
      <c r="JK8" s="16" t="str">
        <f>_xlfn.IFNA(IF(JJ8&gt;0,$BG$50)," ")</f>
        <v>Weitsprung</v>
      </c>
      <c r="JL8" s="16" t="str">
        <f>_xlfn.IFNA(IF(JJ8&gt;0,$BG$49)," ")</f>
        <v>d</v>
      </c>
      <c r="JN8" s="18">
        <v>0.38194444444444448</v>
      </c>
      <c r="JO8" s="18" t="str">
        <v>Weitwurf</v>
      </c>
      <c r="JP8" s="18" t="str">
        <v>d</v>
      </c>
      <c r="JR8" s="18" cm="1">
        <f t="array" ref="JR8">_xlfn.IFS(AND($B$1=1,$BG$50&gt;0),VLOOKUP(JR4,$BF$51:$BG$90,2,FALSE),AND($B$1=2,$BG$50&gt;0),VLOOKUP(JR4,$BF$51:$BG$70,2,FALSE),AND($B$1=3,$BG$50&gt;0),VLOOKUP(JR4,$BF$51:$BG$64,2,FALSE),AND($B$1=4,$BG$50&gt;0),VLOOKUP(JR4,$BF$51:$BG$60,2,FALSE))</f>
        <v>0.52083333333333337</v>
      </c>
      <c r="JS8" s="16" t="str">
        <f>_xlfn.IFNA(IF(JR8&gt;0,$BG$50)," ")</f>
        <v>Weitsprung</v>
      </c>
      <c r="JT8" s="16" t="str">
        <f>_xlfn.IFNA(IF(JR8&gt;0,$BG$49)," ")</f>
        <v>d</v>
      </c>
      <c r="JV8" s="18">
        <v>0.38194444444444448</v>
      </c>
      <c r="JW8" s="18" t="str">
        <v>Weitwurf</v>
      </c>
      <c r="JX8" s="18" t="str">
        <v>d</v>
      </c>
      <c r="JZ8" s="18" cm="1">
        <f t="array" ref="JZ8">_xlfn.IFS(AND($B$1=1,$BG$50&gt;0),VLOOKUP(JZ4,$BF$51:$BG$90,2,FALSE),AND($B$1=2,$BG$50&gt;0),VLOOKUP(JZ4,$BF$51:$BG$70,2,FALSE),AND($B$1=3,$BG$50&gt;0),VLOOKUP(JZ4,$BF$51:$BG$64,2,FALSE),AND($B$1=4,$BG$50&gt;0),VLOOKUP(JZ4,$BF$51:$BG$60,2,FALSE))</f>
        <v>0.52083333333333337</v>
      </c>
      <c r="KA8" s="16" t="str">
        <f>_xlfn.IFNA(IF(JZ8&gt;0,$BG$50)," ")</f>
        <v>Weitsprung</v>
      </c>
      <c r="KB8" s="16" t="str">
        <f>_xlfn.IFNA(IF(JZ8&gt;0,$BG$49)," ")</f>
        <v>d</v>
      </c>
      <c r="KD8" s="18">
        <v>0.38194444444444448</v>
      </c>
      <c r="KE8" s="18" t="str">
        <v>Weitwurf</v>
      </c>
      <c r="KF8" s="18" t="str">
        <v>d</v>
      </c>
      <c r="KH8" s="18" cm="1">
        <f t="array" ref="KH8">_xlfn.IFS(AND($B$1=1,$BG$50&gt;0),VLOOKUP(KH4,$BF$51:$BG$90,2,FALSE),AND($B$1=2,$BG$50&gt;0),VLOOKUP(KH4,$BF$51:$BG$70,2,FALSE),AND($B$1=3,$BG$50&gt;0),VLOOKUP(KH4,$BF$51:$BG$64,2,FALSE),AND($B$1=4,$BG$50&gt;0),VLOOKUP(KH4,$BF$51:$BG$60,2,FALSE))</f>
        <v>0.52083333333333337</v>
      </c>
      <c r="KI8" s="16" t="str">
        <f>_xlfn.IFNA(IF(KH8&gt;0,$BG$50)," ")</f>
        <v>Weitsprung</v>
      </c>
      <c r="KJ8" s="16" t="str">
        <f>_xlfn.IFNA(IF(KH8&gt;0,$BG$49)," ")</f>
        <v>d</v>
      </c>
      <c r="KL8" s="18">
        <v>0.38194444444444448</v>
      </c>
      <c r="KM8" s="18" t="str">
        <v>Weitwurf</v>
      </c>
      <c r="KN8" s="18" t="str">
        <v>d</v>
      </c>
      <c r="KP8" s="18" cm="1">
        <f t="array" ref="KP8">_xlfn.IFS(AND($B$1=1,$BG$50&gt;0),VLOOKUP(KP4,$BF$51:$BG$90,2,FALSE),AND($B$1=2,$BG$50&gt;0),VLOOKUP(KP4,$BF$51:$BG$70,2,FALSE),AND($B$1=3,$BG$50&gt;0),VLOOKUP(KP4,$BF$51:$BG$64,2,FALSE),AND($B$1=4,$BG$50&gt;0),VLOOKUP(KP4,$BF$51:$BG$60,2,FALSE))</f>
        <v>0.52083333333333337</v>
      </c>
      <c r="KQ8" s="16" t="str">
        <f>_xlfn.IFNA(IF(KP8&gt;0,$BG$50)," ")</f>
        <v>Weitsprung</v>
      </c>
      <c r="KR8" s="16" t="str">
        <f>_xlfn.IFNA(IF(KP8&gt;0,$BG$49)," ")</f>
        <v>d</v>
      </c>
      <c r="KT8" s="18">
        <v>0.38194444444444448</v>
      </c>
      <c r="KU8" s="18" t="str">
        <v>Weitwurf</v>
      </c>
      <c r="KV8" s="18" t="str">
        <v>d</v>
      </c>
      <c r="KX8" s="18" cm="1">
        <f t="array" ref="KX8">_xlfn.IFS(AND($B$1=1,$BG$50&gt;0),VLOOKUP(KX4,$BF$51:$BG$90,2,FALSE),AND($B$1=2,$BG$50&gt;0),VLOOKUP(KX4,$BF$51:$BG$70,2,FALSE),AND($B$1=3,$BG$50&gt;0),VLOOKUP(KX4,$BF$51:$BG$64,2,FALSE),AND($B$1=4,$BG$50&gt;0),VLOOKUP(KX4,$BF$51:$BG$60,2,FALSE))</f>
        <v>0.52083333333333337</v>
      </c>
      <c r="KY8" s="16" t="str">
        <f>_xlfn.IFNA(IF(KX8&gt;0,$BG$50)," ")</f>
        <v>Weitsprung</v>
      </c>
      <c r="KZ8" s="16" t="str">
        <f>_xlfn.IFNA(IF(KX8&gt;0,$BG$49)," ")</f>
        <v>d</v>
      </c>
      <c r="LB8" s="18">
        <v>0.38194444444444448</v>
      </c>
      <c r="LC8" s="18" t="str">
        <v>Weitwurf</v>
      </c>
      <c r="LD8" s="18" t="str">
        <v>d</v>
      </c>
      <c r="LF8" s="18" cm="1">
        <f t="array" ref="LF8">_xlfn.IFS(AND($B$1=1,$BG$50&gt;0),VLOOKUP(LF4,$BF$51:$BG$90,2,FALSE),AND($B$1=2,$BG$50&gt;0),VLOOKUP(LF4,$BF$51:$BG$70,2,FALSE),AND($B$1=3,$BG$50&gt;0),VLOOKUP(LF4,$BF$51:$BG$64,2,FALSE),AND($B$1=4,$BG$50&gt;0),VLOOKUP(LF4,$BF$51:$BG$60,2,FALSE))</f>
        <v>0.52083333333333337</v>
      </c>
      <c r="LG8" s="16" t="str">
        <f>_xlfn.IFNA(IF(LF8&gt;0,$BG$50)," ")</f>
        <v>Weitsprung</v>
      </c>
      <c r="LH8" s="16" t="str">
        <f>_xlfn.IFNA(IF(LF8&gt;0,$BG$49)," ")</f>
        <v>d</v>
      </c>
      <c r="LJ8" s="18">
        <v>0.38194444444444448</v>
      </c>
      <c r="LK8" s="18" t="str">
        <v>Weitwurf</v>
      </c>
      <c r="LL8" s="18" t="str">
        <v>d</v>
      </c>
    </row>
    <row r="9" spans="1:327" x14ac:dyDescent="0.2">
      <c r="A9" s="16"/>
      <c r="B9" s="20">
        <f>IF($BE$50&gt;0,VLOOKUP(B4,_xlfn.ANCHORARRAY($BD$92),2),"NEIN")</f>
        <v>0.38194444444444448</v>
      </c>
      <c r="C9" s="21" t="str">
        <f>IF(B9&gt;0,$BE$50)</f>
        <v>Standweitsprung</v>
      </c>
      <c r="D9" s="21" t="str">
        <f>IF(B9&gt;0,$BE$49)</f>
        <v>a</v>
      </c>
      <c r="E9" s="16"/>
      <c r="F9" s="18" cm="1">
        <f t="array" ref="F9">_xlfn.IFS(AND($B$1=1,$BE$50&gt;0),VLOOKUP(F4,$BD$51:$BE$90,2,FALSE),AND($B$1=2,$BE$50&gt;0),VLOOKUP(F4,$BD$51:$BE$70,2,FALSE),AND($B$1=3,$BE$50&gt;0),VLOOKUP(F4,$BD$51:$BE$64,2,FALSE),AND($B$1=4,$BE$50&gt;0),VLOOKUP(F4,$BD$51:$BE$60,2,FALSE))</f>
        <v>0.38194444444444448</v>
      </c>
      <c r="G9" s="16" t="str">
        <f>_xlfn.IFNA(IF(F9&gt;0,$BE$50)," ")</f>
        <v>Standweitsprung</v>
      </c>
      <c r="H9" s="16" t="str">
        <f>_xlfn.IFNA(IF(F9&gt;0,$BE$49)," ")</f>
        <v>a</v>
      </c>
      <c r="I9" s="16"/>
      <c r="J9" s="18">
        <v>0.46527777777777779</v>
      </c>
      <c r="K9" s="16" t="str">
        <v>Sprint</v>
      </c>
      <c r="L9" s="16" t="str">
        <v>a</v>
      </c>
      <c r="M9" s="16"/>
      <c r="N9" s="18" cm="1">
        <f t="array" ref="N9">_xlfn.IFS(AND($B$1=1,$BE$50&gt;0),VLOOKUP(N4,$BD$51:$BE$90,2,FALSE),AND($B$1=2,$BE$50&gt;0),VLOOKUP(N4,$BD$51:$BE$70,2,FALSE),AND($B$1=3,$BE$50&gt;0),VLOOKUP(N4,$BD$51:$BE$64,2,FALSE),AND($B$1=4,$BE$50&gt;0),VLOOKUP(N4,$BD$51:$BE$60,2,FALSE))</f>
        <v>0.40972222222222221</v>
      </c>
      <c r="O9" s="16" t="str">
        <f>_xlfn.IFNA(IF(N9&gt;0,$BE$50)," ")</f>
        <v>Standweitsprung</v>
      </c>
      <c r="P9" s="16" t="str">
        <f>_xlfn.IFNA(IF(N9&gt;0,$BE$49)," ")</f>
        <v>a</v>
      </c>
      <c r="Q9" s="16"/>
      <c r="R9" s="18">
        <v>0.49305555555555558</v>
      </c>
      <c r="S9" s="16" t="str">
        <v>Sprint</v>
      </c>
      <c r="T9" s="16" t="str">
        <v>a</v>
      </c>
      <c r="U9" s="16"/>
      <c r="V9" s="18" cm="1">
        <f t="array" ref="V9">_xlfn.IFS(AND($B$1=1,$BE$50&gt;0),VLOOKUP(V4,$BD$51:$BE$90,2,FALSE),AND($B$1=2,$BE$50&gt;0),VLOOKUP(V4,$BD$51:$BE$70,2,FALSE),AND($B$1=3,$BE$50&gt;0),VLOOKUP(V4,$BD$51:$BE$64,2,FALSE),AND($B$1=4,$BE$50&gt;0),VLOOKUP(V4,$BD$51:$BE$60,2,FALSE))</f>
        <v>0.4375</v>
      </c>
      <c r="W9" s="16" t="str">
        <f>_xlfn.IFNA(IF(V9&gt;0,$BE$50)," ")</f>
        <v>Standweitsprung</v>
      </c>
      <c r="X9" s="16" t="str">
        <f>_xlfn.IFNA(IF(V9&gt;0,$BE$49)," ")</f>
        <v>a</v>
      </c>
      <c r="Z9" s="3">
        <v>0.49305555555555558</v>
      </c>
      <c r="AA9" s="1" t="str">
        <v>Seilspringen</v>
      </c>
      <c r="AB9" s="1" t="str">
        <v>a</v>
      </c>
      <c r="AC9" s="16"/>
      <c r="AD9" s="18" cm="1">
        <f t="array" ref="AD9">_xlfn.IFS(AND($B$1=1,$BE$50&gt;0),VLOOKUP(AD4,$BD$51:$BE$90,2,FALSE),AND($B$1=2,$BE$50&gt;0),VLOOKUP(AD4,$BD$51:$BE$70,2,FALSE),AND($B$1=3,$BE$50&gt;0),VLOOKUP(AD4,$BD$51:$BE$64,2,FALSE),AND($B$1=4,$BE$50&gt;0),VLOOKUP(AD4,$BD$51:$BE$60,2,FALSE))</f>
        <v>0.46527777777777779</v>
      </c>
      <c r="AE9" s="16" t="str">
        <f>_xlfn.IFNA(IF(AD9&gt;0,$BE$50)," ")</f>
        <v>Standweitsprung</v>
      </c>
      <c r="AF9" s="16" t="str">
        <f>_xlfn.IFNA(IF(AD9&gt;0,$BE$49)," ")</f>
        <v>a</v>
      </c>
      <c r="AG9" s="16"/>
      <c r="AH9" s="18">
        <v>0.49305555555555558</v>
      </c>
      <c r="AI9" s="16" t="str">
        <v>Weitwurf</v>
      </c>
      <c r="AJ9" s="16" t="str">
        <v>a</v>
      </c>
      <c r="AK9" s="16"/>
      <c r="AL9" s="18" cm="1">
        <f t="array" ref="AL9">_xlfn.IFS(AND($B$1=1,$BE$50&gt;0),VLOOKUP(AL4,$BD$51:$BE$90,2,FALSE),AND($B$1=2,$BE$50&gt;0),VLOOKUP(AL4,$BD$51:$BE$70,2,FALSE),AND($B$1=3,$BE$50&gt;0),VLOOKUP(AL4,$BD$51:$BE$64,2,FALSE),AND($B$1=4,$BE$50&gt;0),VLOOKUP(AL4,$BD$51:$BE$60,2,FALSE))</f>
        <v>0.49305555555555558</v>
      </c>
      <c r="AM9" s="16" t="str">
        <f>_xlfn.IFNA(IF(AL9&gt;0,$BE$50)," ")</f>
        <v>Standweitsprung</v>
      </c>
      <c r="AN9" s="16" t="str">
        <f>_xlfn.IFNA(IF(AL9&gt;0,$BE$49)," ")</f>
        <v>a</v>
      </c>
      <c r="AP9" s="3">
        <v>0.49305555555555558</v>
      </c>
      <c r="AQ9" s="1" t="str">
        <v>Standweitsprung</v>
      </c>
      <c r="AR9" s="1" t="str">
        <v>a</v>
      </c>
      <c r="AT9" s="18" cm="1">
        <f t="array" ref="AT9">_xlfn.IFS(AND($B$1=1,$BE$50&gt;0),VLOOKUP(AT4,$BD$51:$BE$90,2,FALSE),AND($B$1=2,$BE$50&gt;0),VLOOKUP(AT4,$BD$51:$BE$70,2,FALSE),AND($B$1=3,$BE$50&gt;0),VLOOKUP(AT4,$BD$51:$BE$64,2,FALSE),AND($B$1=4,$BE$50&gt;0),VLOOKUP(AT4,$BD$51:$BE$60,2,FALSE))</f>
        <v>0.52083333333333337</v>
      </c>
      <c r="AU9" s="16" t="str">
        <f>_xlfn.IFNA(IF(AT9&gt;0,$BE$50)," ")</f>
        <v>Standweitsprung</v>
      </c>
      <c r="AV9" s="16" t="str">
        <f>_xlfn.IFNA(IF(AT9&gt;0,$BE$49)," ")</f>
        <v>a</v>
      </c>
      <c r="AX9" s="3">
        <v>0.49305555555555558</v>
      </c>
      <c r="AY9" s="1" t="str">
        <v>Weitsprung</v>
      </c>
      <c r="AZ9" s="1" t="str">
        <v>a</v>
      </c>
      <c r="BB9" s="18" cm="1">
        <f t="array" ref="BB9">_xlfn.IFS(AND($B$1=1,$BE$50&gt;0),VLOOKUP(BB4,$BD$51:$BE$90,2,FALSE),AND($B$1=2,$BE$50&gt;0),VLOOKUP(BB4,$BD$51:$BE$70,2,FALSE),AND($B$1=3,$BE$50&gt;0),VLOOKUP(BB4,$BD$51:$BE$64,2,FALSE),AND($B$1=4,$BE$50&gt;0),VLOOKUP(BB4,$BD$51:$BE$60,2,FALSE))</f>
        <v>0.35416666666666669</v>
      </c>
      <c r="BC9" s="16" t="str">
        <f>_xlfn.IFNA(IF(BB9&gt;0,$BE$50)," ")</f>
        <v>Standweitsprung</v>
      </c>
      <c r="BD9" s="16" t="str">
        <f>_xlfn.IFNA(IF(BB9&gt;0,$BE$49)," ")</f>
        <v>a</v>
      </c>
      <c r="BF9" s="3">
        <v>0.46527777777777779</v>
      </c>
      <c r="BG9" s="1" t="str">
        <v>Ausdauerlauf</v>
      </c>
      <c r="BH9" s="1" t="str">
        <v>a</v>
      </c>
      <c r="BJ9" s="18" cm="1">
        <f t="array" ref="BJ9">_xlfn.IFS(AND($B$1=1,$BE$50&gt;0),VLOOKUP(BJ4,$BD$51:$BE$90,2,FALSE),AND($B$1=2,$BE$50&gt;0),VLOOKUP(BJ4,$BD$51:$BE$70,2,FALSE),AND($B$1=3,$BE$50&gt;0),VLOOKUP(BJ4,$BD$51:$BE$64,2,FALSE),AND($B$1=4,$BE$50&gt;0),VLOOKUP(BJ4,$BD$51:$BE$60,2,FALSE))</f>
        <v>0.57638888888888884</v>
      </c>
      <c r="BK9" s="16" t="str">
        <f>_xlfn.IFNA(IF(BJ9&gt;0,$BE$50)," ")</f>
        <v>Standweitsprung</v>
      </c>
      <c r="BL9" s="16" t="str">
        <f>_xlfn.IFNA(IF(BJ9&gt;0,$BE$49)," ")</f>
        <v>a</v>
      </c>
      <c r="BN9" s="3">
        <v>0.46527777777777779</v>
      </c>
      <c r="BO9" s="3" t="str">
        <v>Sprint</v>
      </c>
      <c r="BP9" s="3" t="str">
        <v>b</v>
      </c>
      <c r="BR9" s="18" cm="1">
        <f t="array" ref="BR9">_xlfn.IFS(AND($B$1=1,$BE$50&gt;0),VLOOKUP(BR4,$BD$51:$BE$90,2,FALSE),AND($B$1=2,$BE$50&gt;0),VLOOKUP(BR4,$BD$51:$BE$70,2,FALSE),AND($B$1=3,$BE$50&gt;0),VLOOKUP(BR4,$BD$51:$BE$64,2,FALSE),AND($B$1=4,$BE$50&gt;0),VLOOKUP(BR4,$BD$51:$BE$60,2,FALSE))</f>
        <v>0.60416666666666674</v>
      </c>
      <c r="BS9" s="16" t="str">
        <f>_xlfn.IFNA(IF(BR9&gt;0,$BE$50)," ")</f>
        <v>Standweitsprung</v>
      </c>
      <c r="BT9" s="16" t="str">
        <f>_xlfn.IFNA(IF(BR9&gt;0,$BE$49)," ")</f>
        <v>a</v>
      </c>
      <c r="BV9" s="3">
        <v>0.49305555555555558</v>
      </c>
      <c r="BW9" s="3" t="str">
        <v>Sprint</v>
      </c>
      <c r="BX9" s="3" t="str">
        <v>b</v>
      </c>
      <c r="BZ9" s="18" t="e" cm="1">
        <f t="array" ref="BZ9">_xlfn.IFS(AND($B$1=1,$BE$50&gt;0),VLOOKUP(BZ4,$BD$51:$BE$90,2,FALSE),AND($B$1=2,$BE$50&gt;0),VLOOKUP(BZ4,$BD$51:$BE$70,2,FALSE),AND($B$1=3,$BE$50&gt;0),VLOOKUP(BZ4,$BD$51:$BE$64,2,FALSE),AND($B$1=4,$BE$50&gt;0),VLOOKUP(BZ4,$BD$51:$BE$60,2,FALSE))</f>
        <v>#N/A</v>
      </c>
      <c r="CA9" s="16" t="str">
        <f>_xlfn.IFNA(IF(BZ9&gt;0,$BE$50)," ")</f>
        <v xml:space="preserve"> </v>
      </c>
      <c r="CB9" s="16" t="str">
        <f>_xlfn.IFNA(IF(BZ9&gt;0,$BE$49)," ")</f>
        <v xml:space="preserve"> </v>
      </c>
      <c r="CD9" s="3">
        <v>0.49305555555555558</v>
      </c>
      <c r="CE9" s="3" t="str">
        <v>Seilspringen</v>
      </c>
      <c r="CF9" s="3" t="str">
        <v>b</v>
      </c>
      <c r="CH9" s="18" t="e" cm="1">
        <f t="array" ref="CH9">_xlfn.IFS(AND($B$1=1,$BE$50&gt;0),VLOOKUP(CH4,$BD$51:$BE$90,2,FALSE),AND($B$1=2,$BE$50&gt;0),VLOOKUP(CH4,$BD$51:$BE$70,2,FALSE),AND($B$1=3,$BE$50&gt;0),VLOOKUP(CH4,$BD$51:$BE$64,2,FALSE),AND($B$1=4,$BE$50&gt;0),VLOOKUP(CH4,$BD$51:$BE$60,2,FALSE))</f>
        <v>#N/A</v>
      </c>
      <c r="CI9" s="16" t="str">
        <f>_xlfn.IFNA(IF(CH9&gt;0,$BE$50)," ")</f>
        <v xml:space="preserve"> </v>
      </c>
      <c r="CJ9" s="16" t="str">
        <f>_xlfn.IFNA(IF(CH9&gt;0,$BE$49)," ")</f>
        <v xml:space="preserve"> </v>
      </c>
      <c r="CL9" s="3">
        <v>0.49305555555555558</v>
      </c>
      <c r="CM9" s="3" t="str">
        <v>Weitwurf</v>
      </c>
      <c r="CN9" s="3" t="str">
        <v>b</v>
      </c>
      <c r="CP9" s="18" t="e" cm="1">
        <f t="array" ref="CP9">_xlfn.IFS(AND($B$1=1,$BE$50&gt;0),VLOOKUP(CP4,$BD$51:$BE$90,2,FALSE),AND($B$1=2,$BE$50&gt;0),VLOOKUP(CP4,$BD$51:$BE$70,2,FALSE),AND($B$1=3,$BE$50&gt;0),VLOOKUP(CP4,$BD$51:$BE$64,2,FALSE),AND($B$1=4,$BE$50&gt;0),VLOOKUP(CP4,$BD$51:$BE$60,2,FALSE))</f>
        <v>#N/A</v>
      </c>
      <c r="CQ9" s="16" t="str">
        <f>_xlfn.IFNA(IF(CP9&gt;0,$BE$50)," ")</f>
        <v xml:space="preserve"> </v>
      </c>
      <c r="CR9" s="16" t="str">
        <f>_xlfn.IFNA(IF(CP9&gt;0,$BE$49)," ")</f>
        <v xml:space="preserve"> </v>
      </c>
      <c r="CT9" s="3">
        <v>0.49305555555555558</v>
      </c>
      <c r="CU9" s="3" t="str">
        <v>Standweitsprung</v>
      </c>
      <c r="CV9" s="3" t="str">
        <v>b</v>
      </c>
      <c r="CX9" s="18" t="e" cm="1">
        <f t="array" ref="CX9">_xlfn.IFS(AND($B$1=1,$BE$50&gt;0),VLOOKUP(CX4,$BD$51:$BE$90,2,FALSE),AND($B$1=2,$BE$50&gt;0),VLOOKUP(CX4,$BD$51:$BE$70,2,FALSE),AND($B$1=3,$BE$50&gt;0),VLOOKUP(CX4,$BD$51:$BE$64,2,FALSE),AND($B$1=4,$BE$50&gt;0),VLOOKUP(CX4,$BD$51:$BE$60,2,FALSE))</f>
        <v>#N/A</v>
      </c>
      <c r="CY9" s="16" t="str">
        <f>_xlfn.IFNA(IF(CX9&gt;0,$BE$50)," ")</f>
        <v xml:space="preserve"> </v>
      </c>
      <c r="CZ9" s="16" t="str">
        <f>_xlfn.IFNA(IF(CX9&gt;0,$BE$49)," ")</f>
        <v xml:space="preserve"> </v>
      </c>
      <c r="DB9" s="3">
        <v>0.49305555555555558</v>
      </c>
      <c r="DC9" s="3" t="str">
        <v>Weitsprung</v>
      </c>
      <c r="DD9" s="3" t="str">
        <v>b</v>
      </c>
      <c r="DF9" s="18" t="e" cm="1">
        <f t="array" ref="DF9">_xlfn.IFS(AND($B$1=1,$BE$50&gt;0),VLOOKUP(DF4,$BD$51:$BE$90,2,FALSE),AND($B$1=2,$BE$50&gt;0),VLOOKUP(DF4,$BD$51:$BE$70,2,FALSE),AND($B$1=3,$BE$50&gt;0),VLOOKUP(DF4,$BD$51:$BE$64,2,FALSE),AND($B$1=4,$BE$50&gt;0),VLOOKUP(DF4,$BD$51:$BE$60,2,FALSE))</f>
        <v>#N/A</v>
      </c>
      <c r="DG9" s="16" t="str">
        <f>_xlfn.IFNA(IF(DF9&gt;0,$BE$50)," ")</f>
        <v xml:space="preserve"> </v>
      </c>
      <c r="DH9" s="16" t="str">
        <f>_xlfn.IFNA(IF(DF9&gt;0,$BE$49)," ")</f>
        <v xml:space="preserve"> </v>
      </c>
      <c r="DJ9" s="3">
        <v>0.46527777777777779</v>
      </c>
      <c r="DK9" s="3" t="str">
        <v>Ausdauerlauf</v>
      </c>
      <c r="DL9" s="3" t="str">
        <v>b</v>
      </c>
      <c r="DN9" s="18" t="e" cm="1">
        <f t="array" ref="DN9">_xlfn.IFS(AND($B$1=1,$BE$50&gt;0),VLOOKUP(DN4,$BD$51:$BE$90,2,FALSE),AND($B$1=2,$BE$50&gt;0),VLOOKUP(DN4,$BD$51:$BE$70,2,FALSE),AND($B$1=3,$BE$50&gt;0),VLOOKUP(DN4,$BD$51:$BE$64,2,FALSE),AND($B$1=4,$BE$50&gt;0),VLOOKUP(DN4,$BD$51:$BE$60,2,FALSE))</f>
        <v>#N/A</v>
      </c>
      <c r="DO9" s="16" t="str">
        <f>_xlfn.IFNA(IF(DN9&gt;0,$BE$50)," ")</f>
        <v xml:space="preserve"> </v>
      </c>
      <c r="DP9" s="16" t="str">
        <f>_xlfn.IFNA(IF(DN9&gt;0,$BE$49)," ")</f>
        <v xml:space="preserve"> </v>
      </c>
      <c r="DR9" s="3">
        <v>0.46527777777777779</v>
      </c>
      <c r="DS9" s="3" t="str">
        <v>Sprint</v>
      </c>
      <c r="DT9" s="3" t="str">
        <v>c</v>
      </c>
      <c r="DV9" s="18" t="e" cm="1">
        <f t="array" ref="DV9">_xlfn.IFS(AND($B$1=1,$BE$50&gt;0),VLOOKUP(DV4,$BD$51:$BE$90,2,FALSE),AND($B$1=2,$BE$50&gt;0),VLOOKUP(DV4,$BD$51:$BE$70,2,FALSE),AND($B$1=3,$BE$50&gt;0),VLOOKUP(DV4,$BD$51:$BE$64,2,FALSE),AND($B$1=4,$BE$50&gt;0),VLOOKUP(DV4,$BD$51:$BE$60,2,FALSE))</f>
        <v>#N/A</v>
      </c>
      <c r="DW9" s="16" t="str">
        <f>_xlfn.IFNA(IF(DV9&gt;0,$BE$50)," ")</f>
        <v xml:space="preserve"> </v>
      </c>
      <c r="DX9" s="16" t="str">
        <f>_xlfn.IFNA(IF(DV9&gt;0,$BE$49)," ")</f>
        <v xml:space="preserve"> </v>
      </c>
      <c r="DZ9" s="3">
        <v>0.49305555555555558</v>
      </c>
      <c r="EA9" s="3" t="str">
        <v>Sprint</v>
      </c>
      <c r="EB9" s="3" t="str">
        <v>c</v>
      </c>
      <c r="ED9" s="18" t="e" cm="1">
        <f t="array" ref="ED9">_xlfn.IFS(AND($B$1=1,$BE$50&gt;0),VLOOKUP(ED4,$BD$51:$BE$90,2,FALSE),AND($B$1=2,$BE$50&gt;0),VLOOKUP(ED4,$BD$51:$BE$70,2,FALSE),AND($B$1=3,$BE$50&gt;0),VLOOKUP(ED4,$BD$51:$BE$64,2,FALSE),AND($B$1=4,$BE$50&gt;0),VLOOKUP(ED4,$BD$51:$BE$60,2,FALSE))</f>
        <v>#N/A</v>
      </c>
      <c r="EE9" s="16" t="str">
        <f>_xlfn.IFNA(IF(ED9&gt;0,$BE$50)," ")</f>
        <v xml:space="preserve"> </v>
      </c>
      <c r="EF9" s="16" t="str">
        <f>_xlfn.IFNA(IF(ED9&gt;0,$BE$49)," ")</f>
        <v xml:space="preserve"> </v>
      </c>
      <c r="EH9" s="3">
        <v>0.49305555555555558</v>
      </c>
      <c r="EI9" s="3" t="str">
        <v>Seilspringen</v>
      </c>
      <c r="EJ9" s="3" t="str">
        <v>c</v>
      </c>
      <c r="EL9" s="18" t="e" cm="1">
        <f t="array" ref="EL9">_xlfn.IFS(AND($B$1=1,$BE$50&gt;0),VLOOKUP(EL4,$BD$51:$BE$90,2,FALSE),AND($B$1=2,$BE$50&gt;0),VLOOKUP(EL4,$BD$51:$BE$70,2,FALSE),AND($B$1=3,$BE$50&gt;0),VLOOKUP(EL4,$BD$51:$BE$64,2,FALSE),AND($B$1=4,$BE$50&gt;0),VLOOKUP(EL4,$BD$51:$BE$60,2,FALSE))</f>
        <v>#N/A</v>
      </c>
      <c r="EM9" s="16" t="str">
        <f>_xlfn.IFNA(IF(EL9&gt;0,$BE$50)," ")</f>
        <v xml:space="preserve"> </v>
      </c>
      <c r="EN9" s="16" t="str">
        <f>_xlfn.IFNA(IF(EL9&gt;0,$BE$49)," ")</f>
        <v xml:space="preserve"> </v>
      </c>
      <c r="EP9" s="18">
        <v>0.49305555555555558</v>
      </c>
      <c r="EQ9" s="18" t="str">
        <v>Weitwurf</v>
      </c>
      <c r="ER9" s="18" t="str">
        <v>c</v>
      </c>
      <c r="ET9" s="18" t="e" cm="1">
        <f t="array" ref="ET9">_xlfn.IFS(AND($B$1=1,$BE$50&gt;0),VLOOKUP(ET4,$BD$51:$BE$90,2,FALSE),AND($B$1=2,$BE$50&gt;0),VLOOKUP(ET4,$BD$51:$BE$70,2,FALSE),AND($B$1=3,$BE$50&gt;0),VLOOKUP(ET4,$BD$51:$BE$64,2,FALSE),AND($B$1=4,$BE$50&gt;0),VLOOKUP(ET4,$BD$51:$BE$60,2,FALSE))</f>
        <v>#N/A</v>
      </c>
      <c r="EU9" s="16" t="str">
        <f>_xlfn.IFNA(IF(ET9&gt;0,$BE$50)," ")</f>
        <v xml:space="preserve"> </v>
      </c>
      <c r="EV9" s="16" t="str">
        <f>_xlfn.IFNA(IF(ET9&gt;0,$BE$49)," ")</f>
        <v xml:space="preserve"> </v>
      </c>
      <c r="EX9" s="18">
        <v>0.49305555555555558</v>
      </c>
      <c r="EY9" s="18" t="str">
        <v>Standweitsprung</v>
      </c>
      <c r="EZ9" s="18" t="str">
        <v>c</v>
      </c>
      <c r="FB9" s="18" t="e" cm="1">
        <f t="array" ref="FB9">_xlfn.IFS(AND($B$1=1,$BE$50&gt;0),VLOOKUP(FB4,$BD$51:$BE$90,2,FALSE),AND($B$1=2,$BE$50&gt;0),VLOOKUP(FB4,$BD$51:$BE$70,2,FALSE),AND($B$1=3,$BE$50&gt;0),VLOOKUP(FB4,$BD$51:$BE$64,2,FALSE),AND($B$1=4,$BE$50&gt;0),VLOOKUP(FB4,$BD$51:$BE$60,2,FALSE))</f>
        <v>#N/A</v>
      </c>
      <c r="FC9" s="16" t="str">
        <f>_xlfn.IFNA(IF(FB9&gt;0,$BE$50)," ")</f>
        <v xml:space="preserve"> </v>
      </c>
      <c r="FD9" s="16" t="str">
        <f>_xlfn.IFNA(IF(FB9&gt;0,$BE$49)," ")</f>
        <v xml:space="preserve"> </v>
      </c>
      <c r="FF9" s="18">
        <v>0.49305555555555558</v>
      </c>
      <c r="FG9" s="18" t="str">
        <v>Weitsprung</v>
      </c>
      <c r="FH9" s="18" t="str">
        <v>c</v>
      </c>
      <c r="FJ9" s="18" t="e" cm="1">
        <f t="array" ref="FJ9">_xlfn.IFS(AND($B$1=1,$BE$50&gt;0),VLOOKUP(FJ4,$BD$51:$BE$90,2,FALSE),AND($B$1=2,$BE$50&gt;0),VLOOKUP(FJ4,$BD$51:$BE$70,2,FALSE),AND($B$1=3,$BE$50&gt;0),VLOOKUP(FJ4,$BD$51:$BE$64,2,FALSE),AND($B$1=4,$BE$50&gt;0),VLOOKUP(FJ4,$BD$51:$BE$60,2,FALSE))</f>
        <v>#N/A</v>
      </c>
      <c r="FK9" s="16" t="str">
        <f>_xlfn.IFNA(IF(FJ9&gt;0,$BE$50)," ")</f>
        <v xml:space="preserve"> </v>
      </c>
      <c r="FL9" s="16" t="str">
        <f>_xlfn.IFNA(IF(FJ9&gt;0,$BE$49)," ")</f>
        <v xml:space="preserve"> </v>
      </c>
      <c r="FN9" s="18">
        <v>0.46527777777777779</v>
      </c>
      <c r="FO9" s="18" t="str">
        <v>Sprint</v>
      </c>
      <c r="FP9" s="18" t="str">
        <v>d</v>
      </c>
      <c r="FR9" s="18" t="e" cm="1">
        <f t="array" ref="FR9">_xlfn.IFS(AND($B$1=1,$BE$50&gt;0),VLOOKUP(FR4,$BD$51:$BE$90,2,FALSE),AND($B$1=2,$BE$50&gt;0),VLOOKUP(FR4,$BD$51:$BE$70,2,FALSE),AND($B$1=3,$BE$50&gt;0),VLOOKUP(FR4,$BD$51:$BE$64,2,FALSE),AND($B$1=4,$BE$50&gt;0),VLOOKUP(FR4,$BD$51:$BE$60,2,FALSE))</f>
        <v>#N/A</v>
      </c>
      <c r="FS9" s="16" t="str">
        <f>_xlfn.IFNA(IF(FR9&gt;0,$BE$50)," ")</f>
        <v xml:space="preserve"> </v>
      </c>
      <c r="FT9" s="16" t="str">
        <f>_xlfn.IFNA(IF(FR9&gt;0,$BE$49)," ")</f>
        <v xml:space="preserve"> </v>
      </c>
      <c r="FV9" s="18">
        <v>0.49305555555555558</v>
      </c>
      <c r="FW9" s="18" t="str">
        <v>Sprint</v>
      </c>
      <c r="FX9" s="18" t="str">
        <v>d</v>
      </c>
      <c r="FZ9" s="18" t="e" cm="1">
        <f t="array" ref="FZ9">_xlfn.IFS(AND($B$1=1,$BE$50&gt;0),VLOOKUP(FZ4,$BD$51:$BE$90,2,FALSE),AND($B$1=2,$BE$50&gt;0),VLOOKUP(FZ4,$BD$51:$BE$70,2,FALSE),AND($B$1=3,$BE$50&gt;0),VLOOKUP(FZ4,$BD$51:$BE$64,2,FALSE),AND($B$1=4,$BE$50&gt;0),VLOOKUP(FZ4,$BD$51:$BE$60,2,FALSE))</f>
        <v>#N/A</v>
      </c>
      <c r="GA9" s="16" t="str">
        <f>_xlfn.IFNA(IF(FZ9&gt;0,$BE$50)," ")</f>
        <v xml:space="preserve"> </v>
      </c>
      <c r="GB9" s="16" t="str">
        <f>_xlfn.IFNA(IF(FZ9&gt;0,$BE$49)," ")</f>
        <v xml:space="preserve"> </v>
      </c>
      <c r="GD9" s="18">
        <v>0.49305555555555558</v>
      </c>
      <c r="GE9" s="16" t="str">
        <v>Seilspringen</v>
      </c>
      <c r="GF9" s="16" t="str">
        <v>d</v>
      </c>
      <c r="GH9" s="18" t="e" cm="1">
        <f t="array" ref="GH9">_xlfn.IFS(AND($B$1=1,$BE$50&gt;0),VLOOKUP(GH4,$BD$51:$BE$90,2,FALSE),AND($B$1=2,$BE$50&gt;0),VLOOKUP(GH4,$BD$51:$BE$70,2,FALSE),AND($B$1=3,$BE$50&gt;0),VLOOKUP(GH4,$BD$51:$BE$64,2,FALSE),AND($B$1=4,$BE$50&gt;0),VLOOKUP(GH4,$BD$51:$BE$60,2,FALSE))</f>
        <v>#N/A</v>
      </c>
      <c r="GI9" s="16" t="str">
        <f>_xlfn.IFNA(IF(GH9&gt;0,$BE$50)," ")</f>
        <v xml:space="preserve"> </v>
      </c>
      <c r="GJ9" s="16" t="str">
        <f>_xlfn.IFNA(IF(GH9&gt;0,$BE$49)," ")</f>
        <v xml:space="preserve"> </v>
      </c>
      <c r="GL9" s="18">
        <v>0.49305555555555558</v>
      </c>
      <c r="GM9" s="16" t="str">
        <v>Weitwurf</v>
      </c>
      <c r="GN9" s="16" t="str">
        <v>d</v>
      </c>
      <c r="GP9" s="18" t="e" cm="1">
        <f t="array" ref="GP9">_xlfn.IFS(AND($B$1=1,$BE$50&gt;0),VLOOKUP(GP4,$BD$51:$BE$90,2,FALSE),AND($B$1=2,$BE$50&gt;0),VLOOKUP(GP4,$BD$51:$BE$70,2,FALSE),AND($B$1=3,$BE$50&gt;0),VLOOKUP(GP4,$BD$51:$BE$64,2,FALSE),AND($B$1=4,$BE$50&gt;0),VLOOKUP(GP4,$BD$51:$BE$60,2,FALSE))</f>
        <v>#N/A</v>
      </c>
      <c r="GQ9" s="16" t="str">
        <f>_xlfn.IFNA(IF(GP9&gt;0,$BE$50)," ")</f>
        <v xml:space="preserve"> </v>
      </c>
      <c r="GR9" s="16" t="str">
        <f>_xlfn.IFNA(IF(GP9&gt;0,$BE$49)," ")</f>
        <v xml:space="preserve"> </v>
      </c>
      <c r="GT9" s="18">
        <v>0.49305555555555558</v>
      </c>
      <c r="GU9" s="16" t="str">
        <v>Standweitsprung</v>
      </c>
      <c r="GV9" s="16" t="str">
        <v>d</v>
      </c>
      <c r="GX9" s="18" t="e" cm="1">
        <f t="array" ref="GX9">_xlfn.IFS(AND($B$1=1,$BE$50&gt;0),VLOOKUP(GX4,$BD$51:$BE$90,2,FALSE),AND($B$1=2,$BE$50&gt;0),VLOOKUP(GX4,$BD$51:$BE$70,2,FALSE),AND($B$1=3,$BE$50&gt;0),VLOOKUP(GX4,$BD$51:$BE$64,2,FALSE),AND($B$1=4,$BE$50&gt;0),VLOOKUP(GX4,$BD$51:$BE$60,2,FALSE))</f>
        <v>#N/A</v>
      </c>
      <c r="GY9" s="16" t="str">
        <f>_xlfn.IFNA(IF(GX9&gt;0,$BE$50)," ")</f>
        <v xml:space="preserve"> </v>
      </c>
      <c r="GZ9" s="16" t="str">
        <f>_xlfn.IFNA(IF(GX9&gt;0,$BE$49)," ")</f>
        <v xml:space="preserve"> </v>
      </c>
      <c r="HB9" s="18">
        <v>0.49305555555555558</v>
      </c>
      <c r="HC9" s="16" t="str">
        <v>Weitsprung</v>
      </c>
      <c r="HD9" s="16" t="str">
        <v>d</v>
      </c>
      <c r="HF9" s="18" t="e" cm="1">
        <f t="array" ref="HF9">_xlfn.IFS(AND($B$1=1,$BE$50&gt;0),VLOOKUP(HF4,$BD$51:$BE$90,2,FALSE),AND($B$1=2,$BE$50&gt;0),VLOOKUP(HF4,$BD$51:$BE$70,2,FALSE),AND($B$1=3,$BE$50&gt;0),VLOOKUP(HF4,$BD$51:$BE$64,2,FALSE),AND($B$1=4,$BE$50&gt;0),VLOOKUP(HF4,$BD$51:$BE$60,2,FALSE))</f>
        <v>#N/A</v>
      </c>
      <c r="HG9" s="16" t="str">
        <f>_xlfn.IFNA(IF(HF9&gt;0,$BE$50)," ")</f>
        <v xml:space="preserve"> </v>
      </c>
      <c r="HH9" s="16" t="str">
        <f>_xlfn.IFNA(IF(HF9&gt;0,$BE$49)," ")</f>
        <v xml:space="preserve"> </v>
      </c>
      <c r="HJ9" s="18">
        <v>0.40972222222222221</v>
      </c>
      <c r="HK9" s="18" t="str">
        <v>Seilspringen</v>
      </c>
      <c r="HL9" s="18" t="str">
        <v>c</v>
      </c>
      <c r="HN9" s="18" t="e" cm="1">
        <f t="array" ref="HN9">_xlfn.IFS(AND($B$1=1,$BE$50&gt;0),VLOOKUP(HN4,$BD$51:$BE$90,2,FALSE),AND($B$1=2,$BE$50&gt;0),VLOOKUP(HN4,$BD$51:$BE$70,2,FALSE),AND($B$1=3,$BE$50&gt;0),VLOOKUP(HN4,$BD$51:$BE$64,2,FALSE),AND($B$1=4,$BE$50&gt;0),VLOOKUP(HN4,$BD$51:$BE$60,2,FALSE))</f>
        <v>#N/A</v>
      </c>
      <c r="HO9" s="16" t="str">
        <f>_xlfn.IFNA(IF(HN9&gt;0,$BE$50)," ")</f>
        <v xml:space="preserve"> </v>
      </c>
      <c r="HP9" s="16" t="str">
        <f>_xlfn.IFNA(IF(HN9&gt;0,$BE$49)," ")</f>
        <v xml:space="preserve"> </v>
      </c>
      <c r="HR9" s="18">
        <v>0.40972222222222221</v>
      </c>
      <c r="HS9" s="18" t="str">
        <v>Seilspringen</v>
      </c>
      <c r="HT9" s="18" t="str">
        <v>c</v>
      </c>
      <c r="HV9" s="18" t="e" cm="1">
        <f t="array" ref="HV9">_xlfn.IFS(AND($B$1=1,$BE$50&gt;0),VLOOKUP(HV4,$BD$51:$BE$90,2,FALSE),AND($B$1=2,$BE$50&gt;0),VLOOKUP(HV4,$BD$51:$BE$70,2,FALSE),AND($B$1=3,$BE$50&gt;0),VLOOKUP(HV4,$BD$51:$BE$64,2,FALSE),AND($B$1=4,$BE$50&gt;0),VLOOKUP(HV4,$BD$51:$BE$60,2,FALSE))</f>
        <v>#N/A</v>
      </c>
      <c r="HW9" s="16" t="str">
        <f>_xlfn.IFNA(IF(HV9&gt;0,$BE$50)," ")</f>
        <v xml:space="preserve"> </v>
      </c>
      <c r="HX9" s="16" t="str">
        <f>_xlfn.IFNA(IF(HV9&gt;0,$BE$49)," ")</f>
        <v xml:space="preserve"> </v>
      </c>
      <c r="HZ9" s="18">
        <v>0.40972222222222221</v>
      </c>
      <c r="IA9" s="18" t="str">
        <v>Seilspringen</v>
      </c>
      <c r="IB9" s="18" t="str">
        <v>c</v>
      </c>
      <c r="ID9" s="18" t="e" cm="1">
        <f t="array" ref="ID9">_xlfn.IFS(AND($B$1=1,$BE$50&gt;0),VLOOKUP(ID4,$BD$51:$BE$90,2,FALSE),AND($B$1=2,$BE$50&gt;0),VLOOKUP(ID4,$BD$51:$BE$70,2,FALSE),AND($B$1=3,$BE$50&gt;0),VLOOKUP(ID4,$BD$51:$BE$64,2,FALSE),AND($B$1=4,$BE$50&gt;0),VLOOKUP(ID4,$BD$51:$BE$60,2,FALSE))</f>
        <v>#N/A</v>
      </c>
      <c r="IE9" s="16" t="str">
        <f>_xlfn.IFNA(IF(ID9&gt;0,$BE$50)," ")</f>
        <v xml:space="preserve"> </v>
      </c>
      <c r="IF9" s="16" t="str">
        <f>_xlfn.IFNA(IF(ID9&gt;0,$BE$49)," ")</f>
        <v xml:space="preserve"> </v>
      </c>
      <c r="IH9" s="18">
        <v>0.40972222222222221</v>
      </c>
      <c r="II9" s="18" t="str">
        <v>Seilspringen</v>
      </c>
      <c r="IJ9" s="18" t="str">
        <v>c</v>
      </c>
      <c r="IL9" s="18" t="e" cm="1">
        <f t="array" ref="IL9">_xlfn.IFS(AND($B$1=1,$BE$50&gt;0),VLOOKUP(IL4,$BD$51:$BE$90,2,FALSE),AND($B$1=2,$BE$50&gt;0),VLOOKUP(IL4,$BD$51:$BE$70,2,FALSE),AND($B$1=3,$BE$50&gt;0),VLOOKUP(IL4,$BD$51:$BE$64,2,FALSE),AND($B$1=4,$BE$50&gt;0),VLOOKUP(IL4,$BD$51:$BE$60,2,FALSE))</f>
        <v>#N/A</v>
      </c>
      <c r="IM9" s="16" t="str">
        <f>_xlfn.IFNA(IF(IL9&gt;0,$BE$50)," ")</f>
        <v xml:space="preserve"> </v>
      </c>
      <c r="IN9" s="16" t="str">
        <f>_xlfn.IFNA(IF(IL9&gt;0,$BE$49)," ")</f>
        <v xml:space="preserve"> </v>
      </c>
      <c r="IP9" s="18">
        <v>0.40972222222222221</v>
      </c>
      <c r="IQ9" s="18" t="str">
        <v>Seilspringen</v>
      </c>
      <c r="IR9" s="18" t="str">
        <v>c</v>
      </c>
      <c r="IT9" s="18" t="e" cm="1">
        <f t="array" ref="IT9">_xlfn.IFS(AND($B$1=1,$BE$50&gt;0),VLOOKUP(IT4,$BD$51:$BE$90,2,FALSE),AND($B$1=2,$BE$50&gt;0),VLOOKUP(IT4,$BD$51:$BE$70,2,FALSE),AND($B$1=3,$BE$50&gt;0),VLOOKUP(IT4,$BD$51:$BE$64,2,FALSE),AND($B$1=4,$BE$50&gt;0),VLOOKUP(IT4,$BD$51:$BE$60,2,FALSE))</f>
        <v>#N/A</v>
      </c>
      <c r="IU9" s="16" t="str">
        <f>_xlfn.IFNA(IF(IT9&gt;0,$BE$50)," ")</f>
        <v xml:space="preserve"> </v>
      </c>
      <c r="IV9" s="16" t="str">
        <f>_xlfn.IFNA(IF(IT9&gt;0,$BE$49)," ")</f>
        <v xml:space="preserve"> </v>
      </c>
      <c r="IX9" s="18">
        <v>0.40972222222222221</v>
      </c>
      <c r="IY9" s="18" t="str">
        <v>Seilspringen</v>
      </c>
      <c r="IZ9" s="18" t="str">
        <v>c</v>
      </c>
      <c r="JB9" s="18" t="e" cm="1">
        <f t="array" ref="JB9">_xlfn.IFS(AND($B$1=1,$BE$50&gt;0),VLOOKUP(JB4,$BD$51:$BE$90,2,FALSE),AND($B$1=2,$BE$50&gt;0),VLOOKUP(JB4,$BD$51:$BE$70,2,FALSE),AND($B$1=3,$BE$50&gt;0),VLOOKUP(JB4,$BD$51:$BE$64,2,FALSE),AND($B$1=4,$BE$50&gt;0),VLOOKUP(JB4,$BD$51:$BE$60,2,FALSE))</f>
        <v>#N/A</v>
      </c>
      <c r="JC9" s="16" t="str">
        <f>_xlfn.IFNA(IF(JB9&gt;0,$BE$50)," ")</f>
        <v xml:space="preserve"> </v>
      </c>
      <c r="JD9" s="16" t="str">
        <f>_xlfn.IFNA(IF(JB9&gt;0,$BE$49)," ")</f>
        <v xml:space="preserve"> </v>
      </c>
      <c r="JF9" s="18">
        <v>0.40972222222222221</v>
      </c>
      <c r="JG9" s="18" t="str">
        <v>Seilspringen</v>
      </c>
      <c r="JH9" s="18" t="str">
        <v>c</v>
      </c>
      <c r="JJ9" s="18" t="e" cm="1">
        <f t="array" ref="JJ9">_xlfn.IFS(AND($B$1=1,$BE$50&gt;0),VLOOKUP(JJ4,$BD$51:$BE$90,2,FALSE),AND($B$1=2,$BE$50&gt;0),VLOOKUP(JJ4,$BD$51:$BE$70,2,FALSE),AND($B$1=3,$BE$50&gt;0),VLOOKUP(JJ4,$BD$51:$BE$64,2,FALSE),AND($B$1=4,$BE$50&gt;0),VLOOKUP(JJ4,$BD$51:$BE$60,2,FALSE))</f>
        <v>#N/A</v>
      </c>
      <c r="JK9" s="16" t="str">
        <f>_xlfn.IFNA(IF(JJ9&gt;0,$BE$50)," ")</f>
        <v xml:space="preserve"> </v>
      </c>
      <c r="JL9" s="16" t="str">
        <f>_xlfn.IFNA(IF(JJ9&gt;0,$BE$49)," ")</f>
        <v xml:space="preserve"> </v>
      </c>
      <c r="JN9" s="18">
        <v>0.40972222222222221</v>
      </c>
      <c r="JO9" s="18" t="str">
        <v>Seilspringen</v>
      </c>
      <c r="JP9" s="18" t="str">
        <v>c</v>
      </c>
      <c r="JR9" s="18" t="e" cm="1">
        <f t="array" ref="JR9">_xlfn.IFS(AND($B$1=1,$BE$50&gt;0),VLOOKUP(JR4,$BD$51:$BE$90,2,FALSE),AND($B$1=2,$BE$50&gt;0),VLOOKUP(JR4,$BD$51:$BE$70,2,FALSE),AND($B$1=3,$BE$50&gt;0),VLOOKUP(JR4,$BD$51:$BE$64,2,FALSE),AND($B$1=4,$BE$50&gt;0),VLOOKUP(JR4,$BD$51:$BE$60,2,FALSE))</f>
        <v>#N/A</v>
      </c>
      <c r="JS9" s="16" t="str">
        <f>_xlfn.IFNA(IF(JR9&gt;0,$BE$50)," ")</f>
        <v xml:space="preserve"> </v>
      </c>
      <c r="JT9" s="16" t="str">
        <f>_xlfn.IFNA(IF(JR9&gt;0,$BE$49)," ")</f>
        <v xml:space="preserve"> </v>
      </c>
      <c r="JV9" s="18">
        <v>0.40972222222222221</v>
      </c>
      <c r="JW9" s="18" t="str">
        <v>Seilspringen</v>
      </c>
      <c r="JX9" s="18" t="str">
        <v>c</v>
      </c>
      <c r="JZ9" s="18" t="e" cm="1">
        <f t="array" ref="JZ9">_xlfn.IFS(AND($B$1=1,$BE$50&gt;0),VLOOKUP(JZ4,$BD$51:$BE$90,2,FALSE),AND($B$1=2,$BE$50&gt;0),VLOOKUP(JZ4,$BD$51:$BE$70,2,FALSE),AND($B$1=3,$BE$50&gt;0),VLOOKUP(JZ4,$BD$51:$BE$64,2,FALSE),AND($B$1=4,$BE$50&gt;0),VLOOKUP(JZ4,$BD$51:$BE$60,2,FALSE))</f>
        <v>#N/A</v>
      </c>
      <c r="KA9" s="16" t="str">
        <f>_xlfn.IFNA(IF(JZ9&gt;0,$BE$50)," ")</f>
        <v xml:space="preserve"> </v>
      </c>
      <c r="KB9" s="16" t="str">
        <f>_xlfn.IFNA(IF(JZ9&gt;0,$BE$49)," ")</f>
        <v xml:space="preserve"> </v>
      </c>
      <c r="KD9" s="18">
        <v>0.40972222222222221</v>
      </c>
      <c r="KE9" s="18" t="str">
        <v>Seilspringen</v>
      </c>
      <c r="KF9" s="18" t="str">
        <v>c</v>
      </c>
      <c r="KH9" s="18" t="e" cm="1">
        <f t="array" ref="KH9">_xlfn.IFS(AND($B$1=1,$BE$50&gt;0),VLOOKUP(KH4,$BD$51:$BE$90,2,FALSE),AND($B$1=2,$BE$50&gt;0),VLOOKUP(KH4,$BD$51:$BE$70,2,FALSE),AND($B$1=3,$BE$50&gt;0),VLOOKUP(KH4,$BD$51:$BE$64,2,FALSE),AND($B$1=4,$BE$50&gt;0),VLOOKUP(KH4,$BD$51:$BE$60,2,FALSE))</f>
        <v>#N/A</v>
      </c>
      <c r="KI9" s="16" t="str">
        <f>_xlfn.IFNA(IF(KH9&gt;0,$BE$50)," ")</f>
        <v xml:space="preserve"> </v>
      </c>
      <c r="KJ9" s="16" t="str">
        <f>_xlfn.IFNA(IF(KH9&gt;0,$BE$49)," ")</f>
        <v xml:space="preserve"> </v>
      </c>
      <c r="KL9" s="18">
        <v>0.40972222222222221</v>
      </c>
      <c r="KM9" s="18" t="str">
        <v>Seilspringen</v>
      </c>
      <c r="KN9" s="18" t="str">
        <v>c</v>
      </c>
      <c r="KP9" s="18" t="e" cm="1">
        <f t="array" ref="KP9">_xlfn.IFS(AND($B$1=1,$BE$50&gt;0),VLOOKUP(KP4,$BD$51:$BE$90,2,FALSE),AND($B$1=2,$BE$50&gt;0),VLOOKUP(KP4,$BD$51:$BE$70,2,FALSE),AND($B$1=3,$BE$50&gt;0),VLOOKUP(KP4,$BD$51:$BE$64,2,FALSE),AND($B$1=4,$BE$50&gt;0),VLOOKUP(KP4,$BD$51:$BE$60,2,FALSE))</f>
        <v>#N/A</v>
      </c>
      <c r="KQ9" s="16" t="str">
        <f>_xlfn.IFNA(IF(KP9&gt;0,$BE$50)," ")</f>
        <v xml:space="preserve"> </v>
      </c>
      <c r="KR9" s="16" t="str">
        <f>_xlfn.IFNA(IF(KP9&gt;0,$BE$49)," ")</f>
        <v xml:space="preserve"> </v>
      </c>
      <c r="KT9" s="18">
        <v>0.40972222222222221</v>
      </c>
      <c r="KU9" s="18" t="str">
        <v>Seilspringen</v>
      </c>
      <c r="KV9" s="18" t="str">
        <v>c</v>
      </c>
      <c r="KX9" s="18" t="e" cm="1">
        <f t="array" ref="KX9">_xlfn.IFS(AND($B$1=1,$BE$50&gt;0),VLOOKUP(KX4,$BD$51:$BE$90,2,FALSE),AND($B$1=2,$BE$50&gt;0),VLOOKUP(KX4,$BD$51:$BE$70,2,FALSE),AND($B$1=3,$BE$50&gt;0),VLOOKUP(KX4,$BD$51:$BE$64,2,FALSE),AND($B$1=4,$BE$50&gt;0),VLOOKUP(KX4,$BD$51:$BE$60,2,FALSE))</f>
        <v>#N/A</v>
      </c>
      <c r="KY9" s="16" t="str">
        <f>_xlfn.IFNA(IF(KX9&gt;0,$BE$50)," ")</f>
        <v xml:space="preserve"> </v>
      </c>
      <c r="KZ9" s="16" t="str">
        <f>_xlfn.IFNA(IF(KX9&gt;0,$BE$49)," ")</f>
        <v xml:space="preserve"> </v>
      </c>
      <c r="LB9" s="18">
        <v>0.40972222222222221</v>
      </c>
      <c r="LC9" s="18" t="str">
        <v>Seilspringen</v>
      </c>
      <c r="LD9" s="18" t="str">
        <v>c</v>
      </c>
      <c r="LF9" s="18" t="e" cm="1">
        <f t="array" ref="LF9">_xlfn.IFS(AND($B$1=1,$BE$50&gt;0),VLOOKUP(LF4,$BD$51:$BE$90,2,FALSE),AND($B$1=2,$BE$50&gt;0),VLOOKUP(LF4,$BD$51:$BE$70,2,FALSE),AND($B$1=3,$BE$50&gt;0),VLOOKUP(LF4,$BD$51:$BE$64,2,FALSE),AND($B$1=4,$BE$50&gt;0),VLOOKUP(LF4,$BD$51:$BE$60,2,FALSE))</f>
        <v>#N/A</v>
      </c>
      <c r="LG9" s="16" t="str">
        <f>_xlfn.IFNA(IF(LF9&gt;0,$BE$50)," ")</f>
        <v xml:space="preserve"> </v>
      </c>
      <c r="LH9" s="16" t="str">
        <f>_xlfn.IFNA(IF(LF9&gt;0,$BE$49)," ")</f>
        <v xml:space="preserve"> </v>
      </c>
      <c r="LJ9" s="18">
        <v>0.40972222222222221</v>
      </c>
      <c r="LK9" s="18" t="str">
        <v>Seilspringen</v>
      </c>
      <c r="LL9" s="18" t="str">
        <v>c</v>
      </c>
    </row>
    <row r="10" spans="1:327" x14ac:dyDescent="0.2">
      <c r="A10" s="16"/>
      <c r="B10" s="20">
        <f>IF($BC$50&gt;0,VLOOKUP(B4,_xlfn.ANCHORARRAY($BB$92),2),"NEIN")</f>
        <v>0.88194444444444442</v>
      </c>
      <c r="C10" s="21" t="str">
        <f>IF(B10&gt;0,$BC$50)</f>
        <v>Standweitsprung</v>
      </c>
      <c r="D10" s="21" t="str">
        <f>IF(B10&gt;0,$BC$49)</f>
        <v>b</v>
      </c>
      <c r="E10" s="16"/>
      <c r="F10" s="18" t="e" cm="1">
        <f t="array" ref="F10">_xlfn.IFS(AND($B$1=1,$BC$50&gt;0),VLOOKUP(F4,$BB$51:$BC$90,2,FALSE),AND($B$1=2,$BC$50&gt;0),VLOOKUP(F4,$BB$51:$BC$70,2,FALSE),AND($B$1=3,$BC$50&gt;0),VLOOKUP(F4,$BB$51:$BC$64,2,FALSE),AND($B$1=4,$BC$50&gt;0),VLOOKUP(F4,$BB$51:$BC$60,2,FALSE))</f>
        <v>#N/A</v>
      </c>
      <c r="G10" s="16" t="str">
        <f>_xlfn.IFNA(IF(F10&gt;0,$BC$50)," ")</f>
        <v xml:space="preserve"> </v>
      </c>
      <c r="H10" s="16" t="str">
        <f>_xlfn.IFNA(IF(F10&gt;0,$BC$49)," ")</f>
        <v xml:space="preserve"> </v>
      </c>
      <c r="I10" s="16"/>
      <c r="J10" s="18">
        <v>0.49305555555555558</v>
      </c>
      <c r="K10" s="16" t="str">
        <v>Ausdauerlauf</v>
      </c>
      <c r="L10" s="16" t="str">
        <v>a</v>
      </c>
      <c r="M10" s="16"/>
      <c r="N10" s="18" t="e" cm="1">
        <f t="array" ref="N10">_xlfn.IFS(AND($B$1=1,$BC$50&gt;0),VLOOKUP(N4,$BB$51:$BC$90,2,FALSE),AND($B$1=2,$BC$50&gt;0),VLOOKUP(N4,$BB$51:$BC$70,2,FALSE),AND($B$1=3,$BC$50&gt;0),VLOOKUP(N4,$BB$51:$BC$64,2,FALSE),AND($B$1=4,$BC$50&gt;0),VLOOKUP(N4,$BB$51:$BC$60,2,FALSE))</f>
        <v>#N/A</v>
      </c>
      <c r="O10" s="16" t="str">
        <f>_xlfn.IFNA(IF(N10&gt;0,$BC$50)," ")</f>
        <v xml:space="preserve"> </v>
      </c>
      <c r="P10" s="16" t="str">
        <f>_xlfn.IFNA(IF(N10&gt;0,$BC$49)," ")</f>
        <v xml:space="preserve"> </v>
      </c>
      <c r="Q10" s="16"/>
      <c r="R10" s="18">
        <v>0.52083333333333337</v>
      </c>
      <c r="S10" s="16" t="str">
        <v>Ausdauerlauf</v>
      </c>
      <c r="T10" s="16" t="str">
        <v>a</v>
      </c>
      <c r="U10" s="16"/>
      <c r="V10" s="18" t="e" cm="1">
        <f t="array" ref="V10">_xlfn.IFS(AND($B$1=1,$BC$50&gt;0),VLOOKUP(V4,$BB$51:$BC$90,2,FALSE),AND($B$1=2,$BC$50&gt;0),VLOOKUP(V4,$BB$51:$BC$70,2,FALSE),AND($B$1=3,$BC$50&gt;0),VLOOKUP(V4,$BB$51:$BC$64,2,FALSE),AND($B$1=4,$BC$50&gt;0),VLOOKUP(V4,$BB$51:$BC$60,2,FALSE))</f>
        <v>#N/A</v>
      </c>
      <c r="W10" s="16" t="str">
        <f>_xlfn.IFNA(IF(V10&gt;0,$BC$50)," ")</f>
        <v xml:space="preserve"> </v>
      </c>
      <c r="X10" s="16" t="str">
        <f>_xlfn.IFNA(IF(V10&gt;0,$BC$49)," ")</f>
        <v xml:space="preserve"> </v>
      </c>
      <c r="Z10" s="3">
        <v>0.52083333333333337</v>
      </c>
      <c r="AA10" s="1" t="str">
        <v>Sprint</v>
      </c>
      <c r="AB10" s="1" t="str">
        <v>a</v>
      </c>
      <c r="AC10" s="16"/>
      <c r="AD10" s="18" t="e" cm="1">
        <f t="array" ref="AD10">_xlfn.IFS(AND($B$1=1,$BC$50&gt;0),VLOOKUP(AD4,$BB$51:$BC$90,2,FALSE),AND($B$1=2,$BC$50&gt;0),VLOOKUP(AD4,$BB$51:$BC$70,2,FALSE),AND($B$1=3,$BC$50&gt;0),VLOOKUP(AD4,$BB$51:$BC$64,2,FALSE),AND($B$1=4,$BC$50&gt;0),VLOOKUP(AD4,$BB$51:$BC$60,2,FALSE))</f>
        <v>#N/A</v>
      </c>
      <c r="AE10" s="16" t="str">
        <f>_xlfn.IFNA(IF(AD10&gt;0,$BC$50)," ")</f>
        <v xml:space="preserve"> </v>
      </c>
      <c r="AF10" s="16" t="str">
        <f>_xlfn.IFNA(IF(AD10&gt;0,$BC$49)," ")</f>
        <v xml:space="preserve"> </v>
      </c>
      <c r="AG10" s="16"/>
      <c r="AH10" s="18">
        <v>0.52083333333333337</v>
      </c>
      <c r="AI10" s="16" t="str">
        <v>Seilspringen</v>
      </c>
      <c r="AJ10" s="16" t="str">
        <v>a</v>
      </c>
      <c r="AK10" s="16"/>
      <c r="AL10" s="18" t="e" cm="1">
        <f t="array" ref="AL10">_xlfn.IFS(AND($B$1=1,$BC$50&gt;0),VLOOKUP(AL4,$BB$51:$BC$90,2,FALSE),AND($B$1=2,$BC$50&gt;0),VLOOKUP(AL4,$BB$51:$BC$70,2,FALSE),AND($B$1=3,$BC$50&gt;0),VLOOKUP(AL4,$BB$51:$BC$64,2,FALSE),AND($B$1=4,$BC$50&gt;0),VLOOKUP(AL4,$BB$51:$BC$60,2,FALSE))</f>
        <v>#N/A</v>
      </c>
      <c r="AM10" s="16" t="str">
        <f>_xlfn.IFNA(IF(AL10&gt;0,$BC$50)," ")</f>
        <v xml:space="preserve"> </v>
      </c>
      <c r="AN10" s="16" t="str">
        <f>_xlfn.IFNA(IF(AL10&gt;0,$BC$49)," ")</f>
        <v xml:space="preserve"> </v>
      </c>
      <c r="AP10" s="3">
        <v>0.52083333333333337</v>
      </c>
      <c r="AQ10" s="1" t="str">
        <v>Weitwurf</v>
      </c>
      <c r="AR10" s="1" t="str">
        <v>a</v>
      </c>
      <c r="AT10" s="18" t="e" cm="1">
        <f t="array" ref="AT10">_xlfn.IFS(AND($B$1=1,$BC$50&gt;0),VLOOKUP(AT4,$BB$51:$BC$90,2,FALSE),AND($B$1=2,$BC$50&gt;0),VLOOKUP(AT4,$BB$51:$BC$70,2,FALSE),AND($B$1=3,$BC$50&gt;0),VLOOKUP(AT4,$BB$51:$BC$64,2,FALSE),AND($B$1=4,$BC$50&gt;0),VLOOKUP(AT4,$BB$51:$BC$60,2,FALSE))</f>
        <v>#N/A</v>
      </c>
      <c r="AU10" s="16" t="str">
        <f>_xlfn.IFNA(IF(AT10&gt;0,$BC$50)," ")</f>
        <v xml:space="preserve"> </v>
      </c>
      <c r="AV10" s="16" t="str">
        <f>_xlfn.IFNA(IF(AT10&gt;0,$BC$49)," ")</f>
        <v xml:space="preserve"> </v>
      </c>
      <c r="AX10" s="3">
        <v>0.52083333333333337</v>
      </c>
      <c r="AY10" s="1" t="str">
        <v>Standweitsprung</v>
      </c>
      <c r="AZ10" s="1" t="str">
        <v>a</v>
      </c>
      <c r="BB10" s="18" t="e" cm="1">
        <f t="array" ref="BB10">_xlfn.IFS(AND($B$1=1,$BC$50&gt;0),VLOOKUP(BB4,$BB$51:$BC$90,2,FALSE),AND($B$1=2,$BC$50&gt;0),VLOOKUP(BB4,$BB$51:$BC$70,2,FALSE),AND($B$1=3,$BC$50&gt;0),VLOOKUP(BB4,$BB$51:$BC$64,2,FALSE),AND($B$1=4,$BC$50&gt;0),VLOOKUP(BB4,$BB$51:$BC$60,2,FALSE))</f>
        <v>#N/A</v>
      </c>
      <c r="BC10" s="16" t="str">
        <f>_xlfn.IFNA(IF(BB10&gt;0,$BC$50)," ")</f>
        <v xml:space="preserve"> </v>
      </c>
      <c r="BD10" s="16" t="str">
        <f>_xlfn.IFNA(IF(BB10&gt;0,$BC$49)," ")</f>
        <v xml:space="preserve"> </v>
      </c>
      <c r="BF10" s="3">
        <v>0.52083333333333337</v>
      </c>
      <c r="BG10" s="1" t="str">
        <v>Weitsprung</v>
      </c>
      <c r="BH10" s="1" t="str">
        <v>a</v>
      </c>
      <c r="BJ10" s="18" cm="1">
        <f t="array" ref="BJ10">_xlfn.IFS(AND($B$1=1,$BC$50&gt;0),VLOOKUP(BJ4,$BB$51:$BC$90,2,FALSE),AND($B$1=2,$BC$50&gt;0),VLOOKUP(BJ4,$BB$51:$BC$70,2,FALSE),AND($B$1=3,$BC$50&gt;0),VLOOKUP(BJ4,$BB$51:$BC$64,2,FALSE),AND($B$1=4,$BC$50&gt;0),VLOOKUP(BJ4,$BB$51:$BC$60,2,FALSE))</f>
        <v>0.38194444444444448</v>
      </c>
      <c r="BK10" s="16" t="str">
        <f>_xlfn.IFNA(IF(BJ10&gt;0,$BC$50)," ")</f>
        <v>Standweitsprung</v>
      </c>
      <c r="BL10" s="16" t="str">
        <f>_xlfn.IFNA(IF(BJ10&gt;0,$BC$49)," ")</f>
        <v>b</v>
      </c>
      <c r="BN10" s="3">
        <v>0.49305555555555558</v>
      </c>
      <c r="BO10" s="3" t="str">
        <v>Ausdauerlauf</v>
      </c>
      <c r="BP10" s="3" t="str">
        <v>b</v>
      </c>
      <c r="BR10" s="18" cm="1">
        <f t="array" ref="BR10">_xlfn.IFS(AND($B$1=1,$BC$50&gt;0),VLOOKUP(BR4,$BB$51:$BC$90,2,FALSE),AND($B$1=2,$BC$50&gt;0),VLOOKUP(BR4,$BB$51:$BC$70,2,FALSE),AND($B$1=3,$BC$50&gt;0),VLOOKUP(BR4,$BB$51:$BC$64,2,FALSE),AND($B$1=4,$BC$50&gt;0),VLOOKUP(BR4,$BB$51:$BC$60,2,FALSE))</f>
        <v>0.40972222222222221</v>
      </c>
      <c r="BS10" s="16" t="str">
        <f>_xlfn.IFNA(IF(BR10&gt;0,$BC$50)," ")</f>
        <v>Standweitsprung</v>
      </c>
      <c r="BT10" s="16" t="str">
        <f>_xlfn.IFNA(IF(BR10&gt;0,$BC$49)," ")</f>
        <v>b</v>
      </c>
      <c r="BV10" s="3">
        <v>0.52083333333333337</v>
      </c>
      <c r="BW10" s="3" t="str">
        <v>Ausdauerlauf</v>
      </c>
      <c r="BX10" s="3" t="str">
        <v>b</v>
      </c>
      <c r="BZ10" s="18" cm="1">
        <f t="array" ref="BZ10">_xlfn.IFS(AND($B$1=1,$BC$50&gt;0),VLOOKUP(BZ4,$BB$51:$BC$90,2,FALSE),AND($B$1=2,$BC$50&gt;0),VLOOKUP(BZ4,$BB$51:$BC$70,2,FALSE),AND($B$1=3,$BC$50&gt;0),VLOOKUP(BZ4,$BB$51:$BC$64,2,FALSE),AND($B$1=4,$BC$50&gt;0),VLOOKUP(BZ4,$BB$51:$BC$60,2,FALSE))</f>
        <v>0.4375</v>
      </c>
      <c r="CA10" s="16" t="str">
        <f>_xlfn.IFNA(IF(BZ10&gt;0,$BC$50)," ")</f>
        <v>Standweitsprung</v>
      </c>
      <c r="CB10" s="16" t="str">
        <f>_xlfn.IFNA(IF(BZ10&gt;0,$BC$49)," ")</f>
        <v>b</v>
      </c>
      <c r="CD10" s="3">
        <v>0.52083333333333337</v>
      </c>
      <c r="CE10" s="3" t="str">
        <v>Sprint</v>
      </c>
      <c r="CF10" s="3" t="str">
        <v>b</v>
      </c>
      <c r="CH10" s="18" cm="1">
        <f t="array" ref="CH10">_xlfn.IFS(AND($B$1=1,$BC$50&gt;0),VLOOKUP(CH4,$BB$51:$BC$90,2,FALSE),AND($B$1=2,$BC$50&gt;0),VLOOKUP(CH4,$BB$51:$BC$70,2,FALSE),AND($B$1=3,$BC$50&gt;0),VLOOKUP(CH4,$BB$51:$BC$64,2,FALSE),AND($B$1=4,$BC$50&gt;0),VLOOKUP(CH4,$BB$51:$BC$60,2,FALSE))</f>
        <v>0.46527777777777779</v>
      </c>
      <c r="CI10" s="16" t="str">
        <f>_xlfn.IFNA(IF(CH10&gt;0,$BC$50)," ")</f>
        <v>Standweitsprung</v>
      </c>
      <c r="CJ10" s="16" t="str">
        <f>_xlfn.IFNA(IF(CH10&gt;0,$BC$49)," ")</f>
        <v>b</v>
      </c>
      <c r="CL10" s="3">
        <v>0.52083333333333337</v>
      </c>
      <c r="CM10" s="3" t="str">
        <v>Seilspringen</v>
      </c>
      <c r="CN10" s="3" t="str">
        <v>b</v>
      </c>
      <c r="CP10" s="18" cm="1">
        <f t="array" ref="CP10">_xlfn.IFS(AND($B$1=1,$BC$50&gt;0),VLOOKUP(CP4,$BB$51:$BC$90,2,FALSE),AND($B$1=2,$BC$50&gt;0),VLOOKUP(CP4,$BB$51:$BC$70,2,FALSE),AND($B$1=3,$BC$50&gt;0),VLOOKUP(CP4,$BB$51:$BC$64,2,FALSE),AND($B$1=4,$BC$50&gt;0),VLOOKUP(CP4,$BB$51:$BC$60,2,FALSE))</f>
        <v>0.49305555555555558</v>
      </c>
      <c r="CQ10" s="16" t="str">
        <f>_xlfn.IFNA(IF(CP10&gt;0,$BC$50)," ")</f>
        <v>Standweitsprung</v>
      </c>
      <c r="CR10" s="16" t="str">
        <f>_xlfn.IFNA(IF(CP10&gt;0,$BC$49)," ")</f>
        <v>b</v>
      </c>
      <c r="CT10" s="3">
        <v>0.52083333333333337</v>
      </c>
      <c r="CU10" s="3" t="str">
        <v>Weitwurf</v>
      </c>
      <c r="CV10" s="3" t="str">
        <v>b</v>
      </c>
      <c r="CX10" s="18" cm="1">
        <f t="array" ref="CX10">_xlfn.IFS(AND($B$1=1,$BC$50&gt;0),VLOOKUP(CX4,$BB$51:$BC$90,2,FALSE),AND($B$1=2,$BC$50&gt;0),VLOOKUP(CX4,$BB$51:$BC$70,2,FALSE),AND($B$1=3,$BC$50&gt;0),VLOOKUP(CX4,$BB$51:$BC$64,2,FALSE),AND($B$1=4,$BC$50&gt;0),VLOOKUP(CX4,$BB$51:$BC$60,2,FALSE))</f>
        <v>0.52083333333333337</v>
      </c>
      <c r="CY10" s="16" t="str">
        <f>_xlfn.IFNA(IF(CX10&gt;0,$BC$50)," ")</f>
        <v>Standweitsprung</v>
      </c>
      <c r="CZ10" s="16" t="str">
        <f>_xlfn.IFNA(IF(CX10&gt;0,$BC$49)," ")</f>
        <v>b</v>
      </c>
      <c r="DB10" s="3">
        <v>0.52083333333333337</v>
      </c>
      <c r="DC10" s="3" t="str">
        <v>Standweitsprung</v>
      </c>
      <c r="DD10" s="3" t="str">
        <v>b</v>
      </c>
      <c r="DF10" s="18" cm="1">
        <f t="array" ref="DF10">_xlfn.IFS(AND($B$1=1,$BC$50&gt;0),VLOOKUP(DF4,$BB$51:$BC$90,2,FALSE),AND($B$1=2,$BC$50&gt;0),VLOOKUP(DF4,$BB$51:$BC$70,2,FALSE),AND($B$1=3,$BC$50&gt;0),VLOOKUP(DF4,$BB$51:$BC$64,2,FALSE),AND($B$1=4,$BC$50&gt;0),VLOOKUP(DF4,$BB$51:$BC$60,2,FALSE))</f>
        <v>0.35416666666666669</v>
      </c>
      <c r="DG10" s="16" t="str">
        <f>_xlfn.IFNA(IF(DF10&gt;0,$BC$50)," ")</f>
        <v>Standweitsprung</v>
      </c>
      <c r="DH10" s="16" t="str">
        <f>_xlfn.IFNA(IF(DF10&gt;0,$BC$49)," ")</f>
        <v>b</v>
      </c>
      <c r="DJ10" s="3">
        <v>0.52083333333333337</v>
      </c>
      <c r="DK10" s="3" t="str">
        <v>Weitsprung</v>
      </c>
      <c r="DL10" s="3" t="str">
        <v>b</v>
      </c>
      <c r="DN10" s="18" cm="1">
        <f t="array" ref="DN10">_xlfn.IFS(AND($B$1=1,$BC$50&gt;0),VLOOKUP(DN4,$BB$51:$BC$90,2,FALSE),AND($B$1=2,$BC$50&gt;0),VLOOKUP(DN4,$BB$51:$BC$70,2,FALSE),AND($B$1=3,$BC$50&gt;0),VLOOKUP(DN4,$BB$51:$BC$64,2,FALSE),AND($B$1=4,$BC$50&gt;0),VLOOKUP(DN4,$BB$51:$BC$60,2,FALSE))</f>
        <v>0.57638888888888884</v>
      </c>
      <c r="DO10" s="16" t="str">
        <f>_xlfn.IFNA(IF(DN10&gt;0,$BC$50)," ")</f>
        <v>Standweitsprung</v>
      </c>
      <c r="DP10" s="16" t="str">
        <f>_xlfn.IFNA(IF(DN10&gt;0,$BC$49)," ")</f>
        <v>b</v>
      </c>
      <c r="DR10" s="3">
        <v>0.49305555555555558</v>
      </c>
      <c r="DS10" s="3" t="str">
        <v>Ausdauerlauf</v>
      </c>
      <c r="DT10" s="3" t="str">
        <v>c</v>
      </c>
      <c r="DV10" s="18" cm="1">
        <f t="array" ref="DV10">_xlfn.IFS(AND($B$1=1,$BC$50&gt;0),VLOOKUP(DV4,$BB$51:$BC$90,2,FALSE),AND($B$1=2,$BC$50&gt;0),VLOOKUP(DV4,$BB$51:$BC$70,2,FALSE),AND($B$1=3,$BC$50&gt;0),VLOOKUP(DV4,$BB$51:$BC$64,2,FALSE),AND($B$1=4,$BC$50&gt;0),VLOOKUP(DV4,$BB$51:$BC$60,2,FALSE))</f>
        <v>0.60416666666666674</v>
      </c>
      <c r="DW10" s="16" t="str">
        <f>_xlfn.IFNA(IF(DV10&gt;0,$BC$50)," ")</f>
        <v>Standweitsprung</v>
      </c>
      <c r="DX10" s="16" t="str">
        <f>_xlfn.IFNA(IF(DV10&gt;0,$BC$49)," ")</f>
        <v>b</v>
      </c>
      <c r="DZ10" s="3">
        <v>0.52083333333333337</v>
      </c>
      <c r="EA10" s="3" t="str">
        <v>Ausdauerlauf</v>
      </c>
      <c r="EB10" s="3" t="str">
        <v>c</v>
      </c>
      <c r="ED10" s="18" t="e" cm="1">
        <f t="array" ref="ED10">_xlfn.IFS(AND($B$1=1,$BC$50&gt;0),VLOOKUP(ED4,$BB$51:$BC$90,2,FALSE),AND($B$1=2,$BC$50&gt;0),VLOOKUP(ED4,$BB$51:$BC$70,2,FALSE),AND($B$1=3,$BC$50&gt;0),VLOOKUP(ED4,$BB$51:$BC$64,2,FALSE),AND($B$1=4,$BC$50&gt;0),VLOOKUP(ED4,$BB$51:$BC$60,2,FALSE))</f>
        <v>#N/A</v>
      </c>
      <c r="EE10" s="16" t="str">
        <f>_xlfn.IFNA(IF(ED10&gt;0,$BC$50)," ")</f>
        <v xml:space="preserve"> </v>
      </c>
      <c r="EF10" s="16" t="str">
        <f>_xlfn.IFNA(IF(ED10&gt;0,$BC$49)," ")</f>
        <v xml:space="preserve"> </v>
      </c>
      <c r="EH10" s="3">
        <v>0.52083333333333337</v>
      </c>
      <c r="EI10" s="3" t="str">
        <v>Sprint</v>
      </c>
      <c r="EJ10" s="3" t="str">
        <v>c</v>
      </c>
      <c r="EL10" s="18" t="e" cm="1">
        <f t="array" ref="EL10">_xlfn.IFS(AND($B$1=1,$BC$50&gt;0),VLOOKUP(EL4,$BB$51:$BC$90,2,FALSE),AND($B$1=2,$BC$50&gt;0),VLOOKUP(EL4,$BB$51:$BC$70,2,FALSE),AND($B$1=3,$BC$50&gt;0),VLOOKUP(EL4,$BB$51:$BC$64,2,FALSE),AND($B$1=4,$BC$50&gt;0),VLOOKUP(EL4,$BB$51:$BC$60,2,FALSE))</f>
        <v>#N/A</v>
      </c>
      <c r="EM10" s="16" t="str">
        <f>_xlfn.IFNA(IF(EL10&gt;0,$BC$50)," ")</f>
        <v xml:space="preserve"> </v>
      </c>
      <c r="EN10" s="16" t="str">
        <f>_xlfn.IFNA(IF(EL10&gt;0,$BC$49)," ")</f>
        <v xml:space="preserve"> </v>
      </c>
      <c r="EP10" s="18">
        <v>0.52083333333333337</v>
      </c>
      <c r="EQ10" s="18" t="str">
        <v>Seilspringen</v>
      </c>
      <c r="ER10" s="18" t="str">
        <v>c</v>
      </c>
      <c r="ET10" s="18" t="e" cm="1">
        <f t="array" ref="ET10">_xlfn.IFS(AND($B$1=1,$BC$50&gt;0),VLOOKUP(ET4,$BB$51:$BC$90,2,FALSE),AND($B$1=2,$BC$50&gt;0),VLOOKUP(ET4,$BB$51:$BC$70,2,FALSE),AND($B$1=3,$BC$50&gt;0),VLOOKUP(ET4,$BB$51:$BC$64,2,FALSE),AND($B$1=4,$BC$50&gt;0),VLOOKUP(ET4,$BB$51:$BC$60,2,FALSE))</f>
        <v>#N/A</v>
      </c>
      <c r="EU10" s="16" t="str">
        <f>_xlfn.IFNA(IF(ET10&gt;0,$BC$50)," ")</f>
        <v xml:space="preserve"> </v>
      </c>
      <c r="EV10" s="16" t="str">
        <f>_xlfn.IFNA(IF(ET10&gt;0,$BC$49)," ")</f>
        <v xml:space="preserve"> </v>
      </c>
      <c r="EX10" s="18">
        <v>0.52083333333333337</v>
      </c>
      <c r="EY10" s="18" t="str">
        <v>Weitwurf</v>
      </c>
      <c r="EZ10" s="18" t="str">
        <v>c</v>
      </c>
      <c r="FB10" s="18" t="e" cm="1">
        <f t="array" ref="FB10">_xlfn.IFS(AND($B$1=1,$BC$50&gt;0),VLOOKUP(FB4,$BB$51:$BC$90,2,FALSE),AND($B$1=2,$BC$50&gt;0),VLOOKUP(FB4,$BB$51:$BC$70,2,FALSE),AND($B$1=3,$BC$50&gt;0),VLOOKUP(FB4,$BB$51:$BC$64,2,FALSE),AND($B$1=4,$BC$50&gt;0),VLOOKUP(FB4,$BB$51:$BC$60,2,FALSE))</f>
        <v>#N/A</v>
      </c>
      <c r="FC10" s="16" t="str">
        <f>_xlfn.IFNA(IF(FB10&gt;0,$BC$50)," ")</f>
        <v xml:space="preserve"> </v>
      </c>
      <c r="FD10" s="16" t="str">
        <f>_xlfn.IFNA(IF(FB10&gt;0,$BC$49)," ")</f>
        <v xml:space="preserve"> </v>
      </c>
      <c r="FF10" s="18">
        <v>0.52083333333333337</v>
      </c>
      <c r="FG10" s="18" t="str">
        <v>Standweitsprung</v>
      </c>
      <c r="FH10" s="18" t="str">
        <v>c</v>
      </c>
      <c r="FJ10" s="18" t="e" cm="1">
        <f t="array" ref="FJ10">_xlfn.IFS(AND($B$1=1,$BC$50&gt;0),VLOOKUP(FJ4,$BB$51:$BC$90,2,FALSE),AND($B$1=2,$BC$50&gt;0),VLOOKUP(FJ4,$BB$51:$BC$70,2,FALSE),AND($B$1=3,$BC$50&gt;0),VLOOKUP(FJ4,$BB$51:$BC$64,2,FALSE),AND($B$1=4,$BC$50&gt;0),VLOOKUP(FJ4,$BB$51:$BC$60,2,FALSE))</f>
        <v>#N/A</v>
      </c>
      <c r="FK10" s="16" t="str">
        <f>_xlfn.IFNA(IF(FJ10&gt;0,$BC$50)," ")</f>
        <v xml:space="preserve"> </v>
      </c>
      <c r="FL10" s="16" t="str">
        <f>_xlfn.IFNA(IF(FJ10&gt;0,$BC$49)," ")</f>
        <v xml:space="preserve"> </v>
      </c>
      <c r="FN10" s="18">
        <v>0.49305555555555558</v>
      </c>
      <c r="FO10" s="18" t="str">
        <v>Ausdauerlauf</v>
      </c>
      <c r="FP10" s="18" t="str">
        <v>d</v>
      </c>
      <c r="FR10" s="18" t="e" cm="1">
        <f t="array" ref="FR10">_xlfn.IFS(AND($B$1=1,$BC$50&gt;0),VLOOKUP(FR4,$BB$51:$BC$90,2,FALSE),AND($B$1=2,$BC$50&gt;0),VLOOKUP(FR4,$BB$51:$BC$70,2,FALSE),AND($B$1=3,$BC$50&gt;0),VLOOKUP(FR4,$BB$51:$BC$64,2,FALSE),AND($B$1=4,$BC$50&gt;0),VLOOKUP(FR4,$BB$51:$BC$60,2,FALSE))</f>
        <v>#N/A</v>
      </c>
      <c r="FS10" s="16" t="str">
        <f>_xlfn.IFNA(IF(FR10&gt;0,$BC$50)," ")</f>
        <v xml:space="preserve"> </v>
      </c>
      <c r="FT10" s="16" t="str">
        <f>_xlfn.IFNA(IF(FR10&gt;0,$BC$49)," ")</f>
        <v xml:space="preserve"> </v>
      </c>
      <c r="FV10" s="18">
        <v>0.52083333333333337</v>
      </c>
      <c r="FW10" s="18" t="str">
        <v>Ausdauerlauf</v>
      </c>
      <c r="FX10" s="18" t="str">
        <v>d</v>
      </c>
      <c r="FZ10" s="18" t="e" cm="1">
        <f t="array" ref="FZ10">_xlfn.IFS(AND($B$1=1,$BC$50&gt;0),VLOOKUP(FZ4,$BB$51:$BC$90,2,FALSE),AND($B$1=2,$BC$50&gt;0),VLOOKUP(FZ4,$BB$51:$BC$70,2,FALSE),AND($B$1=3,$BC$50&gt;0),VLOOKUP(FZ4,$BB$51:$BC$64,2,FALSE),AND($B$1=4,$BC$50&gt;0),VLOOKUP(FZ4,$BB$51:$BC$60,2,FALSE))</f>
        <v>#N/A</v>
      </c>
      <c r="GA10" s="16" t="str">
        <f>_xlfn.IFNA(IF(FZ10&gt;0,$BC$50)," ")</f>
        <v xml:space="preserve"> </v>
      </c>
      <c r="GB10" s="16" t="str">
        <f>_xlfn.IFNA(IF(FZ10&gt;0,$BC$49)," ")</f>
        <v xml:space="preserve"> </v>
      </c>
      <c r="GD10" s="18">
        <v>0.52083333333333337</v>
      </c>
      <c r="GE10" s="16" t="str">
        <v>Sprint</v>
      </c>
      <c r="GF10" s="16" t="str">
        <v>d</v>
      </c>
      <c r="GH10" s="18" t="e" cm="1">
        <f t="array" ref="GH10">_xlfn.IFS(AND($B$1=1,$BC$50&gt;0),VLOOKUP(GH4,$BB$51:$BC$90,2,FALSE),AND($B$1=2,$BC$50&gt;0),VLOOKUP(GH4,$BB$51:$BC$70,2,FALSE),AND($B$1=3,$BC$50&gt;0),VLOOKUP(GH4,$BB$51:$BC$64,2,FALSE),AND($B$1=4,$BC$50&gt;0),VLOOKUP(GH4,$BB$51:$BC$60,2,FALSE))</f>
        <v>#N/A</v>
      </c>
      <c r="GI10" s="16" t="str">
        <f>_xlfn.IFNA(IF(GH10&gt;0,$BC$50)," ")</f>
        <v xml:space="preserve"> </v>
      </c>
      <c r="GJ10" s="16" t="str">
        <f>_xlfn.IFNA(IF(GH10&gt;0,$BC$49)," ")</f>
        <v xml:space="preserve"> </v>
      </c>
      <c r="GL10" s="18">
        <v>0.52083333333333337</v>
      </c>
      <c r="GM10" s="16" t="str">
        <v>Seilspringen</v>
      </c>
      <c r="GN10" s="16" t="str">
        <v>d</v>
      </c>
      <c r="GP10" s="18" t="e" cm="1">
        <f t="array" ref="GP10">_xlfn.IFS(AND($B$1=1,$BC$50&gt;0),VLOOKUP(GP4,$BB$51:$BC$90,2,FALSE),AND($B$1=2,$BC$50&gt;0),VLOOKUP(GP4,$BB$51:$BC$70,2,FALSE),AND($B$1=3,$BC$50&gt;0),VLOOKUP(GP4,$BB$51:$BC$64,2,FALSE),AND($B$1=4,$BC$50&gt;0),VLOOKUP(GP4,$BB$51:$BC$60,2,FALSE))</f>
        <v>#N/A</v>
      </c>
      <c r="GQ10" s="16" t="str">
        <f>_xlfn.IFNA(IF(GP10&gt;0,$BC$50)," ")</f>
        <v xml:space="preserve"> </v>
      </c>
      <c r="GR10" s="16" t="str">
        <f>_xlfn.IFNA(IF(GP10&gt;0,$BC$49)," ")</f>
        <v xml:space="preserve"> </v>
      </c>
      <c r="GT10" s="18">
        <v>0.52083333333333337</v>
      </c>
      <c r="GU10" s="16" t="str">
        <v>Weitwurf</v>
      </c>
      <c r="GV10" s="16" t="str">
        <v>d</v>
      </c>
      <c r="GX10" s="18" t="e" cm="1">
        <f t="array" ref="GX10">_xlfn.IFS(AND($B$1=1,$BC$50&gt;0),VLOOKUP(GX4,$BB$51:$BC$90,2,FALSE),AND($B$1=2,$BC$50&gt;0),VLOOKUP(GX4,$BB$51:$BC$70,2,FALSE),AND($B$1=3,$BC$50&gt;0),VLOOKUP(GX4,$BB$51:$BC$64,2,FALSE),AND($B$1=4,$BC$50&gt;0),VLOOKUP(GX4,$BB$51:$BC$60,2,FALSE))</f>
        <v>#N/A</v>
      </c>
      <c r="GY10" s="16" t="str">
        <f>_xlfn.IFNA(IF(GX10&gt;0,$BC$50)," ")</f>
        <v xml:space="preserve"> </v>
      </c>
      <c r="GZ10" s="16" t="str">
        <f>_xlfn.IFNA(IF(GX10&gt;0,$BC$49)," ")</f>
        <v xml:space="preserve"> </v>
      </c>
      <c r="HB10" s="18">
        <v>0.52083333333333337</v>
      </c>
      <c r="HC10" s="16" t="str">
        <v>Standweitsprung</v>
      </c>
      <c r="HD10" s="16" t="str">
        <v>d</v>
      </c>
      <c r="HF10" s="18" t="e" cm="1">
        <f t="array" ref="HF10">_xlfn.IFS(AND($B$1=1,$BC$50&gt;0),VLOOKUP(HF4,$BB$51:$BC$90,2,FALSE),AND($B$1=2,$BC$50&gt;0),VLOOKUP(HF4,$BB$51:$BC$70,2,FALSE),AND($B$1=3,$BC$50&gt;0),VLOOKUP(HF4,$BB$51:$BC$64,2,FALSE),AND($B$1=4,$BC$50&gt;0),VLOOKUP(HF4,$BB$51:$BC$60,2,FALSE))</f>
        <v>#N/A</v>
      </c>
      <c r="HG10" s="16" t="str">
        <f>_xlfn.IFNA(IF(HF10&gt;0,$BC$50)," ")</f>
        <v xml:space="preserve"> </v>
      </c>
      <c r="HH10" s="16" t="str">
        <f>_xlfn.IFNA(IF(HF10&gt;0,$BC$49)," ")</f>
        <v xml:space="preserve"> </v>
      </c>
      <c r="HJ10" s="18">
        <v>0.40972222222222221</v>
      </c>
      <c r="HK10" s="18" t="str">
        <v>Seilspringen</v>
      </c>
      <c r="HL10" s="18" t="str">
        <v>d</v>
      </c>
      <c r="HN10" s="18" t="e" cm="1">
        <f t="array" ref="HN10">_xlfn.IFS(AND($B$1=1,$BC$50&gt;0),VLOOKUP(HN4,$BB$51:$BC$90,2,FALSE),AND($B$1=2,$BC$50&gt;0),VLOOKUP(HN4,$BB$51:$BC$70,2,FALSE),AND($B$1=3,$BC$50&gt;0),VLOOKUP(HN4,$BB$51:$BC$64,2,FALSE),AND($B$1=4,$BC$50&gt;0),VLOOKUP(HN4,$BB$51:$BC$60,2,FALSE))</f>
        <v>#N/A</v>
      </c>
      <c r="HO10" s="16" t="str">
        <f>_xlfn.IFNA(IF(HN10&gt;0,$BC$50)," ")</f>
        <v xml:space="preserve"> </v>
      </c>
      <c r="HP10" s="16" t="str">
        <f>_xlfn.IFNA(IF(HN10&gt;0,$BC$49)," ")</f>
        <v xml:space="preserve"> </v>
      </c>
      <c r="HR10" s="18">
        <v>0.40972222222222221</v>
      </c>
      <c r="HS10" s="18" t="str">
        <v>Seilspringen</v>
      </c>
      <c r="HT10" s="18" t="str">
        <v>d</v>
      </c>
      <c r="HV10" s="18" t="e" cm="1">
        <f t="array" ref="HV10">_xlfn.IFS(AND($B$1=1,$BC$50&gt;0),VLOOKUP(HV4,$BB$51:$BC$90,2,FALSE),AND($B$1=2,$BC$50&gt;0),VLOOKUP(HV4,$BB$51:$BC$70,2,FALSE),AND($B$1=3,$BC$50&gt;0),VLOOKUP(HV4,$BB$51:$BC$64,2,FALSE),AND($B$1=4,$BC$50&gt;0),VLOOKUP(HV4,$BB$51:$BC$60,2,FALSE))</f>
        <v>#N/A</v>
      </c>
      <c r="HW10" s="16" t="str">
        <f>_xlfn.IFNA(IF(HV10&gt;0,$BC$50)," ")</f>
        <v xml:space="preserve"> </v>
      </c>
      <c r="HX10" s="16" t="str">
        <f>_xlfn.IFNA(IF(HV10&gt;0,$BC$49)," ")</f>
        <v xml:space="preserve"> </v>
      </c>
      <c r="HZ10" s="18">
        <v>0.40972222222222221</v>
      </c>
      <c r="IA10" s="18" t="str">
        <v>Seilspringen</v>
      </c>
      <c r="IB10" s="18" t="str">
        <v>d</v>
      </c>
      <c r="ID10" s="18" t="e" cm="1">
        <f t="array" ref="ID10">_xlfn.IFS(AND($B$1=1,$BC$50&gt;0),VLOOKUP(ID4,$BB$51:$BC$90,2,FALSE),AND($B$1=2,$BC$50&gt;0),VLOOKUP(ID4,$BB$51:$BC$70,2,FALSE),AND($B$1=3,$BC$50&gt;0),VLOOKUP(ID4,$BB$51:$BC$64,2,FALSE),AND($B$1=4,$BC$50&gt;0),VLOOKUP(ID4,$BB$51:$BC$60,2,FALSE))</f>
        <v>#N/A</v>
      </c>
      <c r="IE10" s="16" t="str">
        <f>_xlfn.IFNA(IF(ID10&gt;0,$BC$50)," ")</f>
        <v xml:space="preserve"> </v>
      </c>
      <c r="IF10" s="16" t="str">
        <f>_xlfn.IFNA(IF(ID10&gt;0,$BC$49)," ")</f>
        <v xml:space="preserve"> </v>
      </c>
      <c r="IH10" s="18">
        <v>0.40972222222222221</v>
      </c>
      <c r="II10" s="18" t="str">
        <v>Seilspringen</v>
      </c>
      <c r="IJ10" s="18" t="str">
        <v>d</v>
      </c>
      <c r="IL10" s="18" t="e" cm="1">
        <f t="array" ref="IL10">_xlfn.IFS(AND($B$1=1,$BC$50&gt;0),VLOOKUP(IL4,$BB$51:$BC$90,2,FALSE),AND($B$1=2,$BC$50&gt;0),VLOOKUP(IL4,$BB$51:$BC$70,2,FALSE),AND($B$1=3,$BC$50&gt;0),VLOOKUP(IL4,$BB$51:$BC$64,2,FALSE),AND($B$1=4,$BC$50&gt;0),VLOOKUP(IL4,$BB$51:$BC$60,2,FALSE))</f>
        <v>#N/A</v>
      </c>
      <c r="IM10" s="16" t="str">
        <f>_xlfn.IFNA(IF(IL10&gt;0,$BC$50)," ")</f>
        <v xml:space="preserve"> </v>
      </c>
      <c r="IN10" s="16" t="str">
        <f>_xlfn.IFNA(IF(IL10&gt;0,$BC$49)," ")</f>
        <v xml:space="preserve"> </v>
      </c>
      <c r="IP10" s="18">
        <v>0.40972222222222221</v>
      </c>
      <c r="IQ10" s="18" t="str">
        <v>Seilspringen</v>
      </c>
      <c r="IR10" s="18" t="str">
        <v>d</v>
      </c>
      <c r="IT10" s="18" t="e" cm="1">
        <f t="array" ref="IT10">_xlfn.IFS(AND($B$1=1,$BC$50&gt;0),VLOOKUP(IT4,$BB$51:$BC$90,2,FALSE),AND($B$1=2,$BC$50&gt;0),VLOOKUP(IT4,$BB$51:$BC$70,2,FALSE),AND($B$1=3,$BC$50&gt;0),VLOOKUP(IT4,$BB$51:$BC$64,2,FALSE),AND($B$1=4,$BC$50&gt;0),VLOOKUP(IT4,$BB$51:$BC$60,2,FALSE))</f>
        <v>#N/A</v>
      </c>
      <c r="IU10" s="16" t="str">
        <f>_xlfn.IFNA(IF(IT10&gt;0,$BC$50)," ")</f>
        <v xml:space="preserve"> </v>
      </c>
      <c r="IV10" s="16" t="str">
        <f>_xlfn.IFNA(IF(IT10&gt;0,$BC$49)," ")</f>
        <v xml:space="preserve"> </v>
      </c>
      <c r="IX10" s="18">
        <v>0.40972222222222221</v>
      </c>
      <c r="IY10" s="18" t="str">
        <v>Seilspringen</v>
      </c>
      <c r="IZ10" s="18" t="str">
        <v>d</v>
      </c>
      <c r="JB10" s="18" t="e" cm="1">
        <f t="array" ref="JB10">_xlfn.IFS(AND($B$1=1,$BC$50&gt;0),VLOOKUP(JB4,$BB$51:$BC$90,2,FALSE),AND($B$1=2,$BC$50&gt;0),VLOOKUP(JB4,$BB$51:$BC$70,2,FALSE),AND($B$1=3,$BC$50&gt;0),VLOOKUP(JB4,$BB$51:$BC$64,2,FALSE),AND($B$1=4,$BC$50&gt;0),VLOOKUP(JB4,$BB$51:$BC$60,2,FALSE))</f>
        <v>#N/A</v>
      </c>
      <c r="JC10" s="16" t="str">
        <f>_xlfn.IFNA(IF(JB10&gt;0,$BC$50)," ")</f>
        <v xml:space="preserve"> </v>
      </c>
      <c r="JD10" s="16" t="str">
        <f>_xlfn.IFNA(IF(JB10&gt;0,$BC$49)," ")</f>
        <v xml:space="preserve"> </v>
      </c>
      <c r="JF10" s="18">
        <v>0.40972222222222221</v>
      </c>
      <c r="JG10" s="18" t="str">
        <v>Seilspringen</v>
      </c>
      <c r="JH10" s="18" t="str">
        <v>d</v>
      </c>
      <c r="JJ10" s="18" t="e" cm="1">
        <f t="array" ref="JJ10">_xlfn.IFS(AND($B$1=1,$BC$50&gt;0),VLOOKUP(JJ4,$BB$51:$BC$90,2,FALSE),AND($B$1=2,$BC$50&gt;0),VLOOKUP(JJ4,$BB$51:$BC$70,2,FALSE),AND($B$1=3,$BC$50&gt;0),VLOOKUP(JJ4,$BB$51:$BC$64,2,FALSE),AND($B$1=4,$BC$50&gt;0),VLOOKUP(JJ4,$BB$51:$BC$60,2,FALSE))</f>
        <v>#N/A</v>
      </c>
      <c r="JK10" s="16" t="str">
        <f>_xlfn.IFNA(IF(JJ10&gt;0,$BC$50)," ")</f>
        <v xml:space="preserve"> </v>
      </c>
      <c r="JL10" s="16" t="str">
        <f>_xlfn.IFNA(IF(JJ10&gt;0,$BC$49)," ")</f>
        <v xml:space="preserve"> </v>
      </c>
      <c r="JN10" s="18">
        <v>0.40972222222222221</v>
      </c>
      <c r="JO10" s="18" t="str">
        <v>Seilspringen</v>
      </c>
      <c r="JP10" s="18" t="str">
        <v>d</v>
      </c>
      <c r="JR10" s="18" t="e" cm="1">
        <f t="array" ref="JR10">_xlfn.IFS(AND($B$1=1,$BC$50&gt;0),VLOOKUP(JR4,$BB$51:$BC$90,2,FALSE),AND($B$1=2,$BC$50&gt;0),VLOOKUP(JR4,$BB$51:$BC$70,2,FALSE),AND($B$1=3,$BC$50&gt;0),VLOOKUP(JR4,$BB$51:$BC$64,2,FALSE),AND($B$1=4,$BC$50&gt;0),VLOOKUP(JR4,$BB$51:$BC$60,2,FALSE))</f>
        <v>#N/A</v>
      </c>
      <c r="JS10" s="16" t="str">
        <f>_xlfn.IFNA(IF(JR10&gt;0,$BC$50)," ")</f>
        <v xml:space="preserve"> </v>
      </c>
      <c r="JT10" s="16" t="str">
        <f>_xlfn.IFNA(IF(JR10&gt;0,$BC$49)," ")</f>
        <v xml:space="preserve"> </v>
      </c>
      <c r="JV10" s="18">
        <v>0.40972222222222221</v>
      </c>
      <c r="JW10" s="18" t="str">
        <v>Seilspringen</v>
      </c>
      <c r="JX10" s="18" t="str">
        <v>d</v>
      </c>
      <c r="JZ10" s="18" t="e" cm="1">
        <f t="array" ref="JZ10">_xlfn.IFS(AND($B$1=1,$BC$50&gt;0),VLOOKUP(JZ4,$BB$51:$BC$90,2,FALSE),AND($B$1=2,$BC$50&gt;0),VLOOKUP(JZ4,$BB$51:$BC$70,2,FALSE),AND($B$1=3,$BC$50&gt;0),VLOOKUP(JZ4,$BB$51:$BC$64,2,FALSE),AND($B$1=4,$BC$50&gt;0),VLOOKUP(JZ4,$BB$51:$BC$60,2,FALSE))</f>
        <v>#N/A</v>
      </c>
      <c r="KA10" s="16" t="str">
        <f>_xlfn.IFNA(IF(JZ10&gt;0,$BC$50)," ")</f>
        <v xml:space="preserve"> </v>
      </c>
      <c r="KB10" s="16" t="str">
        <f>_xlfn.IFNA(IF(JZ10&gt;0,$BC$49)," ")</f>
        <v xml:space="preserve"> </v>
      </c>
      <c r="KD10" s="18">
        <v>0.40972222222222221</v>
      </c>
      <c r="KE10" s="18" t="str">
        <v>Seilspringen</v>
      </c>
      <c r="KF10" s="18" t="str">
        <v>d</v>
      </c>
      <c r="KH10" s="18" t="e" cm="1">
        <f t="array" ref="KH10">_xlfn.IFS(AND($B$1=1,$BC$50&gt;0),VLOOKUP(KH4,$BB$51:$BC$90,2,FALSE),AND($B$1=2,$BC$50&gt;0),VLOOKUP(KH4,$BB$51:$BC$70,2,FALSE),AND($B$1=3,$BC$50&gt;0),VLOOKUP(KH4,$BB$51:$BC$64,2,FALSE),AND($B$1=4,$BC$50&gt;0),VLOOKUP(KH4,$BB$51:$BC$60,2,FALSE))</f>
        <v>#N/A</v>
      </c>
      <c r="KI10" s="16" t="str">
        <f>_xlfn.IFNA(IF(KH10&gt;0,$BC$50)," ")</f>
        <v xml:space="preserve"> </v>
      </c>
      <c r="KJ10" s="16" t="str">
        <f>_xlfn.IFNA(IF(KH10&gt;0,$BC$49)," ")</f>
        <v xml:space="preserve"> </v>
      </c>
      <c r="KL10" s="18">
        <v>0.40972222222222221</v>
      </c>
      <c r="KM10" s="18" t="str">
        <v>Seilspringen</v>
      </c>
      <c r="KN10" s="18" t="str">
        <v>d</v>
      </c>
      <c r="KP10" s="18" t="e" cm="1">
        <f t="array" ref="KP10">_xlfn.IFS(AND($B$1=1,$BC$50&gt;0),VLOOKUP(KP4,$BB$51:$BC$90,2,FALSE),AND($B$1=2,$BC$50&gt;0),VLOOKUP(KP4,$BB$51:$BC$70,2,FALSE),AND($B$1=3,$BC$50&gt;0),VLOOKUP(KP4,$BB$51:$BC$64,2,FALSE),AND($B$1=4,$BC$50&gt;0),VLOOKUP(KP4,$BB$51:$BC$60,2,FALSE))</f>
        <v>#N/A</v>
      </c>
      <c r="KQ10" s="16" t="str">
        <f>_xlfn.IFNA(IF(KP10&gt;0,$BC$50)," ")</f>
        <v xml:space="preserve"> </v>
      </c>
      <c r="KR10" s="16" t="str">
        <f>_xlfn.IFNA(IF(KP10&gt;0,$BC$49)," ")</f>
        <v xml:space="preserve"> </v>
      </c>
      <c r="KT10" s="18">
        <v>0.40972222222222221</v>
      </c>
      <c r="KU10" s="18" t="str">
        <v>Seilspringen</v>
      </c>
      <c r="KV10" s="18" t="str">
        <v>d</v>
      </c>
      <c r="KX10" s="18" t="e" cm="1">
        <f t="array" ref="KX10">_xlfn.IFS(AND($B$1=1,$BC$50&gt;0),VLOOKUP(KX4,$BB$51:$BC$90,2,FALSE),AND($B$1=2,$BC$50&gt;0),VLOOKUP(KX4,$BB$51:$BC$70,2,FALSE),AND($B$1=3,$BC$50&gt;0),VLOOKUP(KX4,$BB$51:$BC$64,2,FALSE),AND($B$1=4,$BC$50&gt;0),VLOOKUP(KX4,$BB$51:$BC$60,2,FALSE))</f>
        <v>#N/A</v>
      </c>
      <c r="KY10" s="16" t="str">
        <f>_xlfn.IFNA(IF(KX10&gt;0,$BC$50)," ")</f>
        <v xml:space="preserve"> </v>
      </c>
      <c r="KZ10" s="16" t="str">
        <f>_xlfn.IFNA(IF(KX10&gt;0,$BC$49)," ")</f>
        <v xml:space="preserve"> </v>
      </c>
      <c r="LB10" s="18">
        <v>0.40972222222222221</v>
      </c>
      <c r="LC10" s="18" t="str">
        <v>Seilspringen</v>
      </c>
      <c r="LD10" s="18" t="str">
        <v>d</v>
      </c>
      <c r="LF10" s="18" t="e" cm="1">
        <f t="array" ref="LF10">_xlfn.IFS(AND($B$1=1,$BC$50&gt;0),VLOOKUP(LF4,$BB$51:$BC$90,2,FALSE),AND($B$1=2,$BC$50&gt;0),VLOOKUP(LF4,$BB$51:$BC$70,2,FALSE),AND($B$1=3,$BC$50&gt;0),VLOOKUP(LF4,$BB$51:$BC$64,2,FALSE),AND($B$1=4,$BC$50&gt;0),VLOOKUP(LF4,$BB$51:$BC$60,2,FALSE))</f>
        <v>#N/A</v>
      </c>
      <c r="LG10" s="16" t="str">
        <f>_xlfn.IFNA(IF(LF10&gt;0,$BC$50)," ")</f>
        <v xml:space="preserve"> </v>
      </c>
      <c r="LH10" s="16" t="str">
        <f>_xlfn.IFNA(IF(LF10&gt;0,$BC$49)," ")</f>
        <v xml:space="preserve"> </v>
      </c>
      <c r="LJ10" s="18">
        <v>0.40972222222222221</v>
      </c>
      <c r="LK10" s="18" t="str">
        <v>Seilspringen</v>
      </c>
      <c r="LL10" s="18" t="str">
        <v>d</v>
      </c>
    </row>
    <row r="11" spans="1:327" x14ac:dyDescent="0.2">
      <c r="A11" s="16"/>
      <c r="B11" s="20">
        <f>IF($BA$50&gt;0,VLOOKUP(B4,_xlfn.ANCHORARRAY($AZ$92),2),"NEIN")</f>
        <v>0.6875</v>
      </c>
      <c r="C11" s="21" t="str">
        <f>IF(B11&gt;0,$BA$50)</f>
        <v>Standweitsprung</v>
      </c>
      <c r="D11" s="21" t="str">
        <f>IF(B11&gt;0,$BA$49)</f>
        <v>c</v>
      </c>
      <c r="E11" s="16"/>
      <c r="F11" s="18" t="e" cm="1">
        <f t="array" ref="F11">_xlfn.IFS(AND($B$1=1,$BA$50&gt;0),VLOOKUP(F4,$AZ$51:$BA$90,2,FALSE),AND($B$1=2,$BA$50&gt;0),VLOOKUP(F4,$AZ$51:$BA$71,2,FALSE),AND($B$1=3,$BA$50&gt;0),VLOOKUP(F4,$AZ$51:$BA$64,2,FALSE),AND($B$1=4,$BA$50&gt;0),VLOOKUP(F4,$AZ$51:$BA$60,2,FALSE))</f>
        <v>#N/A</v>
      </c>
      <c r="G11" s="16" t="str">
        <f>_xlfn.IFNA(IF(F11&gt;0,$BA$50)," ")</f>
        <v xml:space="preserve"> </v>
      </c>
      <c r="H11" s="16" t="str">
        <f>_xlfn.IFNA(IF(F11&gt;0,$BA$49)," ")</f>
        <v xml:space="preserve"> </v>
      </c>
      <c r="I11" s="16"/>
      <c r="J11" s="18" t="e">
        <v>#N/A</v>
      </c>
      <c r="K11" s="16" t="str">
        <v xml:space="preserve"> </v>
      </c>
      <c r="L11" s="16" t="str">
        <v xml:space="preserve"> </v>
      </c>
      <c r="M11" s="16"/>
      <c r="N11" s="18" t="e" cm="1">
        <f t="array" ref="N11">_xlfn.IFS(AND($B$1=1,$BA$50&gt;0),VLOOKUP(N4,$AZ$51:$BA$90,2,FALSE),AND($B$1=2,$BA$50&gt;0),VLOOKUP(N4,$AZ$51:$BA$71,2,FALSE),AND($B$1=3,$BA$50&gt;0),VLOOKUP(N4,$AZ$51:$BA$64,2,FALSE),AND($B$1=4,$BA$50&gt;0),VLOOKUP(N4,$AZ$51:$BA$60,2,FALSE))</f>
        <v>#N/A</v>
      </c>
      <c r="O11" s="16" t="str">
        <f>_xlfn.IFNA(IF(N11&gt;0,$BA$50)," ")</f>
        <v xml:space="preserve"> </v>
      </c>
      <c r="P11" s="16" t="str">
        <f>_xlfn.IFNA(IF(N11&gt;0,$BA$49)," ")</f>
        <v xml:space="preserve"> </v>
      </c>
      <c r="Q11" s="16"/>
      <c r="R11" s="18" t="e">
        <v>#N/A</v>
      </c>
      <c r="S11" s="16" t="str">
        <v xml:space="preserve"> </v>
      </c>
      <c r="T11" s="16" t="str">
        <v xml:space="preserve"> </v>
      </c>
      <c r="U11" s="16"/>
      <c r="V11" s="18" t="e" cm="1">
        <f t="array" ref="V11">_xlfn.IFS(AND($B$1=1,$BA$50&gt;0),VLOOKUP(V4,$AZ$51:$BA$90,2,FALSE),AND($B$1=2,$BA$50&gt;0),VLOOKUP(V4,$AZ$51:$BA$71,2,FALSE),AND($B$1=3,$BA$50&gt;0),VLOOKUP(V4,$AZ$51:$BA$64,2,FALSE),AND($B$1=4,$BA$50&gt;0),VLOOKUP(V4,$AZ$51:$BA$60,2,FALSE))</f>
        <v>#N/A</v>
      </c>
      <c r="W11" s="16" t="str">
        <f>_xlfn.IFNA(IF(V11&gt;0,$BA$50)," ")</f>
        <v xml:space="preserve"> </v>
      </c>
      <c r="X11" s="16" t="str">
        <f>_xlfn.IFNA(IF(V11&gt;0,$BA$49)," ")</f>
        <v xml:space="preserve"> </v>
      </c>
      <c r="Z11" s="3" t="e">
        <v>#N/A</v>
      </c>
      <c r="AA11" s="1" t="str">
        <v xml:space="preserve"> </v>
      </c>
      <c r="AB11" s="1" t="str">
        <v xml:space="preserve"> </v>
      </c>
      <c r="AC11" s="16"/>
      <c r="AD11" s="18" t="e" cm="1">
        <f t="array" ref="AD11">_xlfn.IFS(AND($B$1=1,$BA$50&gt;0),VLOOKUP(AD4,$AZ$51:$BA$90,2,FALSE),AND($B$1=2,$BA$50&gt;0),VLOOKUP(AD4,$AZ$51:$BA$71,2,FALSE),AND($B$1=3,$BA$50&gt;0),VLOOKUP(AD4,$AZ$51:$BA$64,2,FALSE),AND($B$1=4,$BA$50&gt;0),VLOOKUP(AD4,$AZ$51:$BA$60,2,FALSE))</f>
        <v>#N/A</v>
      </c>
      <c r="AE11" s="16" t="str">
        <f>_xlfn.IFNA(IF(AD11&gt;0,$BA$50)," ")</f>
        <v xml:space="preserve"> </v>
      </c>
      <c r="AF11" s="16" t="str">
        <f>_xlfn.IFNA(IF(AD11&gt;0,$BA$49)," ")</f>
        <v xml:space="preserve"> </v>
      </c>
      <c r="AG11" s="16"/>
      <c r="AH11" s="18" t="e">
        <v>#N/A</v>
      </c>
      <c r="AI11" s="16" t="str">
        <v xml:space="preserve"> </v>
      </c>
      <c r="AJ11" s="16" t="str">
        <v xml:space="preserve"> </v>
      </c>
      <c r="AK11" s="16"/>
      <c r="AL11" s="18" t="e" cm="1">
        <f t="array" ref="AL11">_xlfn.IFS(AND($B$1=1,$BA$50&gt;0),VLOOKUP(AL4,$AZ$51:$BA$90,2,FALSE),AND($B$1=2,$BA$50&gt;0),VLOOKUP(AL4,$AZ$51:$BA$71,2,FALSE),AND($B$1=3,$BA$50&gt;0),VLOOKUP(AL4,$AZ$51:$BA$64,2,FALSE),AND($B$1=4,$BA$50&gt;0),VLOOKUP(AL4,$AZ$51:$BA$60,2,FALSE))</f>
        <v>#N/A</v>
      </c>
      <c r="AM11" s="16" t="str">
        <f>_xlfn.IFNA(IF(AL11&gt;0,$BA$50)," ")</f>
        <v xml:space="preserve"> </v>
      </c>
      <c r="AN11" s="16" t="str">
        <f>_xlfn.IFNA(IF(AL11&gt;0,$BA$49)," ")</f>
        <v xml:space="preserve"> </v>
      </c>
      <c r="AP11" s="3" t="e">
        <v>#N/A</v>
      </c>
      <c r="AQ11" s="1" t="str">
        <v xml:space="preserve"> </v>
      </c>
      <c r="AR11" s="1" t="str">
        <v xml:space="preserve"> </v>
      </c>
      <c r="AT11" s="18" t="e" cm="1">
        <f t="array" ref="AT11">_xlfn.IFS(AND($B$1=1,$BA$50&gt;0),VLOOKUP(AT4,$AZ$51:$BA$90,2,FALSE),AND($B$1=2,$BA$50&gt;0),VLOOKUP(AT4,$AZ$51:$BA$71,2,FALSE),AND($B$1=3,$BA$50&gt;0),VLOOKUP(AT4,$AZ$51:$BA$64,2,FALSE),AND($B$1=4,$BA$50&gt;0),VLOOKUP(AT4,$AZ$51:$BA$60,2,FALSE))</f>
        <v>#N/A</v>
      </c>
      <c r="AU11" s="16" t="str">
        <f>_xlfn.IFNA(IF(AT11&gt;0,$BA$50)," ")</f>
        <v xml:space="preserve"> </v>
      </c>
      <c r="AV11" s="16" t="str">
        <f>_xlfn.IFNA(IF(AT11&gt;0,$BA$49)," ")</f>
        <v xml:space="preserve"> </v>
      </c>
      <c r="AX11" s="3" t="e">
        <v>#N/A</v>
      </c>
      <c r="AY11" s="1" t="str">
        <v xml:space="preserve"> </v>
      </c>
      <c r="AZ11" s="1" t="str">
        <v xml:space="preserve"> </v>
      </c>
      <c r="BB11" s="18" t="e" cm="1">
        <f t="array" ref="BB11">_xlfn.IFS(AND($B$1=1,$BA$50&gt;0),VLOOKUP(BB4,$AZ$51:$BA$90,2,FALSE),AND($B$1=2,$BA$50&gt;0),VLOOKUP(BB4,$AZ$51:$BA$71,2,FALSE),AND($B$1=3,$BA$50&gt;0),VLOOKUP(BB4,$AZ$51:$BA$64,2,FALSE),AND($B$1=4,$BA$50&gt;0),VLOOKUP(BB4,$AZ$51:$BA$60,2,FALSE))</f>
        <v>#N/A</v>
      </c>
      <c r="BC11" s="16" t="str">
        <f>_xlfn.IFNA(IF(BB11&gt;0,$BA$50)," ")</f>
        <v xml:space="preserve"> </v>
      </c>
      <c r="BD11" s="16" t="str">
        <f>_xlfn.IFNA(IF(BB11&gt;0,$BA$49)," ")</f>
        <v xml:space="preserve"> </v>
      </c>
      <c r="BF11" s="3" t="e">
        <v>#N/A</v>
      </c>
      <c r="BG11" s="1" t="str">
        <v xml:space="preserve"> </v>
      </c>
      <c r="BH11" s="1" t="str">
        <v xml:space="preserve"> </v>
      </c>
      <c r="BJ11" s="18" t="e" cm="1">
        <f t="array" ref="BJ11">_xlfn.IFS(AND($B$1=1,$BA$50&gt;0),VLOOKUP(BJ4,$AZ$51:$BA$90,2,FALSE),AND($B$1=2,$BA$50&gt;0),VLOOKUP(BJ4,$AZ$51:$BA$71,2,FALSE),AND($B$1=3,$BA$50&gt;0),VLOOKUP(BJ4,$AZ$51:$BA$64,2,FALSE),AND($B$1=4,$BA$50&gt;0),VLOOKUP(BJ4,$AZ$51:$BA$60,2,FALSE))</f>
        <v>#N/A</v>
      </c>
      <c r="BK11" s="16" t="str">
        <f>_xlfn.IFNA(IF(BJ11&gt;0,$BA$50)," ")</f>
        <v xml:space="preserve"> </v>
      </c>
      <c r="BL11" s="16" t="str">
        <f>_xlfn.IFNA(IF(BJ11&gt;0,$BA$49)," ")</f>
        <v xml:space="preserve"> </v>
      </c>
      <c r="BN11" s="3">
        <v>0.54861111111111116</v>
      </c>
      <c r="BO11" s="3" t="str">
        <v>Weitsprung</v>
      </c>
      <c r="BP11" s="3" t="str">
        <v>a</v>
      </c>
      <c r="BR11" s="18" t="e" cm="1">
        <f t="array" ref="BR11">_xlfn.IFS(AND($B$1=1,$BA$50&gt;0),VLOOKUP(BR4,$AZ$51:$BA$90,2,FALSE),AND($B$1=2,$BA$50&gt;0),VLOOKUP(BR4,$AZ$51:$BA$71,2,FALSE),AND($B$1=3,$BA$50&gt;0),VLOOKUP(BR4,$AZ$51:$BA$64,2,FALSE),AND($B$1=4,$BA$50&gt;0),VLOOKUP(BR4,$AZ$51:$BA$60,2,FALSE))</f>
        <v>#N/A</v>
      </c>
      <c r="BS11" s="16" t="str">
        <f>_xlfn.IFNA(IF(BR11&gt;0,$BA$50)," ")</f>
        <v xml:space="preserve"> </v>
      </c>
      <c r="BT11" s="16" t="str">
        <f>_xlfn.IFNA(IF(BR11&gt;0,$BA$49)," ")</f>
        <v xml:space="preserve"> </v>
      </c>
      <c r="BV11" s="3">
        <v>0.57638888888888884</v>
      </c>
      <c r="BW11" s="3" t="str">
        <v>Weitsprung</v>
      </c>
      <c r="BX11" s="3" t="str">
        <v>a</v>
      </c>
      <c r="BZ11" s="18" t="e" cm="1">
        <f t="array" ref="BZ11">_xlfn.IFS(AND($B$1=1,$BA$50&gt;0),VLOOKUP(BZ4,$AZ$51:$BA$90,2,FALSE),AND($B$1=2,$BA$50&gt;0),VLOOKUP(BZ4,$AZ$51:$BA$71,2,FALSE),AND($B$1=3,$BA$50&gt;0),VLOOKUP(BZ4,$AZ$51:$BA$64,2,FALSE),AND($B$1=4,$BA$50&gt;0),VLOOKUP(BZ4,$AZ$51:$BA$60,2,FALSE))</f>
        <v>#N/A</v>
      </c>
      <c r="CA11" s="16" t="str">
        <f>_xlfn.IFNA(IF(BZ11&gt;0,$BA$50)," ")</f>
        <v xml:space="preserve"> </v>
      </c>
      <c r="CB11" s="16" t="str">
        <f>_xlfn.IFNA(IF(BZ11&gt;0,$BA$49)," ")</f>
        <v xml:space="preserve"> </v>
      </c>
      <c r="CD11" s="3">
        <v>0.60416666666666674</v>
      </c>
      <c r="CE11" s="3" t="str">
        <v>Weitsprung</v>
      </c>
      <c r="CF11" s="3" t="str">
        <v>a</v>
      </c>
      <c r="CH11" s="18" t="e" cm="1">
        <f t="array" ref="CH11">_xlfn.IFS(AND($B$1=1,$BA$50&gt;0),VLOOKUP(CH4,$AZ$51:$BA$90,2,FALSE),AND($B$1=2,$BA$50&gt;0),VLOOKUP(CH4,$AZ$51:$BA$71,2,FALSE),AND($B$1=3,$BA$50&gt;0),VLOOKUP(CH4,$AZ$51:$BA$64,2,FALSE),AND($B$1=4,$BA$50&gt;0),VLOOKUP(CH4,$AZ$51:$BA$60,2,FALSE))</f>
        <v>#N/A</v>
      </c>
      <c r="CI11" s="16" t="str">
        <f>_xlfn.IFNA(IF(CH11&gt;0,$BA$50)," ")</f>
        <v xml:space="preserve"> </v>
      </c>
      <c r="CJ11" s="16" t="str">
        <f>_xlfn.IFNA(IF(CH11&gt;0,$BA$49)," ")</f>
        <v xml:space="preserve"> </v>
      </c>
      <c r="CL11" s="3" t="e">
        <v>#N/A</v>
      </c>
      <c r="CM11" s="3" t="str">
        <v xml:space="preserve"> </v>
      </c>
      <c r="CN11" s="3" t="str">
        <v xml:space="preserve"> </v>
      </c>
      <c r="CP11" s="18" t="e" cm="1">
        <f t="array" ref="CP11">_xlfn.IFS(AND($B$1=1,$BA$50&gt;0),VLOOKUP(CP4,$AZ$51:$BA$90,2,FALSE),AND($B$1=2,$BA$50&gt;0),VLOOKUP(CP4,$AZ$51:$BA$71,2,FALSE),AND($B$1=3,$BA$50&gt;0),VLOOKUP(CP4,$AZ$51:$BA$64,2,FALSE),AND($B$1=4,$BA$50&gt;0),VLOOKUP(CP4,$AZ$51:$BA$60,2,FALSE))</f>
        <v>#N/A</v>
      </c>
      <c r="CQ11" s="16" t="str">
        <f>_xlfn.IFNA(IF(CP11&gt;0,$BA$50)," ")</f>
        <v xml:space="preserve"> </v>
      </c>
      <c r="CR11" s="16" t="str">
        <f>_xlfn.IFNA(IF(CP11&gt;0,$BA$49)," ")</f>
        <v xml:space="preserve"> </v>
      </c>
      <c r="CT11" s="3" t="e">
        <v>#N/A</v>
      </c>
      <c r="CU11" s="3" t="str">
        <v xml:space="preserve"> </v>
      </c>
      <c r="CV11" s="3" t="str">
        <v xml:space="preserve"> </v>
      </c>
      <c r="CX11" s="18" t="e" cm="1">
        <f t="array" ref="CX11">_xlfn.IFS(AND($B$1=1,$BA$50&gt;0),VLOOKUP(CX4,$AZ$51:$BA$90,2,FALSE),AND($B$1=2,$BA$50&gt;0),VLOOKUP(CX4,$AZ$51:$BA$71,2,FALSE),AND($B$1=3,$BA$50&gt;0),VLOOKUP(CX4,$AZ$51:$BA$64,2,FALSE),AND($B$1=4,$BA$50&gt;0),VLOOKUP(CX4,$AZ$51:$BA$60,2,FALSE))</f>
        <v>#N/A</v>
      </c>
      <c r="CY11" s="16" t="str">
        <f>_xlfn.IFNA(IF(CX11&gt;0,$BA$50)," ")</f>
        <v xml:space="preserve"> </v>
      </c>
      <c r="CZ11" s="16" t="str">
        <f>_xlfn.IFNA(IF(CX11&gt;0,$BA$49)," ")</f>
        <v xml:space="preserve"> </v>
      </c>
      <c r="DB11" s="3" t="e">
        <v>#N/A</v>
      </c>
      <c r="DC11" s="3" t="str">
        <v xml:space="preserve"> </v>
      </c>
      <c r="DD11" s="3" t="str">
        <v xml:space="preserve"> </v>
      </c>
      <c r="DF11" s="18" t="e" cm="1">
        <f t="array" ref="DF11">_xlfn.IFS(AND($B$1=1,$BA$50&gt;0),VLOOKUP(DF4,$AZ$51:$BA$90,2,FALSE),AND($B$1=2,$BA$50&gt;0),VLOOKUP(DF4,$AZ$51:$BA$71,2,FALSE),AND($B$1=3,$BA$50&gt;0),VLOOKUP(DF4,$AZ$51:$BA$64,2,FALSE),AND($B$1=4,$BA$50&gt;0),VLOOKUP(DF4,$AZ$51:$BA$60,2,FALSE))</f>
        <v>#N/A</v>
      </c>
      <c r="DG11" s="16" t="str">
        <f>_xlfn.IFNA(IF(DF11&gt;0,$BA$50)," ")</f>
        <v xml:space="preserve"> </v>
      </c>
      <c r="DH11" s="16" t="str">
        <f>_xlfn.IFNA(IF(DF11&gt;0,$BA$49)," ")</f>
        <v xml:space="preserve"> </v>
      </c>
      <c r="DJ11" s="3" t="e">
        <v>#N/A</v>
      </c>
      <c r="DK11" s="3" t="str">
        <v xml:space="preserve"> </v>
      </c>
      <c r="DL11" s="3" t="str">
        <v xml:space="preserve"> </v>
      </c>
      <c r="DN11" s="18" cm="1">
        <f t="array" ref="DN11">_xlfn.IFS(AND($B$1=1,$BA$50&gt;0),VLOOKUP(DN4,$AZ$51:$BA$90,2,FALSE),AND($B$1=2,$BA$50&gt;0),VLOOKUP(DN4,$AZ$51:$BA$71,2,FALSE),AND($B$1=3,$BA$50&gt;0),VLOOKUP(DN4,$AZ$51:$BA$64,2,FALSE),AND($B$1=4,$BA$50&gt;0),VLOOKUP(DN4,$AZ$51:$BA$60,2,FALSE))</f>
        <v>0.38194444444444448</v>
      </c>
      <c r="DO11" s="16" t="str">
        <f>_xlfn.IFNA(IF(DN11&gt;0,$BA$50)," ")</f>
        <v>Standweitsprung</v>
      </c>
      <c r="DP11" s="16" t="str">
        <f>_xlfn.IFNA(IF(DN11&gt;0,$BA$49)," ")</f>
        <v>c</v>
      </c>
      <c r="DR11" s="3">
        <v>0.54861111111111116</v>
      </c>
      <c r="DS11" s="3" t="str">
        <v>Weitsprung</v>
      </c>
      <c r="DT11" s="3" t="str">
        <v>b</v>
      </c>
      <c r="DV11" s="18" cm="1">
        <f t="array" ref="DV11">_xlfn.IFS(AND($B$1=1,$BA$50&gt;0),VLOOKUP(DV4,$AZ$51:$BA$90,2,FALSE),AND($B$1=2,$BA$50&gt;0),VLOOKUP(DV4,$AZ$51:$BA$71,2,FALSE),AND($B$1=3,$BA$50&gt;0),VLOOKUP(DV4,$AZ$51:$BA$64,2,FALSE),AND($B$1=4,$BA$50&gt;0),VLOOKUP(DV4,$AZ$51:$BA$60,2,FALSE))</f>
        <v>0.40972222222222221</v>
      </c>
      <c r="DW11" s="16" t="str">
        <f>_xlfn.IFNA(IF(DV11&gt;0,$BA$50)," ")</f>
        <v>Standweitsprung</v>
      </c>
      <c r="DX11" s="16" t="str">
        <f>_xlfn.IFNA(IF(DV11&gt;0,$BA$49)," ")</f>
        <v>c</v>
      </c>
      <c r="DZ11" s="3">
        <v>0.57638888888888884</v>
      </c>
      <c r="EA11" s="3" t="str">
        <v>Weitsprung</v>
      </c>
      <c r="EB11" s="3" t="str">
        <v>b</v>
      </c>
      <c r="ED11" s="18" cm="1">
        <f t="array" ref="ED11">_xlfn.IFS(AND($B$1=1,$BA$50&gt;0),VLOOKUP(ED4,$AZ$51:$BA$90,2,FALSE),AND($B$1=2,$BA$50&gt;0),VLOOKUP(ED4,$AZ$51:$BA$71,2,FALSE),AND($B$1=3,$BA$50&gt;0),VLOOKUP(ED4,$AZ$51:$BA$64,2,FALSE),AND($B$1=4,$BA$50&gt;0),VLOOKUP(ED4,$AZ$51:$BA$60,2,FALSE))</f>
        <v>0.4375</v>
      </c>
      <c r="EE11" s="16" t="str">
        <f>_xlfn.IFNA(IF(ED11&gt;0,$BA$50)," ")</f>
        <v>Standweitsprung</v>
      </c>
      <c r="EF11" s="16" t="str">
        <f>_xlfn.IFNA(IF(ED11&gt;0,$BA$49)," ")</f>
        <v>c</v>
      </c>
      <c r="EH11" s="3">
        <v>0.60416666666666674</v>
      </c>
      <c r="EI11" s="3" t="str">
        <v>Weitsprung</v>
      </c>
      <c r="EJ11" s="3" t="str">
        <v>b</v>
      </c>
      <c r="EL11" s="18" cm="1">
        <f t="array" ref="EL11">_xlfn.IFS(AND($B$1=1,$BA$50&gt;0),VLOOKUP(EL4,$AZ$51:$BA$90,2,FALSE),AND($B$1=2,$BA$50&gt;0),VLOOKUP(EL4,$AZ$51:$BA$71,2,FALSE),AND($B$1=3,$BA$50&gt;0),VLOOKUP(EL4,$AZ$51:$BA$64,2,FALSE),AND($B$1=4,$BA$50&gt;0),VLOOKUP(EL4,$AZ$51:$BA$60,2,FALSE))</f>
        <v>0.46527777777777779</v>
      </c>
      <c r="EM11" s="16" t="str">
        <f>_xlfn.IFNA(IF(EL11&gt;0,$BA$50)," ")</f>
        <v>Standweitsprung</v>
      </c>
      <c r="EN11" s="16" t="str">
        <f>_xlfn.IFNA(IF(EL11&gt;0,$BA$49)," ")</f>
        <v>c</v>
      </c>
      <c r="EP11" s="18" t="e">
        <v>#N/A</v>
      </c>
      <c r="EQ11" s="18" t="str">
        <v xml:space="preserve"> </v>
      </c>
      <c r="ER11" s="18" t="str">
        <v xml:space="preserve"> </v>
      </c>
      <c r="ET11" s="18" cm="1">
        <f t="array" ref="ET11">_xlfn.IFS(AND($B$1=1,$BA$50&gt;0),VLOOKUP(ET4,$AZ$51:$BA$90,2,FALSE),AND($B$1=2,$BA$50&gt;0),VLOOKUP(ET4,$AZ$51:$BA$71,2,FALSE),AND($B$1=3,$BA$50&gt;0),VLOOKUP(ET4,$AZ$51:$BA$64,2,FALSE),AND($B$1=4,$BA$50&gt;0),VLOOKUP(ET4,$AZ$51:$BA$60,2,FALSE))</f>
        <v>0.49305555555555558</v>
      </c>
      <c r="EU11" s="16" t="str">
        <f>_xlfn.IFNA(IF(ET11&gt;0,$BA$50)," ")</f>
        <v>Standweitsprung</v>
      </c>
      <c r="EV11" s="16" t="str">
        <f>_xlfn.IFNA(IF(ET11&gt;0,$BA$49)," ")</f>
        <v>c</v>
      </c>
      <c r="EX11" s="18" t="e">
        <v>#N/A</v>
      </c>
      <c r="EY11" s="18" t="str">
        <v xml:space="preserve"> </v>
      </c>
      <c r="EZ11" s="18" t="str">
        <v xml:space="preserve"> </v>
      </c>
      <c r="FB11" s="18" cm="1">
        <f t="array" ref="FB11">_xlfn.IFS(AND($B$1=1,$BA$50&gt;0),VLOOKUP(FB4,$AZ$51:$BA$90,2,FALSE),AND($B$1=2,$BA$50&gt;0),VLOOKUP(FB4,$AZ$51:$BA$71,2,FALSE),AND($B$1=3,$BA$50&gt;0),VLOOKUP(FB4,$AZ$51:$BA$64,2,FALSE),AND($B$1=4,$BA$50&gt;0),VLOOKUP(FB4,$AZ$51:$BA$60,2,FALSE))</f>
        <v>0.52083333333333337</v>
      </c>
      <c r="FC11" s="16" t="str">
        <f>_xlfn.IFNA(IF(FB11&gt;0,$BA$50)," ")</f>
        <v>Standweitsprung</v>
      </c>
      <c r="FD11" s="16" t="str">
        <f>_xlfn.IFNA(IF(FB11&gt;0,$BA$49)," ")</f>
        <v>c</v>
      </c>
      <c r="FF11" s="18" t="e">
        <v>#N/A</v>
      </c>
      <c r="FG11" s="18" t="str">
        <v xml:space="preserve"> </v>
      </c>
      <c r="FH11" s="18" t="str">
        <v xml:space="preserve"> </v>
      </c>
      <c r="FJ11" s="18" t="e" cm="1">
        <f t="array" ref="FJ11">_xlfn.IFS(AND($B$1=1,$BA$50&gt;0),VLOOKUP(FJ4,$AZ$51:$BA$90,2,FALSE),AND($B$1=2,$BA$50&gt;0),VLOOKUP(FJ4,$AZ$51:$BA$71,2,FALSE),AND($B$1=3,$BA$50&gt;0),VLOOKUP(FJ4,$AZ$51:$BA$64,2,FALSE),AND($B$1=4,$BA$50&gt;0),VLOOKUP(FJ4,$AZ$51:$BA$60,2,FALSE))</f>
        <v>#N/A</v>
      </c>
      <c r="FK11" s="16" t="str">
        <f>_xlfn.IFNA(IF(FJ11&gt;0,$BA$50)," ")</f>
        <v xml:space="preserve"> </v>
      </c>
      <c r="FL11" s="16" t="str">
        <f>_xlfn.IFNA(IF(FJ11&gt;0,$BA$49)," ")</f>
        <v xml:space="preserve"> </v>
      </c>
      <c r="FN11" s="18" t="e">
        <v>#N/A</v>
      </c>
      <c r="FO11" s="18" t="str">
        <v xml:space="preserve"> </v>
      </c>
      <c r="FP11" s="18" t="str">
        <v xml:space="preserve"> </v>
      </c>
      <c r="FR11" s="18" cm="1">
        <f t="array" ref="FR11">_xlfn.IFS(AND($B$1=1,$BA$50&gt;0),VLOOKUP(FR4,$AZ$51:$BA$90,2,FALSE),AND($B$1=2,$BA$50&gt;0),VLOOKUP(FR4,$AZ$51:$BA$71,2,FALSE),AND($B$1=3,$BA$50&gt;0),VLOOKUP(FR4,$AZ$51:$BA$64,2,FALSE),AND($B$1=4,$BA$50&gt;0),VLOOKUP(FR4,$AZ$51:$BA$60,2,FALSE))</f>
        <v>0.57638888888888884</v>
      </c>
      <c r="FS11" s="16" t="str">
        <f>_xlfn.IFNA(IF(FR11&gt;0,$BA$50)," ")</f>
        <v>Standweitsprung</v>
      </c>
      <c r="FT11" s="16" t="str">
        <f>_xlfn.IFNA(IF(FR11&gt;0,$BA$49)," ")</f>
        <v>c</v>
      </c>
      <c r="FV11" s="18">
        <v>0.54861111111111116</v>
      </c>
      <c r="FW11" s="18" t="str">
        <v>Weitsprung</v>
      </c>
      <c r="FX11" s="18" t="str">
        <v>c</v>
      </c>
      <c r="FZ11" s="18" cm="1">
        <f t="array" ref="FZ11">_xlfn.IFS(AND($B$1=1,$BA$50&gt;0),VLOOKUP(FZ4,$AZ$51:$BA$90,2,FALSE),AND($B$1=2,$BA$50&gt;0),VLOOKUP(FZ4,$AZ$51:$BA$71,2,FALSE),AND($B$1=3,$BA$50&gt;0),VLOOKUP(FZ4,$AZ$51:$BA$64,2,FALSE),AND($B$1=4,$BA$50&gt;0),VLOOKUP(FZ4,$AZ$51:$BA$60,2,FALSE))</f>
        <v>0.60416666666666674</v>
      </c>
      <c r="GA11" s="16" t="str">
        <f>_xlfn.IFNA(IF(FZ11&gt;0,$BA$50)," ")</f>
        <v>Standweitsprung</v>
      </c>
      <c r="GB11" s="16" t="str">
        <f>_xlfn.IFNA(IF(FZ11&gt;0,$BA$49)," ")</f>
        <v>c</v>
      </c>
      <c r="GD11" s="18">
        <v>0.57638888888888884</v>
      </c>
      <c r="GE11" s="16" t="str">
        <v>Weitsprung</v>
      </c>
      <c r="GF11" s="16" t="str">
        <v>c</v>
      </c>
      <c r="GH11" s="18" t="e" cm="1">
        <f t="array" ref="GH11">_xlfn.IFS(AND($B$1=1,$BA$50&gt;0),VLOOKUP(GH4,$AZ$51:$BA$90,2,FALSE),AND($B$1=2,$BA$50&gt;0),VLOOKUP(GH4,$AZ$51:$BA$71,2,FALSE),AND($B$1=3,$BA$50&gt;0),VLOOKUP(GH4,$AZ$51:$BA$64,2,FALSE),AND($B$1=4,$BA$50&gt;0),VLOOKUP(GH4,$AZ$51:$BA$60,2,FALSE))</f>
        <v>#N/A</v>
      </c>
      <c r="GI11" s="16" t="str">
        <f>_xlfn.IFNA(IF(GH11&gt;0,$BA$50)," ")</f>
        <v xml:space="preserve"> </v>
      </c>
      <c r="GJ11" s="16" t="str">
        <f>_xlfn.IFNA(IF(GH11&gt;0,$BA$49)," ")</f>
        <v xml:space="preserve"> </v>
      </c>
      <c r="GL11" s="18">
        <v>0.60416666666666674</v>
      </c>
      <c r="GM11" s="16" t="str">
        <v>Weitsprung</v>
      </c>
      <c r="GN11" s="16" t="str">
        <v>c</v>
      </c>
      <c r="GP11" s="18" t="e" cm="1">
        <f t="array" ref="GP11">_xlfn.IFS(AND($B$1=1,$BA$50&gt;0),VLOOKUP(GP4,$AZ$51:$BA$90,2,FALSE),AND($B$1=2,$BA$50&gt;0),VLOOKUP(GP4,$AZ$51:$BA$71,2,FALSE),AND($B$1=3,$BA$50&gt;0),VLOOKUP(GP4,$AZ$51:$BA$64,2,FALSE),AND($B$1=4,$BA$50&gt;0),VLOOKUP(GP4,$AZ$51:$BA$60,2,FALSE))</f>
        <v>#N/A</v>
      </c>
      <c r="GQ11" s="16" t="str">
        <f>_xlfn.IFNA(IF(GP11&gt;0,$BA$50)," ")</f>
        <v xml:space="preserve"> </v>
      </c>
      <c r="GR11" s="16" t="str">
        <f>_xlfn.IFNA(IF(GP11&gt;0,$BA$49)," ")</f>
        <v xml:space="preserve"> </v>
      </c>
      <c r="GT11" s="18" t="e">
        <v>#N/A</v>
      </c>
      <c r="GU11" s="16" t="str">
        <v xml:space="preserve"> </v>
      </c>
      <c r="GV11" s="16" t="str">
        <v xml:space="preserve"> </v>
      </c>
      <c r="GX11" s="18" t="e" cm="1">
        <f t="array" ref="GX11">_xlfn.IFS(AND($B$1=1,$BA$50&gt;0),VLOOKUP(GX4,$AZ$51:$BA$90,2,FALSE),AND($B$1=2,$BA$50&gt;0),VLOOKUP(GX4,$AZ$51:$BA$71,2,FALSE),AND($B$1=3,$BA$50&gt;0),VLOOKUP(GX4,$AZ$51:$BA$64,2,FALSE),AND($B$1=4,$BA$50&gt;0),VLOOKUP(GX4,$AZ$51:$BA$60,2,FALSE))</f>
        <v>#N/A</v>
      </c>
      <c r="GY11" s="16" t="str">
        <f>_xlfn.IFNA(IF(GX11&gt;0,$BA$50)," ")</f>
        <v xml:space="preserve"> </v>
      </c>
      <c r="GZ11" s="16" t="str">
        <f>_xlfn.IFNA(IF(GX11&gt;0,$BA$49)," ")</f>
        <v xml:space="preserve"> </v>
      </c>
      <c r="HB11" s="18" t="e">
        <v>#N/A</v>
      </c>
      <c r="HC11" s="16" t="str">
        <v xml:space="preserve"> </v>
      </c>
      <c r="HD11" s="16" t="str">
        <v xml:space="preserve"> </v>
      </c>
      <c r="HF11" s="18" cm="1">
        <f t="array" ref="HF11">_xlfn.IFS(AND($B$1=1,$BA$50&gt;0),VLOOKUP(HF4,$AZ$51:$BA$90,2,FALSE),AND($B$1=2,$BA$50&gt;0),VLOOKUP(HF4,$AZ$51:$BA$71,2,FALSE),AND($B$1=3,$BA$50&gt;0),VLOOKUP(HF4,$AZ$51:$BA$64,2,FALSE),AND($B$1=4,$BA$50&gt;0),VLOOKUP(HF4,$AZ$51:$BA$60,2,FALSE))</f>
        <v>0.35416666666666669</v>
      </c>
      <c r="HG11" s="16" t="str">
        <f>_xlfn.IFNA(IF(HF11&gt;0,$BA$50)," ")</f>
        <v>Standweitsprung</v>
      </c>
      <c r="HH11" s="16" t="str">
        <f>_xlfn.IFNA(IF(HF11&gt;0,$BA$49)," ")</f>
        <v>c</v>
      </c>
      <c r="HJ11" s="18">
        <v>0.4375</v>
      </c>
      <c r="HK11" s="18" t="str">
        <v>Sprint</v>
      </c>
      <c r="HL11" s="18" t="str">
        <v>c</v>
      </c>
      <c r="HN11" s="18" cm="1">
        <f t="array" ref="HN11">_xlfn.IFS(AND($B$1=1,$BA$50&gt;0),VLOOKUP(HN4,$AZ$51:$BA$90,2,FALSE),AND($B$1=2,$BA$50&gt;0),VLOOKUP(HN4,$AZ$51:$BA$71,2,FALSE),AND($B$1=3,$BA$50&gt;0),VLOOKUP(HN4,$AZ$51:$BA$64,2,FALSE),AND($B$1=4,$BA$50&gt;0),VLOOKUP(HN4,$AZ$51:$BA$60,2,FALSE))</f>
        <v>0.35416666666666669</v>
      </c>
      <c r="HO11" s="16" t="str">
        <f>_xlfn.IFNA(IF(HN11&gt;0,$BA$50)," ")</f>
        <v>Standweitsprung</v>
      </c>
      <c r="HP11" s="16" t="str">
        <f>_xlfn.IFNA(IF(HN11&gt;0,$BA$49)," ")</f>
        <v>c</v>
      </c>
      <c r="HR11" s="18">
        <v>0.4375</v>
      </c>
      <c r="HS11" s="18" t="str">
        <v>Sprint</v>
      </c>
      <c r="HT11" s="18" t="str">
        <v>c</v>
      </c>
      <c r="HV11" s="18" cm="1">
        <f t="array" ref="HV11">_xlfn.IFS(AND($B$1=1,$BA$50&gt;0),VLOOKUP(HV4,$AZ$51:$BA$90,2,FALSE),AND($B$1=2,$BA$50&gt;0),VLOOKUP(HV4,$AZ$51:$BA$71,2,FALSE),AND($B$1=3,$BA$50&gt;0),VLOOKUP(HV4,$AZ$51:$BA$64,2,FALSE),AND($B$1=4,$BA$50&gt;0),VLOOKUP(HV4,$AZ$51:$BA$60,2,FALSE))</f>
        <v>0.35416666666666669</v>
      </c>
      <c r="HW11" s="16" t="str">
        <f>_xlfn.IFNA(IF(HV11&gt;0,$BA$50)," ")</f>
        <v>Standweitsprung</v>
      </c>
      <c r="HX11" s="16" t="str">
        <f>_xlfn.IFNA(IF(HV11&gt;0,$BA$49)," ")</f>
        <v>c</v>
      </c>
      <c r="HZ11" s="18">
        <v>0.4375</v>
      </c>
      <c r="IA11" s="18" t="str">
        <v>Sprint</v>
      </c>
      <c r="IB11" s="18" t="str">
        <v>c</v>
      </c>
      <c r="ID11" s="18" cm="1">
        <f t="array" ref="ID11">_xlfn.IFS(AND($B$1=1,$BA$50&gt;0),VLOOKUP(ID4,$AZ$51:$BA$90,2,FALSE),AND($B$1=2,$BA$50&gt;0),VLOOKUP(ID4,$AZ$51:$BA$71,2,FALSE),AND($B$1=3,$BA$50&gt;0),VLOOKUP(ID4,$AZ$51:$BA$64,2,FALSE),AND($B$1=4,$BA$50&gt;0),VLOOKUP(ID4,$AZ$51:$BA$60,2,FALSE))</f>
        <v>0.35416666666666669</v>
      </c>
      <c r="IE11" s="16" t="str">
        <f>_xlfn.IFNA(IF(ID11&gt;0,$BA$50)," ")</f>
        <v>Standweitsprung</v>
      </c>
      <c r="IF11" s="16" t="str">
        <f>_xlfn.IFNA(IF(ID11&gt;0,$BA$49)," ")</f>
        <v>c</v>
      </c>
      <c r="IH11" s="18">
        <v>0.4375</v>
      </c>
      <c r="II11" s="18" t="str">
        <v>Sprint</v>
      </c>
      <c r="IJ11" s="18" t="str">
        <v>c</v>
      </c>
      <c r="IL11" s="18" cm="1">
        <f t="array" ref="IL11">_xlfn.IFS(AND($B$1=1,$BA$50&gt;0),VLOOKUP(IL4,$AZ$51:$BA$90,2,FALSE),AND($B$1=2,$BA$50&gt;0),VLOOKUP(IL4,$AZ$51:$BA$71,2,FALSE),AND($B$1=3,$BA$50&gt;0),VLOOKUP(IL4,$AZ$51:$BA$64,2,FALSE),AND($B$1=4,$BA$50&gt;0),VLOOKUP(IL4,$AZ$51:$BA$60,2,FALSE))</f>
        <v>0.35416666666666669</v>
      </c>
      <c r="IM11" s="16" t="str">
        <f>_xlfn.IFNA(IF(IL11&gt;0,$BA$50)," ")</f>
        <v>Standweitsprung</v>
      </c>
      <c r="IN11" s="16" t="str">
        <f>_xlfn.IFNA(IF(IL11&gt;0,$BA$49)," ")</f>
        <v>c</v>
      </c>
      <c r="IP11" s="18">
        <v>0.4375</v>
      </c>
      <c r="IQ11" s="18" t="str">
        <v>Sprint</v>
      </c>
      <c r="IR11" s="18" t="str">
        <v>c</v>
      </c>
      <c r="IT11" s="18" cm="1">
        <f t="array" ref="IT11">_xlfn.IFS(AND($B$1=1,$BA$50&gt;0),VLOOKUP(IT4,$AZ$51:$BA$90,2,FALSE),AND($B$1=2,$BA$50&gt;0),VLOOKUP(IT4,$AZ$51:$BA$71,2,FALSE),AND($B$1=3,$BA$50&gt;0),VLOOKUP(IT4,$AZ$51:$BA$64,2,FALSE),AND($B$1=4,$BA$50&gt;0),VLOOKUP(IT4,$AZ$51:$BA$60,2,FALSE))</f>
        <v>0.35416666666666669</v>
      </c>
      <c r="IU11" s="16" t="str">
        <f>_xlfn.IFNA(IF(IT11&gt;0,$BA$50)," ")</f>
        <v>Standweitsprung</v>
      </c>
      <c r="IV11" s="16" t="str">
        <f>_xlfn.IFNA(IF(IT11&gt;0,$BA$49)," ")</f>
        <v>c</v>
      </c>
      <c r="IX11" s="18">
        <v>0.4375</v>
      </c>
      <c r="IY11" s="18" t="str">
        <v>Sprint</v>
      </c>
      <c r="IZ11" s="18" t="str">
        <v>c</v>
      </c>
      <c r="JB11" s="18" cm="1">
        <f t="array" ref="JB11">_xlfn.IFS(AND($B$1=1,$BA$50&gt;0),VLOOKUP(JB4,$AZ$51:$BA$90,2,FALSE),AND($B$1=2,$BA$50&gt;0),VLOOKUP(JB4,$AZ$51:$BA$71,2,FALSE),AND($B$1=3,$BA$50&gt;0),VLOOKUP(JB4,$AZ$51:$BA$64,2,FALSE),AND($B$1=4,$BA$50&gt;0),VLOOKUP(JB4,$AZ$51:$BA$60,2,FALSE))</f>
        <v>0.35416666666666669</v>
      </c>
      <c r="JC11" s="16" t="str">
        <f>_xlfn.IFNA(IF(JB11&gt;0,$BA$50)," ")</f>
        <v>Standweitsprung</v>
      </c>
      <c r="JD11" s="16" t="str">
        <f>_xlfn.IFNA(IF(JB11&gt;0,$BA$49)," ")</f>
        <v>c</v>
      </c>
      <c r="JF11" s="18">
        <v>0.4375</v>
      </c>
      <c r="JG11" s="18" t="str">
        <v>Sprint</v>
      </c>
      <c r="JH11" s="18" t="str">
        <v>c</v>
      </c>
      <c r="JJ11" s="18" cm="1">
        <f t="array" ref="JJ11">_xlfn.IFS(AND($B$1=1,$BA$50&gt;0),VLOOKUP(JJ4,$AZ$51:$BA$90,2,FALSE),AND($B$1=2,$BA$50&gt;0),VLOOKUP(JJ4,$AZ$51:$BA$71,2,FALSE),AND($B$1=3,$BA$50&gt;0),VLOOKUP(JJ4,$AZ$51:$BA$64,2,FALSE),AND($B$1=4,$BA$50&gt;0),VLOOKUP(JJ4,$AZ$51:$BA$60,2,FALSE))</f>
        <v>0.35416666666666669</v>
      </c>
      <c r="JK11" s="16" t="str">
        <f>_xlfn.IFNA(IF(JJ11&gt;0,$BA$50)," ")</f>
        <v>Standweitsprung</v>
      </c>
      <c r="JL11" s="16" t="str">
        <f>_xlfn.IFNA(IF(JJ11&gt;0,$BA$49)," ")</f>
        <v>c</v>
      </c>
      <c r="JN11" s="18">
        <v>0.4375</v>
      </c>
      <c r="JO11" s="18" t="str">
        <v>Sprint</v>
      </c>
      <c r="JP11" s="18" t="str">
        <v>c</v>
      </c>
      <c r="JR11" s="18" cm="1">
        <f t="array" ref="JR11">_xlfn.IFS(AND($B$1=1,$BA$50&gt;0),VLOOKUP(JR4,$AZ$51:$BA$90,2,FALSE),AND($B$1=2,$BA$50&gt;0),VLOOKUP(JR4,$AZ$51:$BA$71,2,FALSE),AND($B$1=3,$BA$50&gt;0),VLOOKUP(JR4,$AZ$51:$BA$64,2,FALSE),AND($B$1=4,$BA$50&gt;0),VLOOKUP(JR4,$AZ$51:$BA$60,2,FALSE))</f>
        <v>0.35416666666666669</v>
      </c>
      <c r="JS11" s="16" t="str">
        <f>_xlfn.IFNA(IF(JR11&gt;0,$BA$50)," ")</f>
        <v>Standweitsprung</v>
      </c>
      <c r="JT11" s="16" t="str">
        <f>_xlfn.IFNA(IF(JR11&gt;0,$BA$49)," ")</f>
        <v>c</v>
      </c>
      <c r="JV11" s="18">
        <v>0.4375</v>
      </c>
      <c r="JW11" s="18" t="str">
        <v>Sprint</v>
      </c>
      <c r="JX11" s="18" t="str">
        <v>c</v>
      </c>
      <c r="JZ11" s="18" cm="1">
        <f t="array" ref="JZ11">_xlfn.IFS(AND($B$1=1,$BA$50&gt;0),VLOOKUP(JZ4,$AZ$51:$BA$90,2,FALSE),AND($B$1=2,$BA$50&gt;0),VLOOKUP(JZ4,$AZ$51:$BA$71,2,FALSE),AND($B$1=3,$BA$50&gt;0),VLOOKUP(JZ4,$AZ$51:$BA$64,2,FALSE),AND($B$1=4,$BA$50&gt;0),VLOOKUP(JZ4,$AZ$51:$BA$60,2,FALSE))</f>
        <v>0.35416666666666669</v>
      </c>
      <c r="KA11" s="16" t="str">
        <f>_xlfn.IFNA(IF(JZ11&gt;0,$BA$50)," ")</f>
        <v>Standweitsprung</v>
      </c>
      <c r="KB11" s="16" t="str">
        <f>_xlfn.IFNA(IF(JZ11&gt;0,$BA$49)," ")</f>
        <v>c</v>
      </c>
      <c r="KD11" s="18">
        <v>0.4375</v>
      </c>
      <c r="KE11" s="18" t="str">
        <v>Sprint</v>
      </c>
      <c r="KF11" s="18" t="str">
        <v>c</v>
      </c>
      <c r="KH11" s="18" cm="1">
        <f t="array" ref="KH11">_xlfn.IFS(AND($B$1=1,$BA$50&gt;0),VLOOKUP(KH4,$AZ$51:$BA$90,2,FALSE),AND($B$1=2,$BA$50&gt;0),VLOOKUP(KH4,$AZ$51:$BA$71,2,FALSE),AND($B$1=3,$BA$50&gt;0),VLOOKUP(KH4,$AZ$51:$BA$64,2,FALSE),AND($B$1=4,$BA$50&gt;0),VLOOKUP(KH4,$AZ$51:$BA$60,2,FALSE))</f>
        <v>0.35416666666666669</v>
      </c>
      <c r="KI11" s="16" t="str">
        <f>_xlfn.IFNA(IF(KH11&gt;0,$BA$50)," ")</f>
        <v>Standweitsprung</v>
      </c>
      <c r="KJ11" s="16" t="str">
        <f>_xlfn.IFNA(IF(KH11&gt;0,$BA$49)," ")</f>
        <v>c</v>
      </c>
      <c r="KL11" s="18">
        <v>0.4375</v>
      </c>
      <c r="KM11" s="18" t="str">
        <v>Sprint</v>
      </c>
      <c r="KN11" s="18" t="str">
        <v>c</v>
      </c>
      <c r="KP11" s="18" cm="1">
        <f t="array" ref="KP11">_xlfn.IFS(AND($B$1=1,$BA$50&gt;0),VLOOKUP(KP4,$AZ$51:$BA$90,2,FALSE),AND($B$1=2,$BA$50&gt;0),VLOOKUP(KP4,$AZ$51:$BA$71,2,FALSE),AND($B$1=3,$BA$50&gt;0),VLOOKUP(KP4,$AZ$51:$BA$64,2,FALSE),AND($B$1=4,$BA$50&gt;0),VLOOKUP(KP4,$AZ$51:$BA$60,2,FALSE))</f>
        <v>0.35416666666666669</v>
      </c>
      <c r="KQ11" s="16" t="str">
        <f>_xlfn.IFNA(IF(KP11&gt;0,$BA$50)," ")</f>
        <v>Standweitsprung</v>
      </c>
      <c r="KR11" s="16" t="str">
        <f>_xlfn.IFNA(IF(KP11&gt;0,$BA$49)," ")</f>
        <v>c</v>
      </c>
      <c r="KT11" s="18">
        <v>0.4375</v>
      </c>
      <c r="KU11" s="18" t="str">
        <v>Sprint</v>
      </c>
      <c r="KV11" s="18" t="str">
        <v>c</v>
      </c>
      <c r="KX11" s="18" cm="1">
        <f t="array" ref="KX11">_xlfn.IFS(AND($B$1=1,$BA$50&gt;0),VLOOKUP(KX4,$AZ$51:$BA$90,2,FALSE),AND($B$1=2,$BA$50&gt;0),VLOOKUP(KX4,$AZ$51:$BA$71,2,FALSE),AND($B$1=3,$BA$50&gt;0),VLOOKUP(KX4,$AZ$51:$BA$64,2,FALSE),AND($B$1=4,$BA$50&gt;0),VLOOKUP(KX4,$AZ$51:$BA$60,2,FALSE))</f>
        <v>0.35416666666666669</v>
      </c>
      <c r="KY11" s="16" t="str">
        <f>_xlfn.IFNA(IF(KX11&gt;0,$BA$50)," ")</f>
        <v>Standweitsprung</v>
      </c>
      <c r="KZ11" s="16" t="str">
        <f>_xlfn.IFNA(IF(KX11&gt;0,$BA$49)," ")</f>
        <v>c</v>
      </c>
      <c r="LB11" s="18">
        <v>0.4375</v>
      </c>
      <c r="LC11" s="18" t="str">
        <v>Sprint</v>
      </c>
      <c r="LD11" s="18" t="str">
        <v>c</v>
      </c>
      <c r="LF11" s="18" cm="1">
        <f t="array" ref="LF11">_xlfn.IFS(AND($B$1=1,$BA$50&gt;0),VLOOKUP(LF4,$AZ$51:$BA$90,2,FALSE),AND($B$1=2,$BA$50&gt;0),VLOOKUP(LF4,$AZ$51:$BA$71,2,FALSE),AND($B$1=3,$BA$50&gt;0),VLOOKUP(LF4,$AZ$51:$BA$64,2,FALSE),AND($B$1=4,$BA$50&gt;0),VLOOKUP(LF4,$AZ$51:$BA$60,2,FALSE))</f>
        <v>0.35416666666666669</v>
      </c>
      <c r="LG11" s="16" t="str">
        <f>_xlfn.IFNA(IF(LF11&gt;0,$BA$50)," ")</f>
        <v>Standweitsprung</v>
      </c>
      <c r="LH11" s="16" t="str">
        <f>_xlfn.IFNA(IF(LF11&gt;0,$BA$49)," ")</f>
        <v>c</v>
      </c>
      <c r="LJ11" s="18">
        <v>0.4375</v>
      </c>
      <c r="LK11" s="18" t="str">
        <v>Sprint</v>
      </c>
      <c r="LL11" s="18" t="str">
        <v>c</v>
      </c>
    </row>
    <row r="12" spans="1:327" x14ac:dyDescent="0.2">
      <c r="A12" s="16"/>
      <c r="B12" s="20">
        <f>IF($AY$50&gt;0,VLOOKUP(B4,_xlfn.ANCHORARRAY($AX$92),2),"NEIN")</f>
        <v>0.52083333333333337</v>
      </c>
      <c r="C12" s="21" t="str">
        <f>IF(B12&gt;0,$AY$50)</f>
        <v>Standweitsprung</v>
      </c>
      <c r="D12" s="21" t="str">
        <f>IF(B12&gt;0,$AY$49)</f>
        <v>d</v>
      </c>
      <c r="E12" s="16"/>
      <c r="F12" s="18" t="e" cm="1">
        <f t="array" ref="F12">_xlfn.IFS(AND($B$1=1,$AY$50&gt;0),VLOOKUP(F4,$AX$51:$AY$90,2,FALSE),AND($B$1=2,$AY$50&gt;0),VLOOKUP(F4,$AX$51:$AY$70,2,FALSE),AND($B$1=3,$AY$50&gt;0),VLOOKUP(F4,$AX$51:$AY$64,2,FALSE),AND($B$1=4,$AY$50&gt;0),VLOOKUP(F4,$AX$51:$AY$60,2,FALSE))</f>
        <v>#N/A</v>
      </c>
      <c r="G12" s="16" t="str">
        <f>_xlfn.IFNA(IF(F12&gt;0,$AY$50)," ")</f>
        <v xml:space="preserve"> </v>
      </c>
      <c r="H12" s="16" t="str">
        <f>_xlfn.IFNA(IF(F12&gt;0,$AY$49)," ")</f>
        <v xml:space="preserve"> </v>
      </c>
      <c r="I12" s="16"/>
      <c r="J12" s="18" t="e">
        <v>#N/A</v>
      </c>
      <c r="K12" s="16" t="str">
        <v xml:space="preserve"> </v>
      </c>
      <c r="L12" s="16" t="str">
        <v xml:space="preserve"> </v>
      </c>
      <c r="M12" s="16"/>
      <c r="N12" s="18" t="e" cm="1">
        <f t="array" ref="N12">_xlfn.IFS(AND($B$1=1,$AY$50&gt;0),VLOOKUP(N4,$AX$51:$AY$90,2,FALSE),AND($B$1=2,$AY$50&gt;0),VLOOKUP(N4,$AX$51:$AY$70,2,FALSE),AND($B$1=3,$AY$50&gt;0),VLOOKUP(N4,$AX$51:$AY$64,2,FALSE),AND($B$1=4,$AY$50&gt;0),VLOOKUP(N4,$AX$51:$AY$60,2,FALSE))</f>
        <v>#N/A</v>
      </c>
      <c r="O12" s="16" t="str">
        <f>_xlfn.IFNA(IF(N12&gt;0,$AY$50)," ")</f>
        <v xml:space="preserve"> </v>
      </c>
      <c r="P12" s="16" t="str">
        <f>_xlfn.IFNA(IF(N12&gt;0,$AY$49)," ")</f>
        <v xml:space="preserve"> </v>
      </c>
      <c r="Q12" s="16"/>
      <c r="R12" s="18" t="e">
        <v>#N/A</v>
      </c>
      <c r="S12" s="16" t="str">
        <v xml:space="preserve"> </v>
      </c>
      <c r="T12" s="16" t="str">
        <v xml:space="preserve"> </v>
      </c>
      <c r="U12" s="16"/>
      <c r="V12" s="18" t="e" cm="1">
        <f t="array" ref="V12">_xlfn.IFS(AND($B$1=1,$AY$50&gt;0),VLOOKUP(V4,$AX$51:$AY$90,2,FALSE),AND($B$1=2,$AY$50&gt;0),VLOOKUP(V4,$AX$51:$AY$70,2,FALSE),AND($B$1=3,$AY$50&gt;0),VLOOKUP(V4,$AX$51:$AY$64,2,FALSE),AND($B$1=4,$AY$50&gt;0),VLOOKUP(V4,$AX$51:$AY$60,2,FALSE))</f>
        <v>#N/A</v>
      </c>
      <c r="W12" s="16" t="str">
        <f>_xlfn.IFNA(IF(V12&gt;0,$AY$50)," ")</f>
        <v xml:space="preserve"> </v>
      </c>
      <c r="X12" s="16" t="str">
        <f>_xlfn.IFNA(IF(V12&gt;0,$AY$49)," ")</f>
        <v xml:space="preserve"> </v>
      </c>
      <c r="Z12" s="3" t="e">
        <v>#N/A</v>
      </c>
      <c r="AA12" s="1" t="str">
        <v xml:space="preserve"> </v>
      </c>
      <c r="AB12" s="1" t="str">
        <v xml:space="preserve"> </v>
      </c>
      <c r="AC12" s="16"/>
      <c r="AD12" s="18" t="e" cm="1">
        <f t="array" ref="AD12">_xlfn.IFS(AND($B$1=1,$AY$50&gt;0),VLOOKUP(AD4,$AX$51:$AY$90,2,FALSE),AND($B$1=2,$AY$50&gt;0),VLOOKUP(AD4,$AX$51:$AY$70,2,FALSE),AND($B$1=3,$AY$50&gt;0),VLOOKUP(AD4,$AX$51:$AY$64,2,FALSE),AND($B$1=4,$AY$50&gt;0),VLOOKUP(AD4,$AX$51:$AY$60,2,FALSE))</f>
        <v>#N/A</v>
      </c>
      <c r="AE12" s="16" t="str">
        <f>_xlfn.IFNA(IF(AD12&gt;0,$AY$50)," ")</f>
        <v xml:space="preserve"> </v>
      </c>
      <c r="AF12" s="16" t="str">
        <f>_xlfn.IFNA(IF(AD12&gt;0,$AY$49)," ")</f>
        <v xml:space="preserve"> </v>
      </c>
      <c r="AG12" s="16"/>
      <c r="AH12" s="18" t="e">
        <v>#N/A</v>
      </c>
      <c r="AI12" s="16" t="str">
        <v xml:space="preserve"> </v>
      </c>
      <c r="AJ12" s="16" t="str">
        <v xml:space="preserve"> </v>
      </c>
      <c r="AK12" s="16"/>
      <c r="AL12" s="18" t="e" cm="1">
        <f t="array" ref="AL12">_xlfn.IFS(AND($B$1=1,$AY$50&gt;0),VLOOKUP(AL4,$AX$51:$AY$90,2,FALSE),AND($B$1=2,$AY$50&gt;0),VLOOKUP(AL4,$AX$51:$AY$70,2,FALSE),AND($B$1=3,$AY$50&gt;0),VLOOKUP(AL4,$AX$51:$AY$64,2,FALSE),AND($B$1=4,$AY$50&gt;0),VLOOKUP(AL4,$AX$51:$AY$60,2,FALSE))</f>
        <v>#N/A</v>
      </c>
      <c r="AM12" s="16" t="str">
        <f>_xlfn.IFNA(IF(AL12&gt;0,$AY$50)," ")</f>
        <v xml:space="preserve"> </v>
      </c>
      <c r="AN12" s="16" t="str">
        <f>_xlfn.IFNA(IF(AL12&gt;0,$AY$49)," ")</f>
        <v xml:space="preserve"> </v>
      </c>
      <c r="AP12" s="3" t="e">
        <v>#N/A</v>
      </c>
      <c r="AQ12" s="1" t="str">
        <v xml:space="preserve"> </v>
      </c>
      <c r="AR12" s="1" t="str">
        <v xml:space="preserve"> </v>
      </c>
      <c r="AT12" s="18" t="e" cm="1">
        <f t="array" ref="AT12">_xlfn.IFS(AND($B$1=1,$AY$50&gt;0),VLOOKUP(AT4,$AX$51:$AY$90,2,FALSE),AND($B$1=2,$AY$50&gt;0),VLOOKUP(AT4,$AX$51:$AY$70,2,FALSE),AND($B$1=3,$AY$50&gt;0),VLOOKUP(AT4,$AX$51:$AY$64,2,FALSE),AND($B$1=4,$AY$50&gt;0),VLOOKUP(AT4,$AX$51:$AY$60,2,FALSE))</f>
        <v>#N/A</v>
      </c>
      <c r="AU12" s="16" t="str">
        <f>_xlfn.IFNA(IF(AT12&gt;0,$AY$50)," ")</f>
        <v xml:space="preserve"> </v>
      </c>
      <c r="AV12" s="16" t="str">
        <f>_xlfn.IFNA(IF(AT12&gt;0,$AY$49)," ")</f>
        <v xml:space="preserve"> </v>
      </c>
      <c r="AX12" s="3" t="e">
        <v>#N/A</v>
      </c>
      <c r="AY12" s="1" t="str">
        <v xml:space="preserve"> </v>
      </c>
      <c r="AZ12" s="1" t="str">
        <v xml:space="preserve"> </v>
      </c>
      <c r="BB12" s="18" t="e" cm="1">
        <f t="array" ref="BB12">_xlfn.IFS(AND($B$1=1,$AY$50&gt;0),VLOOKUP(BB4,$AX$51:$AY$90,2,FALSE),AND($B$1=2,$AY$50&gt;0),VLOOKUP(BB4,$AX$51:$AY$70,2,FALSE),AND($B$1=3,$AY$50&gt;0),VLOOKUP(BB4,$AX$51:$AY$64,2,FALSE),AND($B$1=4,$AY$50&gt;0),VLOOKUP(BB4,$AX$51:$AY$60,2,FALSE))</f>
        <v>#N/A</v>
      </c>
      <c r="BC12" s="16" t="str">
        <f>_xlfn.IFNA(IF(BB12&gt;0,$AY$50)," ")</f>
        <v xml:space="preserve"> </v>
      </c>
      <c r="BD12" s="16" t="str">
        <f>_xlfn.IFNA(IF(BB12&gt;0,$AY$49)," ")</f>
        <v xml:space="preserve"> </v>
      </c>
      <c r="BF12" s="3" t="e">
        <v>#N/A</v>
      </c>
      <c r="BG12" s="1" t="str">
        <v xml:space="preserve"> </v>
      </c>
      <c r="BH12" s="1" t="str">
        <v xml:space="preserve"> </v>
      </c>
      <c r="BJ12" s="18" t="e" cm="1">
        <f t="array" ref="BJ12">_xlfn.IFS(AND($B$1=1,$AY$50&gt;0),VLOOKUP(BJ4,$AX$51:$AY$90,2,FALSE),AND($B$1=2,$AY$50&gt;0),VLOOKUP(BJ4,$AX$51:$AY$70,2,FALSE),AND($B$1=3,$AY$50&gt;0),VLOOKUP(BJ4,$AX$51:$AY$64,2,FALSE),AND($B$1=4,$AY$50&gt;0),VLOOKUP(BJ4,$AX$51:$AY$60,2,FALSE))</f>
        <v>#N/A</v>
      </c>
      <c r="BK12" s="16" t="str">
        <f>_xlfn.IFNA(IF(BJ12&gt;0,$AY$50)," ")</f>
        <v xml:space="preserve"> </v>
      </c>
      <c r="BL12" s="16" t="str">
        <f>_xlfn.IFNA(IF(BJ12&gt;0,$AY$49)," ")</f>
        <v xml:space="preserve"> </v>
      </c>
      <c r="BN12" s="3">
        <v>0.57638888888888884</v>
      </c>
      <c r="BO12" s="3" t="str">
        <v>Standweitsprung</v>
      </c>
      <c r="BP12" s="3" t="str">
        <v>a</v>
      </c>
      <c r="BR12" s="18" t="e" cm="1">
        <f t="array" ref="BR12">_xlfn.IFS(AND($B$1=1,$AY$50&gt;0),VLOOKUP(BR4,$AX$51:$AY$90,2,FALSE),AND($B$1=2,$AY$50&gt;0),VLOOKUP(BR4,$AX$51:$AY$70,2,FALSE),AND($B$1=3,$AY$50&gt;0),VLOOKUP(BR4,$AX$51:$AY$64,2,FALSE),AND($B$1=4,$AY$50&gt;0),VLOOKUP(BR4,$AX$51:$AY$60,2,FALSE))</f>
        <v>#N/A</v>
      </c>
      <c r="BS12" s="16" t="str">
        <f>_xlfn.IFNA(IF(BR12&gt;0,$AY$50)," ")</f>
        <v xml:space="preserve"> </v>
      </c>
      <c r="BT12" s="16" t="str">
        <f>_xlfn.IFNA(IF(BR12&gt;0,$AY$49)," ")</f>
        <v xml:space="preserve"> </v>
      </c>
      <c r="BV12" s="3">
        <v>0.60416666666666674</v>
      </c>
      <c r="BW12" s="3" t="str">
        <v>Standweitsprung</v>
      </c>
      <c r="BX12" s="3" t="str">
        <v>a</v>
      </c>
      <c r="BZ12" s="18" t="e" cm="1">
        <f t="array" ref="BZ12">_xlfn.IFS(AND($B$1=1,$AY$50&gt;0),VLOOKUP(BZ4,$AX$51:$AY$90,2,FALSE),AND($B$1=2,$AY$50&gt;0),VLOOKUP(BZ4,$AX$51:$AY$70,2,FALSE),AND($B$1=3,$AY$50&gt;0),VLOOKUP(BZ4,$AX$51:$AY$64,2,FALSE),AND($B$1=4,$AY$50&gt;0),VLOOKUP(BZ4,$AX$51:$AY$60,2,FALSE))</f>
        <v>#N/A</v>
      </c>
      <c r="CA12" s="16" t="str">
        <f>_xlfn.IFNA(IF(BZ12&gt;0,$AY$50)," ")</f>
        <v xml:space="preserve"> </v>
      </c>
      <c r="CB12" s="16" t="str">
        <f>_xlfn.IFNA(IF(BZ12&gt;0,$AY$49)," ")</f>
        <v xml:space="preserve"> </v>
      </c>
      <c r="CD12" s="3" t="e">
        <v>#N/A</v>
      </c>
      <c r="CE12" s="3" t="str">
        <v xml:space="preserve"> </v>
      </c>
      <c r="CF12" s="3" t="str">
        <v xml:space="preserve"> </v>
      </c>
      <c r="CH12" s="18" t="e" cm="1">
        <f t="array" ref="CH12">_xlfn.IFS(AND($B$1=1,$AY$50&gt;0),VLOOKUP(CH4,$AX$51:$AY$90,2,FALSE),AND($B$1=2,$AY$50&gt;0),VLOOKUP(CH4,$AX$51:$AY$70,2,FALSE),AND($B$1=3,$AY$50&gt;0),VLOOKUP(CH4,$AX$51:$AY$64,2,FALSE),AND($B$1=4,$AY$50&gt;0),VLOOKUP(CH4,$AX$51:$AY$60,2,FALSE))</f>
        <v>#N/A</v>
      </c>
      <c r="CI12" s="16" t="str">
        <f>_xlfn.IFNA(IF(CH12&gt;0,$AY$50)," ")</f>
        <v xml:space="preserve"> </v>
      </c>
      <c r="CJ12" s="16" t="str">
        <f>_xlfn.IFNA(IF(CH12&gt;0,$AY$49)," ")</f>
        <v xml:space="preserve"> </v>
      </c>
      <c r="CL12" s="3" t="e">
        <v>#N/A</v>
      </c>
      <c r="CM12" s="3" t="str">
        <v xml:space="preserve"> </v>
      </c>
      <c r="CN12" s="3" t="str">
        <v xml:space="preserve"> </v>
      </c>
      <c r="CP12" s="18" t="e" cm="1">
        <f t="array" ref="CP12">_xlfn.IFS(AND($B$1=1,$AY$50&gt;0),VLOOKUP(CP4,$AX$51:$AY$90,2,FALSE),AND($B$1=2,$AY$50&gt;0),VLOOKUP(CP4,$AX$51:$AY$70,2,FALSE),AND($B$1=3,$AY$50&gt;0),VLOOKUP(CP4,$AX$51:$AY$64,2,FALSE),AND($B$1=4,$AY$50&gt;0),VLOOKUP(CP4,$AX$51:$AY$60,2,FALSE))</f>
        <v>#N/A</v>
      </c>
      <c r="CQ12" s="16" t="str">
        <f>_xlfn.IFNA(IF(CP12&gt;0,$AY$50)," ")</f>
        <v xml:space="preserve"> </v>
      </c>
      <c r="CR12" s="16" t="str">
        <f>_xlfn.IFNA(IF(CP12&gt;0,$AY$49)," ")</f>
        <v xml:space="preserve"> </v>
      </c>
      <c r="CT12" s="3" t="e">
        <v>#N/A</v>
      </c>
      <c r="CU12" s="3" t="str">
        <v xml:space="preserve"> </v>
      </c>
      <c r="CV12" s="3" t="str">
        <v xml:space="preserve"> </v>
      </c>
      <c r="CX12" s="18" t="e" cm="1">
        <f t="array" ref="CX12">_xlfn.IFS(AND($B$1=1,$AY$50&gt;0),VLOOKUP(CX4,$AX$51:$AY$90,2,FALSE),AND($B$1=2,$AY$50&gt;0),VLOOKUP(CX4,$AX$51:$AY$70,2,FALSE),AND($B$1=3,$AY$50&gt;0),VLOOKUP(CX4,$AX$51:$AY$64,2,FALSE),AND($B$1=4,$AY$50&gt;0),VLOOKUP(CX4,$AX$51:$AY$60,2,FALSE))</f>
        <v>#N/A</v>
      </c>
      <c r="CY12" s="16" t="str">
        <f>_xlfn.IFNA(IF(CX12&gt;0,$AY$50)," ")</f>
        <v xml:space="preserve"> </v>
      </c>
      <c r="CZ12" s="16" t="str">
        <f>_xlfn.IFNA(IF(CX12&gt;0,$AY$49)," ")</f>
        <v xml:space="preserve"> </v>
      </c>
      <c r="DB12" s="3" t="e">
        <v>#N/A</v>
      </c>
      <c r="DC12" s="3" t="str">
        <v xml:space="preserve"> </v>
      </c>
      <c r="DD12" s="3" t="str">
        <v xml:space="preserve"> </v>
      </c>
      <c r="DF12" s="18" t="e" cm="1">
        <f t="array" ref="DF12">_xlfn.IFS(AND($B$1=1,$AY$50&gt;0),VLOOKUP(DF4,$AX$51:$AY$90,2,FALSE),AND($B$1=2,$AY$50&gt;0),VLOOKUP(DF4,$AX$51:$AY$70,2,FALSE),AND($B$1=3,$AY$50&gt;0),VLOOKUP(DF4,$AX$51:$AY$64,2,FALSE),AND($B$1=4,$AY$50&gt;0),VLOOKUP(DF4,$AX$51:$AY$60,2,FALSE))</f>
        <v>#N/A</v>
      </c>
      <c r="DG12" s="16" t="str">
        <f>_xlfn.IFNA(IF(DF12&gt;0,$AY$50)," ")</f>
        <v xml:space="preserve"> </v>
      </c>
      <c r="DH12" s="16" t="str">
        <f>_xlfn.IFNA(IF(DF12&gt;0,$AY$49)," ")</f>
        <v xml:space="preserve"> </v>
      </c>
      <c r="DJ12" s="3" t="e">
        <v>#N/A</v>
      </c>
      <c r="DK12" s="3" t="str">
        <v xml:space="preserve"> </v>
      </c>
      <c r="DL12" s="3" t="str">
        <v xml:space="preserve"> </v>
      </c>
      <c r="DN12" s="18" t="e" cm="1">
        <f t="array" ref="DN12">_xlfn.IFS(AND($B$1=1,$AY$50&gt;0),VLOOKUP(DN4,$AX$51:$AY$90,2,FALSE),AND($B$1=2,$AY$50&gt;0),VLOOKUP(DN4,$AX$51:$AY$70,2,FALSE),AND($B$1=3,$AY$50&gt;0),VLOOKUP(DN4,$AX$51:$AY$64,2,FALSE),AND($B$1=4,$AY$50&gt;0),VLOOKUP(DN4,$AX$51:$AY$60,2,FALSE))</f>
        <v>#N/A</v>
      </c>
      <c r="DO12" s="16" t="str">
        <f>_xlfn.IFNA(IF(DN12&gt;0,$AY$50)," ")</f>
        <v xml:space="preserve"> </v>
      </c>
      <c r="DP12" s="16" t="str">
        <f>_xlfn.IFNA(IF(DN12&gt;0,$AY$49)," ")</f>
        <v xml:space="preserve"> </v>
      </c>
      <c r="DR12" s="3">
        <v>0.57638888888888884</v>
      </c>
      <c r="DS12" s="3" t="str">
        <v>Standweitsprung</v>
      </c>
      <c r="DT12" s="3" t="str">
        <v>b</v>
      </c>
      <c r="DV12" s="18" t="e" cm="1">
        <f t="array" ref="DV12">_xlfn.IFS(AND($B$1=1,$AY$50&gt;0),VLOOKUP(DV4,$AX$51:$AY$90,2,FALSE),AND($B$1=2,$AY$50&gt;0),VLOOKUP(DV4,$AX$51:$AY$70,2,FALSE),AND($B$1=3,$AY$50&gt;0),VLOOKUP(DV4,$AX$51:$AY$64,2,FALSE),AND($B$1=4,$AY$50&gt;0),VLOOKUP(DV4,$AX$51:$AY$60,2,FALSE))</f>
        <v>#N/A</v>
      </c>
      <c r="DW12" s="16" t="str">
        <f>_xlfn.IFNA(IF(DV12&gt;0,$AY$50)," ")</f>
        <v xml:space="preserve"> </v>
      </c>
      <c r="DX12" s="16" t="str">
        <f>_xlfn.IFNA(IF(DV12&gt;0,$AY$49)," ")</f>
        <v xml:space="preserve"> </v>
      </c>
      <c r="DZ12" s="3">
        <v>0.60416666666666674</v>
      </c>
      <c r="EA12" s="3" t="str">
        <v>Standweitsprung</v>
      </c>
      <c r="EB12" s="3" t="str">
        <v>b</v>
      </c>
      <c r="ED12" s="18" t="e" cm="1">
        <f t="array" ref="ED12">_xlfn.IFS(AND($B$1=1,$AY$50&gt;0),VLOOKUP(ED4,$AX$51:$AY$90,2,FALSE),AND($B$1=2,$AY$50&gt;0),VLOOKUP(ED4,$AX$51:$AY$70,2,FALSE),AND($B$1=3,$AY$50&gt;0),VLOOKUP(ED4,$AX$51:$AY$64,2,FALSE),AND($B$1=4,$AY$50&gt;0),VLOOKUP(ED4,$AX$51:$AY$60,2,FALSE))</f>
        <v>#N/A</v>
      </c>
      <c r="EE12" s="16" t="str">
        <f>_xlfn.IFNA(IF(ED12&gt;0,$AY$50)," ")</f>
        <v xml:space="preserve"> </v>
      </c>
      <c r="EF12" s="16" t="str">
        <f>_xlfn.IFNA(IF(ED12&gt;0,$AY$49)," ")</f>
        <v xml:space="preserve"> </v>
      </c>
      <c r="EH12" s="3" t="e">
        <v>#N/A</v>
      </c>
      <c r="EI12" s="3" t="str">
        <v xml:space="preserve"> </v>
      </c>
      <c r="EJ12" s="3" t="str">
        <v xml:space="preserve"> </v>
      </c>
      <c r="EL12" s="18" t="e" cm="1">
        <f t="array" ref="EL12">_xlfn.IFS(AND($B$1=1,$AY$50&gt;0),VLOOKUP(EL4,$AX$51:$AY$90,2,FALSE),AND($B$1=2,$AY$50&gt;0),VLOOKUP(EL4,$AX$51:$AY$70,2,FALSE),AND($B$1=3,$AY$50&gt;0),VLOOKUP(EL4,$AX$51:$AY$64,2,FALSE),AND($B$1=4,$AY$50&gt;0),VLOOKUP(EL4,$AX$51:$AY$60,2,FALSE))</f>
        <v>#N/A</v>
      </c>
      <c r="EM12" s="16" t="str">
        <f>_xlfn.IFNA(IF(EL12&gt;0,$AY$50)," ")</f>
        <v xml:space="preserve"> </v>
      </c>
      <c r="EN12" s="16" t="str">
        <f>_xlfn.IFNA(IF(EL12&gt;0,$AY$49)," ")</f>
        <v xml:space="preserve"> </v>
      </c>
      <c r="EP12" s="18" t="e">
        <v>#N/A</v>
      </c>
      <c r="EQ12" s="18" t="str">
        <v xml:space="preserve"> </v>
      </c>
      <c r="ER12" s="18" t="str">
        <v xml:space="preserve"> </v>
      </c>
      <c r="ET12" s="18" t="e" cm="1">
        <f t="array" ref="ET12">_xlfn.IFS(AND($B$1=1,$AY$50&gt;0),VLOOKUP(ET4,$AX$51:$AY$90,2,FALSE),AND($B$1=2,$AY$50&gt;0),VLOOKUP(ET4,$AX$51:$AY$70,2,FALSE),AND($B$1=3,$AY$50&gt;0),VLOOKUP(ET4,$AX$51:$AY$64,2,FALSE),AND($B$1=4,$AY$50&gt;0),VLOOKUP(ET4,$AX$51:$AY$60,2,FALSE))</f>
        <v>#N/A</v>
      </c>
      <c r="EU12" s="16" t="str">
        <f>_xlfn.IFNA(IF(ET12&gt;0,$AY$50)," ")</f>
        <v xml:space="preserve"> </v>
      </c>
      <c r="EV12" s="16" t="str">
        <f>_xlfn.IFNA(IF(ET12&gt;0,$AY$49)," ")</f>
        <v xml:space="preserve"> </v>
      </c>
      <c r="EX12" s="18" t="e">
        <v>#N/A</v>
      </c>
      <c r="EY12" s="18" t="str">
        <v xml:space="preserve"> </v>
      </c>
      <c r="EZ12" s="18" t="str">
        <v xml:space="preserve"> </v>
      </c>
      <c r="FB12" s="18" t="e" cm="1">
        <f t="array" ref="FB12">_xlfn.IFS(AND($B$1=1,$AY$50&gt;0),VLOOKUP(FB4,$AX$51:$AY$90,2,FALSE),AND($B$1=2,$AY$50&gt;0),VLOOKUP(FB4,$AX$51:$AY$70,2,FALSE),AND($B$1=3,$AY$50&gt;0),VLOOKUP(FB4,$AX$51:$AY$64,2,FALSE),AND($B$1=4,$AY$50&gt;0),VLOOKUP(FB4,$AX$51:$AY$60,2,FALSE))</f>
        <v>#N/A</v>
      </c>
      <c r="FC12" s="16" t="str">
        <f>_xlfn.IFNA(IF(FB12&gt;0,$AY$50)," ")</f>
        <v xml:space="preserve"> </v>
      </c>
      <c r="FD12" s="16" t="str">
        <f>_xlfn.IFNA(IF(FB12&gt;0,$AY$49)," ")</f>
        <v xml:space="preserve"> </v>
      </c>
      <c r="FF12" s="18" t="e">
        <v>#N/A</v>
      </c>
      <c r="FG12" s="18" t="str">
        <v xml:space="preserve"> </v>
      </c>
      <c r="FH12" s="18" t="str">
        <v xml:space="preserve"> </v>
      </c>
      <c r="FJ12" s="18" cm="1">
        <f t="array" ref="FJ12">_xlfn.IFS(AND($B$1=1,$AY$50&gt;0),VLOOKUP(FJ4,$AX$51:$AY$90,2,FALSE),AND($B$1=2,$AY$50&gt;0),VLOOKUP(FJ4,$AX$51:$AY$70,2,FALSE),AND($B$1=3,$AY$50&gt;0),VLOOKUP(FJ4,$AX$51:$AY$64,2,FALSE),AND($B$1=4,$AY$50&gt;0),VLOOKUP(FJ4,$AX$51:$AY$60,2,FALSE))</f>
        <v>0.38194444444444448</v>
      </c>
      <c r="FK12" s="16" t="str">
        <f>_xlfn.IFNA(IF(FJ12&gt;0,$AY$50)," ")</f>
        <v>Standweitsprung</v>
      </c>
      <c r="FL12" s="16" t="str">
        <f>_xlfn.IFNA(IF(FJ12&gt;0,$AY$49)," ")</f>
        <v>d</v>
      </c>
      <c r="FN12" s="18" t="e">
        <v>#N/A</v>
      </c>
      <c r="FO12" s="18" t="str">
        <v xml:space="preserve"> </v>
      </c>
      <c r="FP12" s="18" t="str">
        <v xml:space="preserve"> </v>
      </c>
      <c r="FR12" s="18" cm="1">
        <f t="array" ref="FR12">_xlfn.IFS(AND($B$1=1,$AY$50&gt;0),VLOOKUP(FR4,$AX$51:$AY$90,2,FALSE),AND($B$1=2,$AY$50&gt;0),VLOOKUP(FR4,$AX$51:$AY$70,2,FALSE),AND($B$1=3,$AY$50&gt;0),VLOOKUP(FR4,$AX$51:$AY$64,2,FALSE),AND($B$1=4,$AY$50&gt;0),VLOOKUP(FR4,$AX$51:$AY$60,2,FALSE))</f>
        <v>0.40972222222222221</v>
      </c>
      <c r="FS12" s="16" t="str">
        <f>_xlfn.IFNA(IF(FR12&gt;0,$AY$50)," ")</f>
        <v>Standweitsprung</v>
      </c>
      <c r="FT12" s="16" t="str">
        <f>_xlfn.IFNA(IF(FR12&gt;0,$AY$49)," ")</f>
        <v>d</v>
      </c>
      <c r="FV12" s="18">
        <v>0.57638888888888884</v>
      </c>
      <c r="FW12" s="18" t="str">
        <v>Standweitsprung</v>
      </c>
      <c r="FX12" s="18" t="str">
        <v>c</v>
      </c>
      <c r="FZ12" s="18" cm="1">
        <f t="array" ref="FZ12">_xlfn.IFS(AND($B$1=1,$AY$50&gt;0),VLOOKUP(FZ4,$AX$51:$AY$90,2,FALSE),AND($B$1=2,$AY$50&gt;0),VLOOKUP(FZ4,$AX$51:$AY$70,2,FALSE),AND($B$1=3,$AY$50&gt;0),VLOOKUP(FZ4,$AX$51:$AY$64,2,FALSE),AND($B$1=4,$AY$50&gt;0),VLOOKUP(FZ4,$AX$51:$AY$60,2,FALSE))</f>
        <v>0.4375</v>
      </c>
      <c r="GA12" s="16" t="str">
        <f>_xlfn.IFNA(IF(FZ12&gt;0,$AY$50)," ")</f>
        <v>Standweitsprung</v>
      </c>
      <c r="GB12" s="16" t="str">
        <f>_xlfn.IFNA(IF(FZ12&gt;0,$AY$49)," ")</f>
        <v>d</v>
      </c>
      <c r="GD12" s="18">
        <v>0.60416666666666674</v>
      </c>
      <c r="GE12" s="16" t="str">
        <v>Standweitsprung</v>
      </c>
      <c r="GF12" s="16" t="str">
        <v>c</v>
      </c>
      <c r="GH12" s="18" cm="1">
        <f t="array" ref="GH12">_xlfn.IFS(AND($B$1=1,$AY$50&gt;0),VLOOKUP(GH4,$AX$51:$AY$90,2,FALSE),AND($B$1=2,$AY$50&gt;0),VLOOKUP(GH4,$AX$51:$AY$70,2,FALSE),AND($B$1=3,$AY$50&gt;0),VLOOKUP(GH4,$AX$51:$AY$64,2,FALSE),AND($B$1=4,$AY$50&gt;0),VLOOKUP(GH4,$AX$51:$AY$60,2,FALSE))</f>
        <v>0.46527777777777779</v>
      </c>
      <c r="GI12" s="16" t="str">
        <f>_xlfn.IFNA(IF(GH12&gt;0,$AY$50)," ")</f>
        <v>Standweitsprung</v>
      </c>
      <c r="GJ12" s="16" t="str">
        <f>_xlfn.IFNA(IF(GH12&gt;0,$AY$49)," ")</f>
        <v>d</v>
      </c>
      <c r="GL12" s="18" t="e">
        <v>#N/A</v>
      </c>
      <c r="GM12" s="16" t="str">
        <v xml:space="preserve"> </v>
      </c>
      <c r="GN12" s="16" t="str">
        <v xml:space="preserve"> </v>
      </c>
      <c r="GP12" s="18" cm="1">
        <f t="array" ref="GP12">_xlfn.IFS(AND($B$1=1,$AY$50&gt;0),VLOOKUP(GP4,$AX$51:$AY$90,2,FALSE),AND($B$1=2,$AY$50&gt;0),VLOOKUP(GP4,$AX$51:$AY$70,2,FALSE),AND($B$1=3,$AY$50&gt;0),VLOOKUP(GP4,$AX$51:$AY$64,2,FALSE),AND($B$1=4,$AY$50&gt;0),VLOOKUP(GP4,$AX$51:$AY$60,2,FALSE))</f>
        <v>0.49305555555555558</v>
      </c>
      <c r="GQ12" s="16" t="str">
        <f>_xlfn.IFNA(IF(GP12&gt;0,$AY$50)," ")</f>
        <v>Standweitsprung</v>
      </c>
      <c r="GR12" s="16" t="str">
        <f>_xlfn.IFNA(IF(GP12&gt;0,$AY$49)," ")</f>
        <v>d</v>
      </c>
      <c r="GT12" s="18" t="e">
        <v>#N/A</v>
      </c>
      <c r="GU12" s="16" t="str">
        <v xml:space="preserve"> </v>
      </c>
      <c r="GV12" s="16" t="str">
        <v xml:space="preserve"> </v>
      </c>
      <c r="GX12" s="18" cm="1">
        <f t="array" ref="GX12">_xlfn.IFS(AND($B$1=1,$AY$50&gt;0),VLOOKUP(GX4,$AX$51:$AY$90,2,FALSE),AND($B$1=2,$AY$50&gt;0),VLOOKUP(GX4,$AX$51:$AY$70,2,FALSE),AND($B$1=3,$AY$50&gt;0),VLOOKUP(GX4,$AX$51:$AY$64,2,FALSE),AND($B$1=4,$AY$50&gt;0),VLOOKUP(GX4,$AX$51:$AY$60,2,FALSE))</f>
        <v>0.52083333333333337</v>
      </c>
      <c r="GY12" s="16" t="str">
        <f>_xlfn.IFNA(IF(GX12&gt;0,$AY$50)," ")</f>
        <v>Standweitsprung</v>
      </c>
      <c r="GZ12" s="16" t="str">
        <f>_xlfn.IFNA(IF(GX12&gt;0,$AY$49)," ")</f>
        <v>d</v>
      </c>
      <c r="HB12" s="18" t="e">
        <v>#N/A</v>
      </c>
      <c r="HC12" s="16" t="str">
        <v xml:space="preserve"> </v>
      </c>
      <c r="HD12" s="16" t="str">
        <v xml:space="preserve"> </v>
      </c>
      <c r="HF12" s="18" cm="1">
        <f t="array" ref="HF12">_xlfn.IFS(AND($B$1=1,$AY$50&gt;0),VLOOKUP(HF4,$AX$51:$AY$90,2,FALSE),AND($B$1=2,$AY$50&gt;0),VLOOKUP(HF4,$AX$51:$AY$70,2,FALSE),AND($B$1=3,$AY$50&gt;0),VLOOKUP(HF4,$AX$51:$AY$64,2,FALSE),AND($B$1=4,$AY$50&gt;0),VLOOKUP(HF4,$AX$51:$AY$60,2,FALSE))</f>
        <v>0.35416666666666669</v>
      </c>
      <c r="HG12" s="16" t="str">
        <f>_xlfn.IFNA(IF(HF12&gt;0,$AY$50)," ")</f>
        <v>Standweitsprung</v>
      </c>
      <c r="HH12" s="16" t="str">
        <f>_xlfn.IFNA(IF(HF12&gt;0,$AY$49)," ")</f>
        <v>d</v>
      </c>
      <c r="HJ12" s="18">
        <v>0.4375</v>
      </c>
      <c r="HK12" s="18" t="str">
        <v>Sprint</v>
      </c>
      <c r="HL12" s="18" t="str">
        <v>d</v>
      </c>
      <c r="HN12" s="18" cm="1">
        <f t="array" ref="HN12">_xlfn.IFS(AND($B$1=1,$AY$50&gt;0),VLOOKUP(HN4,$AX$51:$AY$90,2,FALSE),AND($B$1=2,$AY$50&gt;0),VLOOKUP(HN4,$AX$51:$AY$70,2,FALSE),AND($B$1=3,$AY$50&gt;0),VLOOKUP(HN4,$AX$51:$AY$64,2,FALSE),AND($B$1=4,$AY$50&gt;0),VLOOKUP(HN4,$AX$51:$AY$60,2,FALSE))</f>
        <v>0.35416666666666669</v>
      </c>
      <c r="HO12" s="16" t="str">
        <f>_xlfn.IFNA(IF(HN12&gt;0,$AY$50)," ")</f>
        <v>Standweitsprung</v>
      </c>
      <c r="HP12" s="16" t="str">
        <f>_xlfn.IFNA(IF(HN12&gt;0,$AY$49)," ")</f>
        <v>d</v>
      </c>
      <c r="HR12" s="18">
        <v>0.4375</v>
      </c>
      <c r="HS12" s="18" t="str">
        <v>Sprint</v>
      </c>
      <c r="HT12" s="18" t="str">
        <v>d</v>
      </c>
      <c r="HV12" s="18" cm="1">
        <f t="array" ref="HV12">_xlfn.IFS(AND($B$1=1,$AY$50&gt;0),VLOOKUP(HV4,$AX$51:$AY$90,2,FALSE),AND($B$1=2,$AY$50&gt;0),VLOOKUP(HV4,$AX$51:$AY$70,2,FALSE),AND($B$1=3,$AY$50&gt;0),VLOOKUP(HV4,$AX$51:$AY$64,2,FALSE),AND($B$1=4,$AY$50&gt;0),VLOOKUP(HV4,$AX$51:$AY$60,2,FALSE))</f>
        <v>0.35416666666666669</v>
      </c>
      <c r="HW12" s="16" t="str">
        <f>_xlfn.IFNA(IF(HV12&gt;0,$AY$50)," ")</f>
        <v>Standweitsprung</v>
      </c>
      <c r="HX12" s="16" t="str">
        <f>_xlfn.IFNA(IF(HV12&gt;0,$AY$49)," ")</f>
        <v>d</v>
      </c>
      <c r="HZ12" s="18">
        <v>0.4375</v>
      </c>
      <c r="IA12" s="18" t="str">
        <v>Sprint</v>
      </c>
      <c r="IB12" s="18" t="str">
        <v>d</v>
      </c>
      <c r="ID12" s="18" cm="1">
        <f t="array" ref="ID12">_xlfn.IFS(AND($B$1=1,$AY$50&gt;0),VLOOKUP(ID4,$AX$51:$AY$90,2,FALSE),AND($B$1=2,$AY$50&gt;0),VLOOKUP(ID4,$AX$51:$AY$70,2,FALSE),AND($B$1=3,$AY$50&gt;0),VLOOKUP(ID4,$AX$51:$AY$64,2,FALSE),AND($B$1=4,$AY$50&gt;0),VLOOKUP(ID4,$AX$51:$AY$60,2,FALSE))</f>
        <v>0.35416666666666669</v>
      </c>
      <c r="IE12" s="16" t="str">
        <f>_xlfn.IFNA(IF(ID12&gt;0,$AY$50)," ")</f>
        <v>Standweitsprung</v>
      </c>
      <c r="IF12" s="16" t="str">
        <f>_xlfn.IFNA(IF(ID12&gt;0,$AY$49)," ")</f>
        <v>d</v>
      </c>
      <c r="IH12" s="18">
        <v>0.4375</v>
      </c>
      <c r="II12" s="18" t="str">
        <v>Sprint</v>
      </c>
      <c r="IJ12" s="18" t="str">
        <v>d</v>
      </c>
      <c r="IL12" s="18" cm="1">
        <f t="array" ref="IL12">_xlfn.IFS(AND($B$1=1,$AY$50&gt;0),VLOOKUP(IL4,$AX$51:$AY$90,2,FALSE),AND($B$1=2,$AY$50&gt;0),VLOOKUP(IL4,$AX$51:$AY$70,2,FALSE),AND($B$1=3,$AY$50&gt;0),VLOOKUP(IL4,$AX$51:$AY$64,2,FALSE),AND($B$1=4,$AY$50&gt;0),VLOOKUP(IL4,$AX$51:$AY$60,2,FALSE))</f>
        <v>0.35416666666666669</v>
      </c>
      <c r="IM12" s="16" t="str">
        <f>_xlfn.IFNA(IF(IL12&gt;0,$AY$50)," ")</f>
        <v>Standweitsprung</v>
      </c>
      <c r="IN12" s="16" t="str">
        <f>_xlfn.IFNA(IF(IL12&gt;0,$AY$49)," ")</f>
        <v>d</v>
      </c>
      <c r="IP12" s="18">
        <v>0.4375</v>
      </c>
      <c r="IQ12" s="18" t="str">
        <v>Sprint</v>
      </c>
      <c r="IR12" s="18" t="str">
        <v>d</v>
      </c>
      <c r="IT12" s="18" cm="1">
        <f t="array" ref="IT12">_xlfn.IFS(AND($B$1=1,$AY$50&gt;0),VLOOKUP(IT4,$AX$51:$AY$90,2,FALSE),AND($B$1=2,$AY$50&gt;0),VLOOKUP(IT4,$AX$51:$AY$70,2,FALSE),AND($B$1=3,$AY$50&gt;0),VLOOKUP(IT4,$AX$51:$AY$64,2,FALSE),AND($B$1=4,$AY$50&gt;0),VLOOKUP(IT4,$AX$51:$AY$60,2,FALSE))</f>
        <v>0.35416666666666669</v>
      </c>
      <c r="IU12" s="16" t="str">
        <f>_xlfn.IFNA(IF(IT12&gt;0,$AY$50)," ")</f>
        <v>Standweitsprung</v>
      </c>
      <c r="IV12" s="16" t="str">
        <f>_xlfn.IFNA(IF(IT12&gt;0,$AY$49)," ")</f>
        <v>d</v>
      </c>
      <c r="IX12" s="18">
        <v>0.4375</v>
      </c>
      <c r="IY12" s="18" t="str">
        <v>Sprint</v>
      </c>
      <c r="IZ12" s="18" t="str">
        <v>d</v>
      </c>
      <c r="JB12" s="18" cm="1">
        <f t="array" ref="JB12">_xlfn.IFS(AND($B$1=1,$AY$50&gt;0),VLOOKUP(JB4,$AX$51:$AY$90,2,FALSE),AND($B$1=2,$AY$50&gt;0),VLOOKUP(JB4,$AX$51:$AY$70,2,FALSE),AND($B$1=3,$AY$50&gt;0),VLOOKUP(JB4,$AX$51:$AY$64,2,FALSE),AND($B$1=4,$AY$50&gt;0),VLOOKUP(JB4,$AX$51:$AY$60,2,FALSE))</f>
        <v>0.35416666666666669</v>
      </c>
      <c r="JC12" s="16" t="str">
        <f>_xlfn.IFNA(IF(JB12&gt;0,$AY$50)," ")</f>
        <v>Standweitsprung</v>
      </c>
      <c r="JD12" s="16" t="str">
        <f>_xlfn.IFNA(IF(JB12&gt;0,$AY$49)," ")</f>
        <v>d</v>
      </c>
      <c r="JF12" s="18">
        <v>0.4375</v>
      </c>
      <c r="JG12" s="18" t="str">
        <v>Sprint</v>
      </c>
      <c r="JH12" s="18" t="str">
        <v>d</v>
      </c>
      <c r="JJ12" s="18" cm="1">
        <f t="array" ref="JJ12">_xlfn.IFS(AND($B$1=1,$AY$50&gt;0),VLOOKUP(JJ4,$AX$51:$AY$90,2,FALSE),AND($B$1=2,$AY$50&gt;0),VLOOKUP(JJ4,$AX$51:$AY$70,2,FALSE),AND($B$1=3,$AY$50&gt;0),VLOOKUP(JJ4,$AX$51:$AY$64,2,FALSE),AND($B$1=4,$AY$50&gt;0),VLOOKUP(JJ4,$AX$51:$AY$60,2,FALSE))</f>
        <v>0.35416666666666669</v>
      </c>
      <c r="JK12" s="16" t="str">
        <f>_xlfn.IFNA(IF(JJ12&gt;0,$AY$50)," ")</f>
        <v>Standweitsprung</v>
      </c>
      <c r="JL12" s="16" t="str">
        <f>_xlfn.IFNA(IF(JJ12&gt;0,$AY$49)," ")</f>
        <v>d</v>
      </c>
      <c r="JN12" s="18">
        <v>0.4375</v>
      </c>
      <c r="JO12" s="18" t="str">
        <v>Sprint</v>
      </c>
      <c r="JP12" s="18" t="str">
        <v>d</v>
      </c>
      <c r="JR12" s="18" cm="1">
        <f t="array" ref="JR12">_xlfn.IFS(AND($B$1=1,$AY$50&gt;0),VLOOKUP(JR4,$AX$51:$AY$90,2,FALSE),AND($B$1=2,$AY$50&gt;0),VLOOKUP(JR4,$AX$51:$AY$70,2,FALSE),AND($B$1=3,$AY$50&gt;0),VLOOKUP(JR4,$AX$51:$AY$64,2,FALSE),AND($B$1=4,$AY$50&gt;0),VLOOKUP(JR4,$AX$51:$AY$60,2,FALSE))</f>
        <v>0.35416666666666669</v>
      </c>
      <c r="JS12" s="16" t="str">
        <f>_xlfn.IFNA(IF(JR12&gt;0,$AY$50)," ")</f>
        <v>Standweitsprung</v>
      </c>
      <c r="JT12" s="16" t="str">
        <f>_xlfn.IFNA(IF(JR12&gt;0,$AY$49)," ")</f>
        <v>d</v>
      </c>
      <c r="JV12" s="18">
        <v>0.4375</v>
      </c>
      <c r="JW12" s="18" t="str">
        <v>Sprint</v>
      </c>
      <c r="JX12" s="18" t="str">
        <v>d</v>
      </c>
      <c r="JZ12" s="18" cm="1">
        <f t="array" ref="JZ12">_xlfn.IFS(AND($B$1=1,$AY$50&gt;0),VLOOKUP(JZ4,$AX$51:$AY$90,2,FALSE),AND($B$1=2,$AY$50&gt;0),VLOOKUP(JZ4,$AX$51:$AY$70,2,FALSE),AND($B$1=3,$AY$50&gt;0),VLOOKUP(JZ4,$AX$51:$AY$64,2,FALSE),AND($B$1=4,$AY$50&gt;0),VLOOKUP(JZ4,$AX$51:$AY$60,2,FALSE))</f>
        <v>0.35416666666666669</v>
      </c>
      <c r="KA12" s="16" t="str">
        <f>_xlfn.IFNA(IF(JZ12&gt;0,$AY$50)," ")</f>
        <v>Standweitsprung</v>
      </c>
      <c r="KB12" s="16" t="str">
        <f>_xlfn.IFNA(IF(JZ12&gt;0,$AY$49)," ")</f>
        <v>d</v>
      </c>
      <c r="KD12" s="18">
        <v>0.4375</v>
      </c>
      <c r="KE12" s="18" t="str">
        <v>Sprint</v>
      </c>
      <c r="KF12" s="18" t="str">
        <v>d</v>
      </c>
      <c r="KH12" s="18" cm="1">
        <f t="array" ref="KH12">_xlfn.IFS(AND($B$1=1,$AY$50&gt;0),VLOOKUP(KH4,$AX$51:$AY$90,2,FALSE),AND($B$1=2,$AY$50&gt;0),VLOOKUP(KH4,$AX$51:$AY$70,2,FALSE),AND($B$1=3,$AY$50&gt;0),VLOOKUP(KH4,$AX$51:$AY$64,2,FALSE),AND($B$1=4,$AY$50&gt;0),VLOOKUP(KH4,$AX$51:$AY$60,2,FALSE))</f>
        <v>0.35416666666666669</v>
      </c>
      <c r="KI12" s="16" t="str">
        <f>_xlfn.IFNA(IF(KH12&gt;0,$AY$50)," ")</f>
        <v>Standweitsprung</v>
      </c>
      <c r="KJ12" s="16" t="str">
        <f>_xlfn.IFNA(IF(KH12&gt;0,$AY$49)," ")</f>
        <v>d</v>
      </c>
      <c r="KL12" s="18">
        <v>0.4375</v>
      </c>
      <c r="KM12" s="18" t="str">
        <v>Sprint</v>
      </c>
      <c r="KN12" s="18" t="str">
        <v>d</v>
      </c>
      <c r="KP12" s="18" cm="1">
        <f t="array" ref="KP12">_xlfn.IFS(AND($B$1=1,$AY$50&gt;0),VLOOKUP(KP4,$AX$51:$AY$90,2,FALSE),AND($B$1=2,$AY$50&gt;0),VLOOKUP(KP4,$AX$51:$AY$70,2,FALSE),AND($B$1=3,$AY$50&gt;0),VLOOKUP(KP4,$AX$51:$AY$64,2,FALSE),AND($B$1=4,$AY$50&gt;0),VLOOKUP(KP4,$AX$51:$AY$60,2,FALSE))</f>
        <v>0.35416666666666669</v>
      </c>
      <c r="KQ12" s="16" t="str">
        <f>_xlfn.IFNA(IF(KP12&gt;0,$AY$50)," ")</f>
        <v>Standweitsprung</v>
      </c>
      <c r="KR12" s="16" t="str">
        <f>_xlfn.IFNA(IF(KP12&gt;0,$AY$49)," ")</f>
        <v>d</v>
      </c>
      <c r="KT12" s="18">
        <v>0.4375</v>
      </c>
      <c r="KU12" s="18" t="str">
        <v>Sprint</v>
      </c>
      <c r="KV12" s="18" t="str">
        <v>d</v>
      </c>
      <c r="KX12" s="18" cm="1">
        <f t="array" ref="KX12">_xlfn.IFS(AND($B$1=1,$AY$50&gt;0),VLOOKUP(KX4,$AX$51:$AY$90,2,FALSE),AND($B$1=2,$AY$50&gt;0),VLOOKUP(KX4,$AX$51:$AY$70,2,FALSE),AND($B$1=3,$AY$50&gt;0),VLOOKUP(KX4,$AX$51:$AY$64,2,FALSE),AND($B$1=4,$AY$50&gt;0),VLOOKUP(KX4,$AX$51:$AY$60,2,FALSE))</f>
        <v>0.35416666666666669</v>
      </c>
      <c r="KY12" s="16" t="str">
        <f>_xlfn.IFNA(IF(KX12&gt;0,$AY$50)," ")</f>
        <v>Standweitsprung</v>
      </c>
      <c r="KZ12" s="16" t="str">
        <f>_xlfn.IFNA(IF(KX12&gt;0,$AY$49)," ")</f>
        <v>d</v>
      </c>
      <c r="LB12" s="18">
        <v>0.4375</v>
      </c>
      <c r="LC12" s="18" t="str">
        <v>Sprint</v>
      </c>
      <c r="LD12" s="18" t="str">
        <v>d</v>
      </c>
      <c r="LF12" s="18" cm="1">
        <f t="array" ref="LF12">_xlfn.IFS(AND($B$1=1,$AY$50&gt;0),VLOOKUP(LF4,$AX$51:$AY$90,2,FALSE),AND($B$1=2,$AY$50&gt;0),VLOOKUP(LF4,$AX$51:$AY$70,2,FALSE),AND($B$1=3,$AY$50&gt;0),VLOOKUP(LF4,$AX$51:$AY$64,2,FALSE),AND($B$1=4,$AY$50&gt;0),VLOOKUP(LF4,$AX$51:$AY$60,2,FALSE))</f>
        <v>0.35416666666666669</v>
      </c>
      <c r="LG12" s="16" t="str">
        <f>_xlfn.IFNA(IF(LF12&gt;0,$AY$50)," ")</f>
        <v>Standweitsprung</v>
      </c>
      <c r="LH12" s="16" t="str">
        <f>_xlfn.IFNA(IF(LF12&gt;0,$AY$49)," ")</f>
        <v>d</v>
      </c>
      <c r="LJ12" s="18">
        <v>0.4375</v>
      </c>
      <c r="LK12" s="18" t="str">
        <v>Sprint</v>
      </c>
      <c r="LL12" s="18" t="str">
        <v>d</v>
      </c>
    </row>
    <row r="13" spans="1:327" x14ac:dyDescent="0.2">
      <c r="A13" s="16"/>
      <c r="B13" s="20">
        <f>IF($AW$50&gt;0,VLOOKUP(B4,_xlfn.ANCHORARRAY($AV$92),2),"NEIN")</f>
        <v>0.40972222222222221</v>
      </c>
      <c r="C13" s="21" t="str">
        <f>IF(B13&gt;0,$AW$50)</f>
        <v>Weitwurf</v>
      </c>
      <c r="D13" s="21" t="str">
        <f>IF(B13&gt;0,$AW$49)</f>
        <v>a</v>
      </c>
      <c r="E13" s="16"/>
      <c r="F13" s="18" cm="1">
        <f t="array" ref="F13">_xlfn.IFS(AND($B$1=1,$AW$50&gt;0),VLOOKUP(F4,$AV$51:$AW$90,2,FALSE),AND($B$1=2,$AW$50&gt;0),VLOOKUP(F4,$AV$51:$AW$70,2,FALSE),AND($B$1=3,$AW$50&gt;0),VLOOKUP(F4,$AV$51:$AW$64,2,FALSE),AND($B$1=4,$AW$50&gt;0),VLOOKUP(F4,$AV$51:$AW$60,2,FALSE))</f>
        <v>0.40972222222222221</v>
      </c>
      <c r="G13" s="16" t="str">
        <f>_xlfn.IFNA(IF(F13&gt;0,$AW$50)," ")</f>
        <v>Weitwurf</v>
      </c>
      <c r="H13" s="16" t="str">
        <f>_xlfn.IFNA(IF(F13&gt;0,$AW$49)," ")</f>
        <v>a</v>
      </c>
      <c r="J13" s="3" t="e">
        <v>#N/A</v>
      </c>
      <c r="K13" s="1" t="str">
        <v xml:space="preserve"> </v>
      </c>
      <c r="L13" s="1" t="str">
        <v xml:space="preserve"> </v>
      </c>
      <c r="M13" s="16"/>
      <c r="N13" s="18" cm="1">
        <f t="array" ref="N13">_xlfn.IFS(AND($B$1=1,$AW$50&gt;0),VLOOKUP(N4,$AV$51:$AW$90,2,FALSE),AND($B$1=2,$AW$50&gt;0),VLOOKUP(N4,$AV$51:$AW$70,2,FALSE),AND($B$1=3,$AW$50&gt;0),VLOOKUP(N4,$AV$51:$AW$64,2,FALSE),AND($B$1=4,$AW$50&gt;0),VLOOKUP(N4,$AV$51:$AW$60,2,FALSE))</f>
        <v>0.4375</v>
      </c>
      <c r="O13" s="16" t="str">
        <f>_xlfn.IFNA(IF(N13&gt;0,$AW$50)," ")</f>
        <v>Weitwurf</v>
      </c>
      <c r="P13" s="16" t="str">
        <f>_xlfn.IFNA(IF(N13&gt;0,$AW$49)," ")</f>
        <v>a</v>
      </c>
      <c r="Q13" s="16"/>
      <c r="R13" s="18" t="e">
        <v>#N/A</v>
      </c>
      <c r="S13" s="16" t="str">
        <v xml:space="preserve"> </v>
      </c>
      <c r="T13" s="16" t="str">
        <v xml:space="preserve"> </v>
      </c>
      <c r="V13" s="18" cm="1">
        <f t="array" ref="V13">_xlfn.IFS(AND($B$1=1,$AW$50&gt;0),VLOOKUP(V4,$AV$51:$AW$90,2,FALSE),AND($B$1=2,$AW$50&gt;0),VLOOKUP(V4,$AV$51:$AW$70,2,FALSE),AND($B$1=3,$AW$50&gt;0),VLOOKUP(V4,$AV$51:$AW$64,2,FALSE),AND($B$1=4,$AW$50&gt;0),VLOOKUP(V4,$AV$51:$AW$60,2,FALSE))</f>
        <v>0.46527777777777779</v>
      </c>
      <c r="W13" s="16" t="str">
        <f>_xlfn.IFNA(IF(V13&gt;0,$AW$50)," ")</f>
        <v>Weitwurf</v>
      </c>
      <c r="X13" s="16" t="str">
        <f>_xlfn.IFNA(IF(V13&gt;0,$AW$49)," ")</f>
        <v>a</v>
      </c>
      <c r="Z13" s="3" t="e">
        <v>#N/A</v>
      </c>
      <c r="AA13" s="1" t="str">
        <v xml:space="preserve"> </v>
      </c>
      <c r="AB13" s="1" t="str">
        <v xml:space="preserve"> </v>
      </c>
      <c r="AD13" s="18" cm="1">
        <f t="array" ref="AD13">_xlfn.IFS(AND($B$1=1,$AW$50&gt;0),VLOOKUP(AD4,$AV$51:$AW$90,2,FALSE),AND($B$1=2,$AW$50&gt;0),VLOOKUP(AD4,$AV$51:$AW$70,2,FALSE),AND($B$1=3,$AW$50&gt;0),VLOOKUP(AD4,$AV$51:$AW$64,2,FALSE),AND($B$1=4,$AW$50&gt;0),VLOOKUP(AD4,$AV$51:$AW$60,2,FALSE))</f>
        <v>0.49305555555555558</v>
      </c>
      <c r="AE13" s="16" t="str">
        <f>_xlfn.IFNA(IF(AD13&gt;0,$AW$50)," ")</f>
        <v>Weitwurf</v>
      </c>
      <c r="AF13" s="16" t="str">
        <f>_xlfn.IFNA(IF(AD13&gt;0,$AW$49)," ")</f>
        <v>a</v>
      </c>
      <c r="AH13" s="3" t="e">
        <v>#N/A</v>
      </c>
      <c r="AI13" s="1" t="str">
        <v xml:space="preserve"> </v>
      </c>
      <c r="AJ13" s="1" t="str">
        <v xml:space="preserve"> </v>
      </c>
      <c r="AL13" s="18" cm="1">
        <f t="array" ref="AL13">_xlfn.IFS(AND($B$1=1,$AW$50&gt;0),VLOOKUP(AL4,$AV$51:$AW$90,2,FALSE),AND($B$1=2,$AW$50&gt;0),VLOOKUP(AL4,$AV$51:$AW$70,2,FALSE),AND($B$1=3,$AW$50&gt;0),VLOOKUP(AL4,$AV$51:$AW$64,2,FALSE),AND($B$1=4,$AW$50&gt;0),VLOOKUP(AL4,$AV$51:$AW$60,2,FALSE))</f>
        <v>0.52083333333333337</v>
      </c>
      <c r="AM13" s="16" t="str">
        <f>_xlfn.IFNA(IF(AL13&gt;0,$AW$50)," ")</f>
        <v>Weitwurf</v>
      </c>
      <c r="AN13" s="16" t="str">
        <f>_xlfn.IFNA(IF(AL13&gt;0,$AW$49)," ")</f>
        <v>a</v>
      </c>
      <c r="AP13" s="3" t="e">
        <v>#N/A</v>
      </c>
      <c r="AQ13" s="1" t="str">
        <v xml:space="preserve"> </v>
      </c>
      <c r="AR13" s="1" t="str">
        <v xml:space="preserve"> </v>
      </c>
      <c r="AT13" s="18" cm="1">
        <f t="array" ref="AT13">_xlfn.IFS(AND($B$1=1,$AW$50&gt;0),VLOOKUP(AT4,$AV$51:$AW$90,2,FALSE),AND($B$1=2,$AW$50&gt;0),VLOOKUP(AT4,$AV$51:$AW$70,2,FALSE),AND($B$1=3,$AW$50&gt;0),VLOOKUP(AT4,$AV$51:$AW$64,2,FALSE),AND($B$1=4,$AW$50&gt;0),VLOOKUP(AT4,$AV$51:$AW$60,2,FALSE))</f>
        <v>0.35416666666666669</v>
      </c>
      <c r="AU13" s="16" t="str">
        <f>_xlfn.IFNA(IF(AT13&gt;0,$AW$50)," ")</f>
        <v>Weitwurf</v>
      </c>
      <c r="AV13" s="16" t="str">
        <f>_xlfn.IFNA(IF(AT13&gt;0,$AW$49)," ")</f>
        <v>a</v>
      </c>
      <c r="AX13" s="3" t="e">
        <v>#N/A</v>
      </c>
      <c r="AY13" s="1" t="str">
        <v xml:space="preserve"> </v>
      </c>
      <c r="AZ13" s="1" t="str">
        <v xml:space="preserve"> </v>
      </c>
      <c r="BB13" s="18" cm="1">
        <f t="array" ref="BB13">_xlfn.IFS(AND($B$1=1,$AW$50&gt;0),VLOOKUP(BB4,$AV$51:$AW$90,2,FALSE),AND($B$1=2,$AW$50&gt;0),VLOOKUP(BB4,$AV$51:$AW$70,2,FALSE),AND($B$1=3,$AW$50&gt;0),VLOOKUP(BB4,$AV$51:$AW$64,2,FALSE),AND($B$1=4,$AW$50&gt;0),VLOOKUP(BB4,$AV$51:$AW$60,2,FALSE))</f>
        <v>0.38194444444444448</v>
      </c>
      <c r="BC13" s="16" t="str">
        <f>_xlfn.IFNA(IF(BB13&gt;0,$AW$50)," ")</f>
        <v>Weitwurf</v>
      </c>
      <c r="BD13" s="16" t="str">
        <f>_xlfn.IFNA(IF(BB13&gt;0,$AW$49)," ")</f>
        <v>a</v>
      </c>
      <c r="BF13" s="3" t="e">
        <v>#N/A</v>
      </c>
      <c r="BG13" s="1" t="str">
        <v xml:space="preserve"> </v>
      </c>
      <c r="BH13" s="1" t="str">
        <v xml:space="preserve"> </v>
      </c>
      <c r="BJ13" s="18" cm="1">
        <f t="array" ref="BJ13">_xlfn.IFS(AND($B$1=1,$AW$50&gt;0),VLOOKUP(BJ4,$AV$51:$AW$90,2,FALSE),AND($B$1=2,$AW$50&gt;0),VLOOKUP(BJ4,$AV$51:$AW$70,2,FALSE),AND($B$1=3,$AW$50&gt;0),VLOOKUP(BJ4,$AV$51:$AW$64,2,FALSE),AND($B$1=4,$AW$50&gt;0),VLOOKUP(BJ4,$AV$51:$AW$60,2,FALSE))</f>
        <v>0.60416666666666674</v>
      </c>
      <c r="BK13" s="16" t="str">
        <f>_xlfn.IFNA(IF(BJ13&gt;0,$AW$50)," ")</f>
        <v>Weitwurf</v>
      </c>
      <c r="BL13" s="16" t="str">
        <f>_xlfn.IFNA(IF(BJ13&gt;0,$AW$49)," ")</f>
        <v>a</v>
      </c>
      <c r="BN13" s="3">
        <v>0.60416666666666674</v>
      </c>
      <c r="BO13" s="3" t="str">
        <v>Weitwurf</v>
      </c>
      <c r="BP13" s="3" t="str">
        <v>a</v>
      </c>
      <c r="BR13" s="18" t="e" cm="1">
        <f t="array" ref="BR13">_xlfn.IFS(AND($B$1=1,$AW$50&gt;0),VLOOKUP(BR4,$AV$51:$AW$90,2,FALSE),AND($B$1=2,$AW$50&gt;0),VLOOKUP(BR4,$AV$51:$AW$70,2,FALSE),AND($B$1=3,$AW$50&gt;0),VLOOKUP(BR4,$AV$51:$AW$64,2,FALSE),AND($B$1=4,$AW$50&gt;0),VLOOKUP(BR4,$AV$51:$AW$60,2,FALSE))</f>
        <v>#N/A</v>
      </c>
      <c r="BS13" s="16" t="str">
        <f>_xlfn.IFNA(IF(BR13&gt;0,$AW$50)," ")</f>
        <v xml:space="preserve"> </v>
      </c>
      <c r="BT13" s="16" t="str">
        <f>_xlfn.IFNA(IF(BR13&gt;0,$AW$49)," ")</f>
        <v xml:space="preserve"> </v>
      </c>
      <c r="BV13" s="3" t="e">
        <v>#N/A</v>
      </c>
      <c r="BW13" s="3" t="str">
        <v xml:space="preserve"> </v>
      </c>
      <c r="BX13" s="3" t="str">
        <v xml:space="preserve"> </v>
      </c>
      <c r="BZ13" s="18" t="e" cm="1">
        <f t="array" ref="BZ13">_xlfn.IFS(AND($B$1=1,$AW$50&gt;0),VLOOKUP(BZ4,$AV$51:$AW$90,2,FALSE),AND($B$1=2,$AW$50&gt;0),VLOOKUP(BZ4,$AV$51:$AW$70,2,FALSE),AND($B$1=3,$AW$50&gt;0),VLOOKUP(BZ4,$AV$51:$AW$64,2,FALSE),AND($B$1=4,$AW$50&gt;0),VLOOKUP(BZ4,$AV$51:$AW$60,2,FALSE))</f>
        <v>#N/A</v>
      </c>
      <c r="CA13" s="16" t="str">
        <f>_xlfn.IFNA(IF(BZ13&gt;0,$AW$50)," ")</f>
        <v xml:space="preserve"> </v>
      </c>
      <c r="CB13" s="16" t="str">
        <f>_xlfn.IFNA(IF(BZ13&gt;0,$AW$49)," ")</f>
        <v xml:space="preserve"> </v>
      </c>
      <c r="CD13" s="3" t="e">
        <v>#N/A</v>
      </c>
      <c r="CE13" s="3" t="str">
        <v xml:space="preserve"> </v>
      </c>
      <c r="CF13" s="3" t="str">
        <v xml:space="preserve"> </v>
      </c>
      <c r="CH13" s="18" t="e" cm="1">
        <f t="array" ref="CH13">_xlfn.IFS(AND($B$1=1,$AW$50&gt;0),VLOOKUP(CH4,$AV$51:$AW$90,2,FALSE),AND($B$1=2,$AW$50&gt;0),VLOOKUP(CH4,$AV$51:$AW$70,2,FALSE),AND($B$1=3,$AW$50&gt;0),VLOOKUP(CH4,$AV$51:$AW$64,2,FALSE),AND($B$1=4,$AW$50&gt;0),VLOOKUP(CH4,$AV$51:$AW$60,2,FALSE))</f>
        <v>#N/A</v>
      </c>
      <c r="CI13" s="16" t="str">
        <f>_xlfn.IFNA(IF(CH13&gt;0,$AW$50)," ")</f>
        <v xml:space="preserve"> </v>
      </c>
      <c r="CJ13" s="16" t="str">
        <f>_xlfn.IFNA(IF(CH13&gt;0,$AW$49)," ")</f>
        <v xml:space="preserve"> </v>
      </c>
      <c r="CL13" s="3" t="e">
        <v>#N/A</v>
      </c>
      <c r="CM13" s="3" t="str">
        <v xml:space="preserve"> </v>
      </c>
      <c r="CN13" s="3" t="str">
        <v xml:space="preserve"> </v>
      </c>
      <c r="CP13" s="18" t="e" cm="1">
        <f t="array" ref="CP13">_xlfn.IFS(AND($B$1=1,$AW$50&gt;0),VLOOKUP(CP4,$AV$51:$AW$90,2,FALSE),AND($B$1=2,$AW$50&gt;0),VLOOKUP(CP4,$AV$51:$AW$70,2,FALSE),AND($B$1=3,$AW$50&gt;0),VLOOKUP(CP4,$AV$51:$AW$64,2,FALSE),AND($B$1=4,$AW$50&gt;0),VLOOKUP(CP4,$AV$51:$AW$60,2,FALSE))</f>
        <v>#N/A</v>
      </c>
      <c r="CQ13" s="16" t="str">
        <f>_xlfn.IFNA(IF(CP13&gt;0,$AW$50)," ")</f>
        <v xml:space="preserve"> </v>
      </c>
      <c r="CR13" s="16" t="str">
        <f>_xlfn.IFNA(IF(CP13&gt;0,$AW$49)," ")</f>
        <v xml:space="preserve"> </v>
      </c>
      <c r="CT13" s="3" t="e">
        <v>#N/A</v>
      </c>
      <c r="CU13" s="3" t="str">
        <v xml:space="preserve"> </v>
      </c>
      <c r="CV13" s="3" t="str">
        <v xml:space="preserve"> </v>
      </c>
      <c r="CX13" s="18" t="e" cm="1">
        <f t="array" ref="CX13">_xlfn.IFS(AND($B$1=1,$AW$50&gt;0),VLOOKUP(CX4,$AV$51:$AW$90,2,FALSE),AND($B$1=2,$AW$50&gt;0),VLOOKUP(CX4,$AV$51:$AW$70,2,FALSE),AND($B$1=3,$AW$50&gt;0),VLOOKUP(CX4,$AV$51:$AW$64,2,FALSE),AND($B$1=4,$AW$50&gt;0),VLOOKUP(CX4,$AV$51:$AW$60,2,FALSE))</f>
        <v>#N/A</v>
      </c>
      <c r="CY13" s="16" t="str">
        <f>_xlfn.IFNA(IF(CX13&gt;0,$AW$50)," ")</f>
        <v xml:space="preserve"> </v>
      </c>
      <c r="CZ13" s="16" t="str">
        <f>_xlfn.IFNA(IF(CX13&gt;0,$AW$49)," ")</f>
        <v xml:space="preserve"> </v>
      </c>
      <c r="DB13" s="3" t="e">
        <v>#N/A</v>
      </c>
      <c r="DC13" s="3" t="str">
        <v xml:space="preserve"> </v>
      </c>
      <c r="DD13" s="3" t="str">
        <v xml:space="preserve"> </v>
      </c>
      <c r="DF13" s="18" t="e" cm="1">
        <f t="array" ref="DF13">_xlfn.IFS(AND($B$1=1,$AW$50&gt;0),VLOOKUP(DF4,$AV$51:$AW$90,2,FALSE),AND($B$1=2,$AW$50&gt;0),VLOOKUP(DF4,$AV$51:$AW$70,2,FALSE),AND($B$1=3,$AW$50&gt;0),VLOOKUP(DF4,$AV$51:$AW$64,2,FALSE),AND($B$1=4,$AW$50&gt;0),VLOOKUP(DF4,$AV$51:$AW$60,2,FALSE))</f>
        <v>#N/A</v>
      </c>
      <c r="DG13" s="16" t="str">
        <f>_xlfn.IFNA(IF(DF13&gt;0,$AW$50)," ")</f>
        <v xml:space="preserve"> </v>
      </c>
      <c r="DH13" s="16" t="str">
        <f>_xlfn.IFNA(IF(DF13&gt;0,$AW$49)," ")</f>
        <v xml:space="preserve"> </v>
      </c>
      <c r="DJ13" s="3" t="e">
        <v>#N/A</v>
      </c>
      <c r="DK13" s="3" t="str">
        <v xml:space="preserve"> </v>
      </c>
      <c r="DL13" s="3" t="str">
        <v xml:space="preserve"> </v>
      </c>
      <c r="DN13" s="18" t="e" cm="1">
        <f t="array" ref="DN13">_xlfn.IFS(AND($B$1=1,$AW$50&gt;0),VLOOKUP(DN4,$AV$51:$AW$90,2,FALSE),AND($B$1=2,$AW$50&gt;0),VLOOKUP(DN4,$AV$51:$AW$70,2,FALSE),AND($B$1=3,$AW$50&gt;0),VLOOKUP(DN4,$AV$51:$AW$64,2,FALSE),AND($B$1=4,$AW$50&gt;0),VLOOKUP(DN4,$AV$51:$AW$60,2,FALSE))</f>
        <v>#N/A</v>
      </c>
      <c r="DO13" s="16" t="str">
        <f>_xlfn.IFNA(IF(DN13&gt;0,$AW$50)," ")</f>
        <v xml:space="preserve"> </v>
      </c>
      <c r="DP13" s="16" t="str">
        <f>_xlfn.IFNA(IF(DN13&gt;0,$AW$49)," ")</f>
        <v xml:space="preserve"> </v>
      </c>
      <c r="DR13" s="3">
        <v>0.60416666666666674</v>
      </c>
      <c r="DS13" s="3" t="str">
        <v>Weitwurf</v>
      </c>
      <c r="DT13" s="3" t="str">
        <v>b</v>
      </c>
      <c r="DV13" s="18" t="e" cm="1">
        <f t="array" ref="DV13">_xlfn.IFS(AND($B$1=1,$AW$50&gt;0),VLOOKUP(DV4,$AV$51:$AW$90,2,FALSE),AND($B$1=2,$AW$50&gt;0),VLOOKUP(DV4,$AV$51:$AW$70,2,FALSE),AND($B$1=3,$AW$50&gt;0),VLOOKUP(DV4,$AV$51:$AW$64,2,FALSE),AND($B$1=4,$AW$50&gt;0),VLOOKUP(DV4,$AV$51:$AW$60,2,FALSE))</f>
        <v>#N/A</v>
      </c>
      <c r="DW13" s="16" t="str">
        <f>_xlfn.IFNA(IF(DV13&gt;0,$AW$50)," ")</f>
        <v xml:space="preserve"> </v>
      </c>
      <c r="DX13" s="16" t="str">
        <f>_xlfn.IFNA(IF(DV13&gt;0,$AW$49)," ")</f>
        <v xml:space="preserve"> </v>
      </c>
      <c r="DZ13" s="3" t="e">
        <v>#N/A</v>
      </c>
      <c r="EA13" s="3" t="str">
        <v xml:space="preserve"> </v>
      </c>
      <c r="EB13" s="3" t="str">
        <v xml:space="preserve"> </v>
      </c>
      <c r="ED13" s="18" t="e" cm="1">
        <f t="array" ref="ED13">_xlfn.IFS(AND($B$1=1,$AW$50&gt;0),VLOOKUP(ED4,$AV$51:$AW$90,2,FALSE),AND($B$1=2,$AW$50&gt;0),VLOOKUP(ED4,$AV$51:$AW$70,2,FALSE),AND($B$1=3,$AW$50&gt;0),VLOOKUP(ED4,$AV$51:$AW$64,2,FALSE),AND($B$1=4,$AW$50&gt;0),VLOOKUP(ED4,$AV$51:$AW$60,2,FALSE))</f>
        <v>#N/A</v>
      </c>
      <c r="EE13" s="16" t="str">
        <f>_xlfn.IFNA(IF(ED13&gt;0,$AW$50)," ")</f>
        <v xml:space="preserve"> </v>
      </c>
      <c r="EF13" s="16" t="str">
        <f>_xlfn.IFNA(IF(ED13&gt;0,$AW$49)," ")</f>
        <v xml:space="preserve"> </v>
      </c>
      <c r="EH13" s="3" t="e">
        <v>#N/A</v>
      </c>
      <c r="EI13" s="3" t="str">
        <v xml:space="preserve"> </v>
      </c>
      <c r="EJ13" s="3" t="str">
        <v xml:space="preserve"> </v>
      </c>
      <c r="EL13" s="18" t="e" cm="1">
        <f t="array" ref="EL13">_xlfn.IFS(AND($B$1=1,$AW$50&gt;0),VLOOKUP(EL4,$AV$51:$AW$90,2,FALSE),AND($B$1=2,$AW$50&gt;0),VLOOKUP(EL4,$AV$51:$AW$70,2,FALSE),AND($B$1=3,$AW$50&gt;0),VLOOKUP(EL4,$AV$51:$AW$64,2,FALSE),AND($B$1=4,$AW$50&gt;0),VLOOKUP(EL4,$AV$51:$AW$60,2,FALSE))</f>
        <v>#N/A</v>
      </c>
      <c r="EM13" s="16" t="str">
        <f>_xlfn.IFNA(IF(EL13&gt;0,$AW$50)," ")</f>
        <v xml:space="preserve"> </v>
      </c>
      <c r="EN13" s="16" t="str">
        <f>_xlfn.IFNA(IF(EL13&gt;0,$AW$49)," ")</f>
        <v xml:space="preserve"> </v>
      </c>
      <c r="EP13" s="18" t="e">
        <v>#N/A</v>
      </c>
      <c r="EQ13" s="18" t="str">
        <v xml:space="preserve"> </v>
      </c>
      <c r="ER13" s="18" t="str">
        <v xml:space="preserve"> </v>
      </c>
      <c r="ET13" s="18" t="e" cm="1">
        <f t="array" ref="ET13">_xlfn.IFS(AND($B$1=1,$AW$50&gt;0),VLOOKUP(ET4,$AV$51:$AW$90,2,FALSE),AND($B$1=2,$AW$50&gt;0),VLOOKUP(ET4,$AV$51:$AW$70,2,FALSE),AND($B$1=3,$AW$50&gt;0),VLOOKUP(ET4,$AV$51:$AW$64,2,FALSE),AND($B$1=4,$AW$50&gt;0),VLOOKUP(ET4,$AV$51:$AW$60,2,FALSE))</f>
        <v>#N/A</v>
      </c>
      <c r="EU13" s="16" t="str">
        <f>_xlfn.IFNA(IF(ET13&gt;0,$AW$50)," ")</f>
        <v xml:space="preserve"> </v>
      </c>
      <c r="EV13" s="16" t="str">
        <f>_xlfn.IFNA(IF(ET13&gt;0,$AW$49)," ")</f>
        <v xml:space="preserve"> </v>
      </c>
      <c r="EX13" s="18" t="e">
        <v>#N/A</v>
      </c>
      <c r="EY13" s="18" t="str">
        <v xml:space="preserve"> </v>
      </c>
      <c r="EZ13" s="18" t="str">
        <v xml:space="preserve"> </v>
      </c>
      <c r="FB13" s="18" t="e" cm="1">
        <f t="array" ref="FB13">_xlfn.IFS(AND($B$1=1,$AW$50&gt;0),VLOOKUP(FB4,$AV$51:$AW$90,2,FALSE),AND($B$1=2,$AW$50&gt;0),VLOOKUP(FB4,$AV$51:$AW$70,2,FALSE),AND($B$1=3,$AW$50&gt;0),VLOOKUP(FB4,$AV$51:$AW$64,2,FALSE),AND($B$1=4,$AW$50&gt;0),VLOOKUP(FB4,$AV$51:$AW$60,2,FALSE))</f>
        <v>#N/A</v>
      </c>
      <c r="FC13" s="16" t="str">
        <f>_xlfn.IFNA(IF(FB13&gt;0,$AW$50)," ")</f>
        <v xml:space="preserve"> </v>
      </c>
      <c r="FD13" s="16" t="str">
        <f>_xlfn.IFNA(IF(FB13&gt;0,$AW$49)," ")</f>
        <v xml:space="preserve"> </v>
      </c>
      <c r="FF13" s="18" t="e">
        <v>#N/A</v>
      </c>
      <c r="FG13" s="18" t="str">
        <v xml:space="preserve"> </v>
      </c>
      <c r="FH13" s="18" t="str">
        <v xml:space="preserve"> </v>
      </c>
      <c r="FJ13" s="18" t="e" cm="1">
        <f t="array" ref="FJ13">_xlfn.IFS(AND($B$1=1,$AW$50&gt;0),VLOOKUP(FJ4,$AV$51:$AW$90,2,FALSE),AND($B$1=2,$AW$50&gt;0),VLOOKUP(FJ4,$AV$51:$AW$70,2,FALSE),AND($B$1=3,$AW$50&gt;0),VLOOKUP(FJ4,$AV$51:$AW$64,2,FALSE),AND($B$1=4,$AW$50&gt;0),VLOOKUP(FJ4,$AV$51:$AW$60,2,FALSE))</f>
        <v>#N/A</v>
      </c>
      <c r="FK13" s="16" t="str">
        <f>_xlfn.IFNA(IF(FJ13&gt;0,$AW$50)," ")</f>
        <v xml:space="preserve"> </v>
      </c>
      <c r="FL13" s="16" t="str">
        <f>_xlfn.IFNA(IF(FJ13&gt;0,$AW$49)," ")</f>
        <v xml:space="preserve"> </v>
      </c>
      <c r="FN13" s="18" t="e">
        <v>#N/A</v>
      </c>
      <c r="FO13" s="18" t="str">
        <v xml:space="preserve"> </v>
      </c>
      <c r="FP13" s="18" t="str">
        <v xml:space="preserve"> </v>
      </c>
      <c r="FR13" s="18" t="e" cm="1">
        <f t="array" ref="FR13">_xlfn.IFS(AND($B$1=1,$AW$50&gt;0),VLOOKUP(FR4,$AV$51:$AW$90,2,FALSE),AND($B$1=2,$AW$50&gt;0),VLOOKUP(FR4,$AV$51:$AW$70,2,FALSE),AND($B$1=3,$AW$50&gt;0),VLOOKUP(FR4,$AV$51:$AW$64,2,FALSE),AND($B$1=4,$AW$50&gt;0),VLOOKUP(FR4,$AV$51:$AW$60,2,FALSE))</f>
        <v>#N/A</v>
      </c>
      <c r="FS13" s="16" t="str">
        <f>_xlfn.IFNA(IF(FR13&gt;0,$AW$50)," ")</f>
        <v xml:space="preserve"> </v>
      </c>
      <c r="FT13" s="16" t="str">
        <f>_xlfn.IFNA(IF(FR13&gt;0,$AW$49)," ")</f>
        <v xml:space="preserve"> </v>
      </c>
      <c r="FV13" s="18">
        <v>0.60416666666666674</v>
      </c>
      <c r="FW13" s="18" t="str">
        <v>Weitwurf</v>
      </c>
      <c r="FX13" s="18" t="str">
        <v>c</v>
      </c>
      <c r="FZ13" s="18" t="e" cm="1">
        <f t="array" ref="FZ13">_xlfn.IFS(AND($B$1=1,$AW$50&gt;0),VLOOKUP(FZ4,$AV$51:$AW$90,2,FALSE),AND($B$1=2,$AW$50&gt;0),VLOOKUP(FZ4,$AV$51:$AW$70,2,FALSE),AND($B$1=3,$AW$50&gt;0),VLOOKUP(FZ4,$AV$51:$AW$64,2,FALSE),AND($B$1=4,$AW$50&gt;0),VLOOKUP(FZ4,$AV$51:$AW$60,2,FALSE))</f>
        <v>#N/A</v>
      </c>
      <c r="GA13" s="16" t="str">
        <f>_xlfn.IFNA(IF(FZ13&gt;0,$AW$50)," ")</f>
        <v xml:space="preserve"> </v>
      </c>
      <c r="GB13" s="16" t="str">
        <f>_xlfn.IFNA(IF(FZ13&gt;0,$AW$49)," ")</f>
        <v xml:space="preserve"> </v>
      </c>
      <c r="GD13" s="18" t="e">
        <v>#N/A</v>
      </c>
      <c r="GE13" s="16" t="str">
        <v xml:space="preserve"> </v>
      </c>
      <c r="GF13" s="16" t="str">
        <v xml:space="preserve"> </v>
      </c>
      <c r="GH13" s="18" t="e" cm="1">
        <f t="array" ref="GH13">_xlfn.IFS(AND($B$1=1,$AW$50&gt;0),VLOOKUP(GH4,$AV$51:$AW$90,2,FALSE),AND($B$1=2,$AW$50&gt;0),VLOOKUP(GH4,$AV$51:$AW$70,2,FALSE),AND($B$1=3,$AW$50&gt;0),VLOOKUP(GH4,$AV$51:$AW$64,2,FALSE),AND($B$1=4,$AW$50&gt;0),VLOOKUP(GH4,$AV$51:$AW$60,2,FALSE))</f>
        <v>#N/A</v>
      </c>
      <c r="GI13" s="16" t="str">
        <f>_xlfn.IFNA(IF(GH13&gt;0,$AW$50)," ")</f>
        <v xml:space="preserve"> </v>
      </c>
      <c r="GJ13" s="16" t="str">
        <f>_xlfn.IFNA(IF(GH13&gt;0,$AW$49)," ")</f>
        <v xml:space="preserve"> </v>
      </c>
      <c r="GL13" s="18" t="e">
        <v>#N/A</v>
      </c>
      <c r="GM13" s="16" t="str">
        <v xml:space="preserve"> </v>
      </c>
      <c r="GN13" s="16" t="str">
        <v xml:space="preserve"> </v>
      </c>
      <c r="GP13" s="18" t="e" cm="1">
        <f t="array" ref="GP13">_xlfn.IFS(AND($B$1=1,$AW$50&gt;0),VLOOKUP(GP4,$AV$51:$AW$90,2,FALSE),AND($B$1=2,$AW$50&gt;0),VLOOKUP(GP4,$AV$51:$AW$70,2,FALSE),AND($B$1=3,$AW$50&gt;0),VLOOKUP(GP4,$AV$51:$AW$64,2,FALSE),AND($B$1=4,$AW$50&gt;0),VLOOKUP(GP4,$AV$51:$AW$60,2,FALSE))</f>
        <v>#N/A</v>
      </c>
      <c r="GQ13" s="16" t="str">
        <f>_xlfn.IFNA(IF(GP13&gt;0,$AW$50)," ")</f>
        <v xml:space="preserve"> </v>
      </c>
      <c r="GR13" s="16" t="str">
        <f>_xlfn.IFNA(IF(GP13&gt;0,$AW$49)," ")</f>
        <v xml:space="preserve"> </v>
      </c>
      <c r="GT13" s="18" t="e">
        <v>#N/A</v>
      </c>
      <c r="GU13" s="16" t="str">
        <v xml:space="preserve"> </v>
      </c>
      <c r="GV13" s="16" t="str">
        <v xml:space="preserve"> </v>
      </c>
      <c r="GX13" s="18" t="e" cm="1">
        <f t="array" ref="GX13">_xlfn.IFS(AND($B$1=1,$AW$50&gt;0),VLOOKUP(GX4,$AV$51:$AW$90,2,FALSE),AND($B$1=2,$AW$50&gt;0),VLOOKUP(GX4,$AV$51:$AW$70,2,FALSE),AND($B$1=3,$AW$50&gt;0),VLOOKUP(GX4,$AV$51:$AW$64,2,FALSE),AND($B$1=4,$AW$50&gt;0),VLOOKUP(GX4,$AV$51:$AW$60,2,FALSE))</f>
        <v>#N/A</v>
      </c>
      <c r="GY13" s="16" t="str">
        <f>_xlfn.IFNA(IF(GX13&gt;0,$AW$50)," ")</f>
        <v xml:space="preserve"> </v>
      </c>
      <c r="GZ13" s="16" t="str">
        <f>_xlfn.IFNA(IF(GX13&gt;0,$AW$49)," ")</f>
        <v xml:space="preserve"> </v>
      </c>
      <c r="HB13" s="18" t="e">
        <v>#N/A</v>
      </c>
      <c r="HC13" s="16" t="str">
        <v xml:space="preserve"> </v>
      </c>
      <c r="HD13" s="16" t="str">
        <v xml:space="preserve"> </v>
      </c>
      <c r="HF13" s="18" t="e" cm="1">
        <f t="array" ref="HF13">_xlfn.IFS(AND($B$1=1,$AW$50&gt;0),VLOOKUP(HF4,$AV$51:$AW$90,2,FALSE),AND($B$1=2,$AW$50&gt;0),VLOOKUP(HF4,$AV$51:$AW$70,2,FALSE),AND($B$1=3,$AW$50&gt;0),VLOOKUP(HF4,$AV$51:$AW$64,2,FALSE),AND($B$1=4,$AW$50&gt;0),VLOOKUP(HF4,$AV$51:$AW$60,2,FALSE))</f>
        <v>#N/A</v>
      </c>
      <c r="HG13" s="16" t="str">
        <f>_xlfn.IFNA(IF(HF13&gt;0,$AW$50)," ")</f>
        <v xml:space="preserve"> </v>
      </c>
      <c r="HH13" s="16" t="str">
        <f>_xlfn.IFNA(IF(HF13&gt;0,$AW$49)," ")</f>
        <v xml:space="preserve"> </v>
      </c>
      <c r="HJ13" s="18">
        <v>0.46527777777777779</v>
      </c>
      <c r="HK13" s="18" t="str">
        <v>Ausdauerlauf</v>
      </c>
      <c r="HL13" s="18" t="str">
        <v>c</v>
      </c>
      <c r="HN13" s="18" t="e" cm="1">
        <f t="array" ref="HN13">_xlfn.IFS(AND($B$1=1,$AW$50&gt;0),VLOOKUP(HN4,$AV$51:$AW$90,2,FALSE),AND($B$1=2,$AW$50&gt;0),VLOOKUP(HN4,$AV$51:$AW$70,2,FALSE),AND($B$1=3,$AW$50&gt;0),VLOOKUP(HN4,$AV$51:$AW$64,2,FALSE),AND($B$1=4,$AW$50&gt;0),VLOOKUP(HN4,$AV$51:$AW$60,2,FALSE))</f>
        <v>#N/A</v>
      </c>
      <c r="HO13" s="16" t="str">
        <f>_xlfn.IFNA(IF(HN13&gt;0,$AW$50)," ")</f>
        <v xml:space="preserve"> </v>
      </c>
      <c r="HP13" s="16" t="str">
        <f>_xlfn.IFNA(IF(HN13&gt;0,$AW$49)," ")</f>
        <v xml:space="preserve"> </v>
      </c>
      <c r="HR13" s="18">
        <v>0.46527777777777779</v>
      </c>
      <c r="HS13" s="18" t="str">
        <v>Ausdauerlauf</v>
      </c>
      <c r="HT13" s="18" t="str">
        <v>c</v>
      </c>
      <c r="HV13" s="18" t="e" cm="1">
        <f t="array" ref="HV13">_xlfn.IFS(AND($B$1=1,$AW$50&gt;0),VLOOKUP(HV4,$AV$51:$AW$90,2,FALSE),AND($B$1=2,$AW$50&gt;0),VLOOKUP(HV4,$AV$51:$AW$70,2,FALSE),AND($B$1=3,$AW$50&gt;0),VLOOKUP(HV4,$AV$51:$AW$64,2,FALSE),AND($B$1=4,$AW$50&gt;0),VLOOKUP(HV4,$AV$51:$AW$60,2,FALSE))</f>
        <v>#N/A</v>
      </c>
      <c r="HW13" s="16" t="str">
        <f>_xlfn.IFNA(IF(HV13&gt;0,$AW$50)," ")</f>
        <v xml:space="preserve"> </v>
      </c>
      <c r="HX13" s="16" t="str">
        <f>_xlfn.IFNA(IF(HV13&gt;0,$AW$49)," ")</f>
        <v xml:space="preserve"> </v>
      </c>
      <c r="HZ13" s="18">
        <v>0.46527777777777779</v>
      </c>
      <c r="IA13" s="18" t="str">
        <v>Ausdauerlauf</v>
      </c>
      <c r="IB13" s="18" t="str">
        <v>c</v>
      </c>
      <c r="ID13" s="18" t="e" cm="1">
        <f t="array" ref="ID13">_xlfn.IFS(AND($B$1=1,$AW$50&gt;0),VLOOKUP(ID4,$AV$51:$AW$90,2,FALSE),AND($B$1=2,$AW$50&gt;0),VLOOKUP(ID4,$AV$51:$AW$70,2,FALSE),AND($B$1=3,$AW$50&gt;0),VLOOKUP(ID4,$AV$51:$AW$64,2,FALSE),AND($B$1=4,$AW$50&gt;0),VLOOKUP(ID4,$AV$51:$AW$60,2,FALSE))</f>
        <v>#N/A</v>
      </c>
      <c r="IE13" s="16" t="str">
        <f>_xlfn.IFNA(IF(ID13&gt;0,$AW$50)," ")</f>
        <v xml:space="preserve"> </v>
      </c>
      <c r="IF13" s="16" t="str">
        <f>_xlfn.IFNA(IF(ID13&gt;0,$AW$49)," ")</f>
        <v xml:space="preserve"> </v>
      </c>
      <c r="IH13" s="18">
        <v>0.46527777777777779</v>
      </c>
      <c r="II13" s="18" t="str">
        <v>Ausdauerlauf</v>
      </c>
      <c r="IJ13" s="18" t="str">
        <v>c</v>
      </c>
      <c r="IL13" s="18" t="e" cm="1">
        <f t="array" ref="IL13">_xlfn.IFS(AND($B$1=1,$AW$50&gt;0),VLOOKUP(IL4,$AV$51:$AW$90,2,FALSE),AND($B$1=2,$AW$50&gt;0),VLOOKUP(IL4,$AV$51:$AW$70,2,FALSE),AND($B$1=3,$AW$50&gt;0),VLOOKUP(IL4,$AV$51:$AW$64,2,FALSE),AND($B$1=4,$AW$50&gt;0),VLOOKUP(IL4,$AV$51:$AW$60,2,FALSE))</f>
        <v>#N/A</v>
      </c>
      <c r="IM13" s="16" t="str">
        <f>_xlfn.IFNA(IF(IL13&gt;0,$AW$50)," ")</f>
        <v xml:space="preserve"> </v>
      </c>
      <c r="IN13" s="16" t="str">
        <f>_xlfn.IFNA(IF(IL13&gt;0,$AW$49)," ")</f>
        <v xml:space="preserve"> </v>
      </c>
      <c r="IP13" s="18">
        <v>0.46527777777777779</v>
      </c>
      <c r="IQ13" s="18" t="str">
        <v>Ausdauerlauf</v>
      </c>
      <c r="IR13" s="18" t="str">
        <v>c</v>
      </c>
      <c r="IT13" s="18" t="e" cm="1">
        <f t="array" ref="IT13">_xlfn.IFS(AND($B$1=1,$AW$50&gt;0),VLOOKUP(IT4,$AV$51:$AW$90,2,FALSE),AND($B$1=2,$AW$50&gt;0),VLOOKUP(IT4,$AV$51:$AW$70,2,FALSE),AND($B$1=3,$AW$50&gt;0),VLOOKUP(IT4,$AV$51:$AW$64,2,FALSE),AND($B$1=4,$AW$50&gt;0),VLOOKUP(IT4,$AV$51:$AW$60,2,FALSE))</f>
        <v>#N/A</v>
      </c>
      <c r="IU13" s="16" t="str">
        <f>_xlfn.IFNA(IF(IT13&gt;0,$AW$50)," ")</f>
        <v xml:space="preserve"> </v>
      </c>
      <c r="IV13" s="16" t="str">
        <f>_xlfn.IFNA(IF(IT13&gt;0,$AW$49)," ")</f>
        <v xml:space="preserve"> </v>
      </c>
      <c r="IX13" s="18">
        <v>0.46527777777777779</v>
      </c>
      <c r="IY13" s="18" t="str">
        <v>Ausdauerlauf</v>
      </c>
      <c r="IZ13" s="18" t="str">
        <v>c</v>
      </c>
      <c r="JB13" s="18" t="e" cm="1">
        <f t="array" ref="JB13">_xlfn.IFS(AND($B$1=1,$AW$50&gt;0),VLOOKUP(JB4,$AV$51:$AW$90,2,FALSE),AND($B$1=2,$AW$50&gt;0),VLOOKUP(JB4,$AV$51:$AW$70,2,FALSE),AND($B$1=3,$AW$50&gt;0),VLOOKUP(JB4,$AV$51:$AW$64,2,FALSE),AND($B$1=4,$AW$50&gt;0),VLOOKUP(JB4,$AV$51:$AW$60,2,FALSE))</f>
        <v>#N/A</v>
      </c>
      <c r="JC13" s="16" t="str">
        <f>_xlfn.IFNA(IF(JB13&gt;0,$AW$50)," ")</f>
        <v xml:space="preserve"> </v>
      </c>
      <c r="JD13" s="16" t="str">
        <f>_xlfn.IFNA(IF(JB13&gt;0,$AW$49)," ")</f>
        <v xml:space="preserve"> </v>
      </c>
      <c r="JF13" s="18">
        <v>0.46527777777777779</v>
      </c>
      <c r="JG13" s="18" t="str">
        <v>Ausdauerlauf</v>
      </c>
      <c r="JH13" s="18" t="str">
        <v>c</v>
      </c>
      <c r="JJ13" s="18" t="e" cm="1">
        <f t="array" ref="JJ13">_xlfn.IFS(AND($B$1=1,$AW$50&gt;0),VLOOKUP(JJ4,$AV$51:$AW$90,2,FALSE),AND($B$1=2,$AW$50&gt;0),VLOOKUP(JJ4,$AV$51:$AW$70,2,FALSE),AND($B$1=3,$AW$50&gt;0),VLOOKUP(JJ4,$AV$51:$AW$64,2,FALSE),AND($B$1=4,$AW$50&gt;0),VLOOKUP(JJ4,$AV$51:$AW$60,2,FALSE))</f>
        <v>#N/A</v>
      </c>
      <c r="JK13" s="16" t="str">
        <f>_xlfn.IFNA(IF(JJ13&gt;0,$AW$50)," ")</f>
        <v xml:space="preserve"> </v>
      </c>
      <c r="JL13" s="16" t="str">
        <f>_xlfn.IFNA(IF(JJ13&gt;0,$AW$49)," ")</f>
        <v xml:space="preserve"> </v>
      </c>
      <c r="JN13" s="18">
        <v>0.46527777777777779</v>
      </c>
      <c r="JO13" s="18" t="str">
        <v>Ausdauerlauf</v>
      </c>
      <c r="JP13" s="18" t="str">
        <v>c</v>
      </c>
      <c r="JR13" s="18" t="e" cm="1">
        <f t="array" ref="JR13">_xlfn.IFS(AND($B$1=1,$AW$50&gt;0),VLOOKUP(JR4,$AV$51:$AW$90,2,FALSE),AND($B$1=2,$AW$50&gt;0),VLOOKUP(JR4,$AV$51:$AW$70,2,FALSE),AND($B$1=3,$AW$50&gt;0),VLOOKUP(JR4,$AV$51:$AW$64,2,FALSE),AND($B$1=4,$AW$50&gt;0),VLOOKUP(JR4,$AV$51:$AW$60,2,FALSE))</f>
        <v>#N/A</v>
      </c>
      <c r="JS13" s="16" t="str">
        <f>_xlfn.IFNA(IF(JR13&gt;0,$AW$50)," ")</f>
        <v xml:space="preserve"> </v>
      </c>
      <c r="JT13" s="16" t="str">
        <f>_xlfn.IFNA(IF(JR13&gt;0,$AW$49)," ")</f>
        <v xml:space="preserve"> </v>
      </c>
      <c r="JV13" s="18">
        <v>0.46527777777777779</v>
      </c>
      <c r="JW13" s="18" t="str">
        <v>Ausdauerlauf</v>
      </c>
      <c r="JX13" s="18" t="str">
        <v>c</v>
      </c>
      <c r="JZ13" s="18" t="e" cm="1">
        <f t="array" ref="JZ13">_xlfn.IFS(AND($B$1=1,$AW$50&gt;0),VLOOKUP(JZ4,$AV$51:$AW$90,2,FALSE),AND($B$1=2,$AW$50&gt;0),VLOOKUP(JZ4,$AV$51:$AW$70,2,FALSE),AND($B$1=3,$AW$50&gt;0),VLOOKUP(JZ4,$AV$51:$AW$64,2,FALSE),AND($B$1=4,$AW$50&gt;0),VLOOKUP(JZ4,$AV$51:$AW$60,2,FALSE))</f>
        <v>#N/A</v>
      </c>
      <c r="KA13" s="16" t="str">
        <f>_xlfn.IFNA(IF(JZ13&gt;0,$AW$50)," ")</f>
        <v xml:space="preserve"> </v>
      </c>
      <c r="KB13" s="16" t="str">
        <f>_xlfn.IFNA(IF(JZ13&gt;0,$AW$49)," ")</f>
        <v xml:space="preserve"> </v>
      </c>
      <c r="KD13" s="18">
        <v>0.46527777777777779</v>
      </c>
      <c r="KE13" s="18" t="str">
        <v>Ausdauerlauf</v>
      </c>
      <c r="KF13" s="18" t="str">
        <v>c</v>
      </c>
      <c r="KH13" s="18" t="e" cm="1">
        <f t="array" ref="KH13">_xlfn.IFS(AND($B$1=1,$AW$50&gt;0),VLOOKUP(KH4,$AV$51:$AW$90,2,FALSE),AND($B$1=2,$AW$50&gt;0),VLOOKUP(KH4,$AV$51:$AW$70,2,FALSE),AND($B$1=3,$AW$50&gt;0),VLOOKUP(KH4,$AV$51:$AW$64,2,FALSE),AND($B$1=4,$AW$50&gt;0),VLOOKUP(KH4,$AV$51:$AW$60,2,FALSE))</f>
        <v>#N/A</v>
      </c>
      <c r="KI13" s="16" t="str">
        <f>_xlfn.IFNA(IF(KH13&gt;0,$AW$50)," ")</f>
        <v xml:space="preserve"> </v>
      </c>
      <c r="KJ13" s="16" t="str">
        <f>_xlfn.IFNA(IF(KH13&gt;0,$AW$49)," ")</f>
        <v xml:space="preserve"> </v>
      </c>
      <c r="KL13" s="18">
        <v>0.46527777777777779</v>
      </c>
      <c r="KM13" s="18" t="str">
        <v>Ausdauerlauf</v>
      </c>
      <c r="KN13" s="18" t="str">
        <v>c</v>
      </c>
      <c r="KP13" s="18" t="e" cm="1">
        <f t="array" ref="KP13">_xlfn.IFS(AND($B$1=1,$AW$50&gt;0),VLOOKUP(KP4,$AV$51:$AW$90,2,FALSE),AND($B$1=2,$AW$50&gt;0),VLOOKUP(KP4,$AV$51:$AW$70,2,FALSE),AND($B$1=3,$AW$50&gt;0),VLOOKUP(KP4,$AV$51:$AW$64,2,FALSE),AND($B$1=4,$AW$50&gt;0),VLOOKUP(KP4,$AV$51:$AW$60,2,FALSE))</f>
        <v>#N/A</v>
      </c>
      <c r="KQ13" s="16" t="str">
        <f>_xlfn.IFNA(IF(KP13&gt;0,$AW$50)," ")</f>
        <v xml:space="preserve"> </v>
      </c>
      <c r="KR13" s="16" t="str">
        <f>_xlfn.IFNA(IF(KP13&gt;0,$AW$49)," ")</f>
        <v xml:space="preserve"> </v>
      </c>
      <c r="KT13" s="18">
        <v>0.46527777777777779</v>
      </c>
      <c r="KU13" s="18" t="str">
        <v>Ausdauerlauf</v>
      </c>
      <c r="KV13" s="18" t="str">
        <v>c</v>
      </c>
      <c r="KX13" s="18" t="e" cm="1">
        <f t="array" ref="KX13">_xlfn.IFS(AND($B$1=1,$AW$50&gt;0),VLOOKUP(KX4,$AV$51:$AW$90,2,FALSE),AND($B$1=2,$AW$50&gt;0),VLOOKUP(KX4,$AV$51:$AW$70,2,FALSE),AND($B$1=3,$AW$50&gt;0),VLOOKUP(KX4,$AV$51:$AW$64,2,FALSE),AND($B$1=4,$AW$50&gt;0),VLOOKUP(KX4,$AV$51:$AW$60,2,FALSE))</f>
        <v>#N/A</v>
      </c>
      <c r="KY13" s="16" t="str">
        <f>_xlfn.IFNA(IF(KX13&gt;0,$AW$50)," ")</f>
        <v xml:space="preserve"> </v>
      </c>
      <c r="KZ13" s="16" t="str">
        <f>_xlfn.IFNA(IF(KX13&gt;0,$AW$49)," ")</f>
        <v xml:space="preserve"> </v>
      </c>
      <c r="LB13" s="18">
        <v>0.46527777777777779</v>
      </c>
      <c r="LC13" s="18" t="str">
        <v>Ausdauerlauf</v>
      </c>
      <c r="LD13" s="18" t="str">
        <v>c</v>
      </c>
      <c r="LF13" s="18" t="e" cm="1">
        <f t="array" ref="LF13">_xlfn.IFS(AND($B$1=1,$AW$50&gt;0),VLOOKUP(LF4,$AV$51:$AW$90,2,FALSE),AND($B$1=2,$AW$50&gt;0),VLOOKUP(LF4,$AV$51:$AW$70,2,FALSE),AND($B$1=3,$AW$50&gt;0),VLOOKUP(LF4,$AV$51:$AW$64,2,FALSE),AND($B$1=4,$AW$50&gt;0),VLOOKUP(LF4,$AV$51:$AW$60,2,FALSE))</f>
        <v>#N/A</v>
      </c>
      <c r="LG13" s="16" t="str">
        <f>_xlfn.IFNA(IF(LF13&gt;0,$AW$50)," ")</f>
        <v xml:space="preserve"> </v>
      </c>
      <c r="LH13" s="16" t="str">
        <f>_xlfn.IFNA(IF(LF13&gt;0,$AW$49)," ")</f>
        <v xml:space="preserve"> </v>
      </c>
      <c r="LJ13" s="18">
        <v>0.46527777777777779</v>
      </c>
      <c r="LK13" s="18" t="str">
        <v>Ausdauerlauf</v>
      </c>
      <c r="LL13" s="18" t="str">
        <v>c</v>
      </c>
    </row>
    <row r="14" spans="1:327" s="1" customFormat="1" x14ac:dyDescent="0.2">
      <c r="A14" s="16"/>
      <c r="B14" s="20">
        <f>IF($AU$50&gt;0,VLOOKUP(B4,_xlfn.ANCHORARRAY($AT$92),2),"NEIN")</f>
        <v>0.90972222222222232</v>
      </c>
      <c r="C14" s="21" t="str">
        <f>IF(B14&gt;0,$AU$50)</f>
        <v>Weitwurf</v>
      </c>
      <c r="D14" s="21" t="str">
        <f>IF(B14&gt;0,$AU$49)</f>
        <v>b</v>
      </c>
      <c r="E14" s="16"/>
      <c r="F14" s="18" t="e" cm="1">
        <f t="array" ref="F14">_xlfn.IFS(AND($B$1=1,$AU$50&gt;0),VLOOKUP(F4,$AT$51:$AU$90,2,FALSE),AND($B$1=2,$AU$50&gt;0),VLOOKUP(F4,$AT$51:$AU$70,2,FALSE),AND($B$1=3,$AU$50&gt;0),VLOOKUP(F4,$AT$51:$AU$64,2,FALSE),AND($B$1=4,$AU$50&gt;0),VLOOKUP(F4,$AT$51:$AU$60,2,FALSE))</f>
        <v>#N/A</v>
      </c>
      <c r="G14" s="16" t="str">
        <f>_xlfn.IFNA(IF(F14&gt;0,$AU$50)," ")</f>
        <v xml:space="preserve"> </v>
      </c>
      <c r="H14" s="16" t="str">
        <f>_xlfn.IFNA(IF(F14&gt;0,$AU$49)," ")</f>
        <v xml:space="preserve"> </v>
      </c>
      <c r="J14" s="3" t="e">
        <v>#N/A</v>
      </c>
      <c r="K14" s="1" t="str">
        <v xml:space="preserve"> </v>
      </c>
      <c r="L14" s="1" t="str">
        <v xml:space="preserve"> </v>
      </c>
      <c r="N14" s="18" t="e" cm="1">
        <f t="array" ref="N14">_xlfn.IFS(AND($B$1=1,$AU$50&gt;0),VLOOKUP(N4,$AT$51:$AU$90,2,FALSE),AND($B$1=2,$AU$50&gt;0),VLOOKUP(N4,$AT$51:$AU$70,2,FALSE),AND($B$1=3,$AU$50&gt;0),VLOOKUP(N4,$AT$51:$AU$64,2,FALSE),AND($B$1=4,$AU$50&gt;0),VLOOKUP(N4,$AT$51:$AU$60,2,FALSE))</f>
        <v>#N/A</v>
      </c>
      <c r="O14" s="16" t="str">
        <f>_xlfn.IFNA(IF(N14&gt;0,$AU$50)," ")</f>
        <v xml:space="preserve"> </v>
      </c>
      <c r="P14" s="16" t="str">
        <f>_xlfn.IFNA(IF(N14&gt;0,$AU$49)," ")</f>
        <v xml:space="preserve"> </v>
      </c>
      <c r="R14" s="18" t="e">
        <v>#N/A</v>
      </c>
      <c r="S14" s="16" t="str">
        <v xml:space="preserve"> </v>
      </c>
      <c r="T14" s="16" t="str">
        <v xml:space="preserve"> </v>
      </c>
      <c r="V14" s="18" t="e" cm="1">
        <f t="array" ref="V14">_xlfn.IFS(AND($B$1=1,$AU$50&gt;0),VLOOKUP(V4,$AT$51:$AU$90,2,FALSE),AND($B$1=2,$AU$50&gt;0),VLOOKUP(V4,$AT$51:$AU$70,2,FALSE),AND($B$1=3,$AU$50&gt;0),VLOOKUP(V4,$AT$51:$AU$64,2,FALSE),AND($B$1=4,$AU$50&gt;0),VLOOKUP(V4,$AT$51:$AU$60,2,FALSE))</f>
        <v>#N/A</v>
      </c>
      <c r="W14" s="16" t="str">
        <f>_xlfn.IFNA(IF(V14&gt;0,$AU$50)," ")</f>
        <v xml:space="preserve"> </v>
      </c>
      <c r="X14" s="16" t="str">
        <f>_xlfn.IFNA(IF(V14&gt;0,$AU$49)," ")</f>
        <v xml:space="preserve"> </v>
      </c>
      <c r="Z14" s="3" t="e">
        <v>#N/A</v>
      </c>
      <c r="AA14" s="1" t="str">
        <v xml:space="preserve"> </v>
      </c>
      <c r="AB14" s="1" t="str">
        <v xml:space="preserve"> </v>
      </c>
      <c r="AD14" s="18" t="e" cm="1">
        <f t="array" ref="AD14">_xlfn.IFS(AND($B$1=1,$AU$50&gt;0),VLOOKUP(AD4,$AT$51:$AU$90,2,FALSE),AND($B$1=2,$AU$50&gt;0),VLOOKUP(AD4,$AT$51:$AU$70,2,FALSE),AND($B$1=3,$AU$50&gt;0),VLOOKUP(AD4,$AT$51:$AU$64,2,FALSE),AND($B$1=4,$AU$50&gt;0),VLOOKUP(AD4,$AT$51:$AU$60,2,FALSE))</f>
        <v>#N/A</v>
      </c>
      <c r="AE14" s="16" t="str">
        <f>_xlfn.IFNA(IF(AD14&gt;0,$AU$50)," ")</f>
        <v xml:space="preserve"> </v>
      </c>
      <c r="AF14" s="16" t="str">
        <f>_xlfn.IFNA(IF(AD14&gt;0,$AU$49)," ")</f>
        <v xml:space="preserve"> </v>
      </c>
      <c r="AH14" s="3" t="e">
        <v>#N/A</v>
      </c>
      <c r="AI14" s="1" t="str">
        <v xml:space="preserve"> </v>
      </c>
      <c r="AJ14" s="1" t="str">
        <v xml:space="preserve"> </v>
      </c>
      <c r="AL14" s="18" t="e" cm="1">
        <f t="array" ref="AL14">_xlfn.IFS(AND($B$1=1,$AU$50&gt;0),VLOOKUP(AL4,$AT$51:$AU$90,2,FALSE),AND($B$1=2,$AU$50&gt;0),VLOOKUP(AL4,$AT$51:$AU$70,2,FALSE),AND($B$1=3,$AU$50&gt;0),VLOOKUP(AL4,$AT$51:$AU$64,2,FALSE),AND($B$1=4,$AU$50&gt;0),VLOOKUP(AL4,$AT$51:$AU$60,2,FALSE))</f>
        <v>#N/A</v>
      </c>
      <c r="AM14" s="16" t="str">
        <f>_xlfn.IFNA(IF(AL14&gt;0,$AU$50)," ")</f>
        <v xml:space="preserve"> </v>
      </c>
      <c r="AN14" s="16" t="str">
        <f>_xlfn.IFNA(IF(AL14&gt;0,$AU$49)," ")</f>
        <v xml:space="preserve"> </v>
      </c>
      <c r="AP14" s="3" t="e">
        <v>#N/A</v>
      </c>
      <c r="AQ14" s="1" t="str">
        <v xml:space="preserve"> </v>
      </c>
      <c r="AR14" s="1" t="str">
        <v xml:space="preserve"> </v>
      </c>
      <c r="AT14" s="18" t="e" cm="1">
        <f t="array" ref="AT14">_xlfn.IFS(AND($B$1=1,$AU$50&gt;0),VLOOKUP(AT4,$AT$51:$AU$90,2,FALSE),AND($B$1=2,$AU$50&gt;0),VLOOKUP(AT4,$AT$51:$AU$70,2,FALSE),AND($B$1=3,$AU$50&gt;0),VLOOKUP(AT4,$AT$51:$AU$64,2,FALSE),AND($B$1=4,$AU$50&gt;0),VLOOKUP(AT4,$AT$51:$AU$60,2,FALSE))</f>
        <v>#N/A</v>
      </c>
      <c r="AU14" s="16" t="str">
        <f>_xlfn.IFNA(IF(AT14&gt;0,$AU$50)," ")</f>
        <v xml:space="preserve"> </v>
      </c>
      <c r="AV14" s="16" t="str">
        <f>_xlfn.IFNA(IF(AT14&gt;0,$AU$49)," ")</f>
        <v xml:space="preserve"> </v>
      </c>
      <c r="AX14" s="3" t="e">
        <v>#N/A</v>
      </c>
      <c r="AY14" s="1" t="str">
        <v xml:space="preserve"> </v>
      </c>
      <c r="AZ14" s="1" t="str">
        <v xml:space="preserve"> </v>
      </c>
      <c r="BB14" s="18" t="e" cm="1">
        <f t="array" ref="BB14">_xlfn.IFS(AND($B$1=1,$AU$50&gt;0),VLOOKUP(BB4,$AT$51:$AU$90,2,FALSE),AND($B$1=2,$AU$50&gt;0),VLOOKUP(BB4,$AT$51:$AU$70,2,FALSE),AND($B$1=3,$AU$50&gt;0),VLOOKUP(BB4,$AT$51:$AU$64,2,FALSE),AND($B$1=4,$AU$50&gt;0),VLOOKUP(BB4,$AT$51:$AU$60,2,FALSE))</f>
        <v>#N/A</v>
      </c>
      <c r="BC14" s="16" t="str">
        <f>_xlfn.IFNA(IF(BB14&gt;0,$AU$50)," ")</f>
        <v xml:space="preserve"> </v>
      </c>
      <c r="BD14" s="16" t="str">
        <f>_xlfn.IFNA(IF(BB14&gt;0,$AU$49)," ")</f>
        <v xml:space="preserve"> </v>
      </c>
      <c r="BF14" s="3" t="e">
        <v>#N/A</v>
      </c>
      <c r="BG14" s="1" t="str">
        <v xml:space="preserve"> </v>
      </c>
      <c r="BH14" s="1" t="str">
        <v xml:space="preserve"> </v>
      </c>
      <c r="BJ14" s="18" cm="1">
        <f t="array" ref="BJ14">_xlfn.IFS(AND($B$1=1,$AU$50&gt;0),VLOOKUP(BJ4,$AT$51:$AU$90,2,FALSE),AND($B$1=2,$AU$50&gt;0),VLOOKUP(BJ4,$AT$51:$AU$70,2,FALSE),AND($B$1=3,$AU$50&gt;0),VLOOKUP(BJ4,$AT$51:$AU$64,2,FALSE),AND($B$1=4,$AU$50&gt;0),VLOOKUP(BJ4,$AT$51:$AU$60,2,FALSE))</f>
        <v>0.40972222222222221</v>
      </c>
      <c r="BK14" s="16" t="str">
        <f>_xlfn.IFNA(IF(BJ14&gt;0,$AU$50)," ")</f>
        <v>Weitwurf</v>
      </c>
      <c r="BL14" s="16" t="str">
        <f>_xlfn.IFNA(IF(BJ14&gt;0,$AU$49)," ")</f>
        <v>b</v>
      </c>
      <c r="BM14" s="3"/>
      <c r="BN14" s="3" t="e">
        <v>#N/A</v>
      </c>
      <c r="BO14" s="3" t="str">
        <v xml:space="preserve"> </v>
      </c>
      <c r="BP14" s="3" t="str">
        <v xml:space="preserve"> </v>
      </c>
      <c r="BQ14" s="3"/>
      <c r="BR14" s="18" cm="1">
        <f t="array" ref="BR14">_xlfn.IFS(AND($B$1=1,$AU$50&gt;0),VLOOKUP(BR4,$AT$51:$AU$90,2,FALSE),AND($B$1=2,$AU$50&gt;0),VLOOKUP(BR4,$AT$51:$AU$70,2,FALSE),AND($B$1=3,$AU$50&gt;0),VLOOKUP(BR4,$AT$51:$AU$64,2,FALSE),AND($B$1=4,$AU$50&gt;0),VLOOKUP(BR4,$AT$51:$AU$60,2,FALSE))</f>
        <v>0.4375</v>
      </c>
      <c r="BS14" s="16" t="str">
        <f>_xlfn.IFNA(IF(BR14&gt;0,$AU$50)," ")</f>
        <v>Weitwurf</v>
      </c>
      <c r="BT14" s="16" t="str">
        <f>_xlfn.IFNA(IF(BR14&gt;0,$AU$49)," ")</f>
        <v>b</v>
      </c>
      <c r="BU14" s="3"/>
      <c r="BV14" s="3" t="e">
        <v>#N/A</v>
      </c>
      <c r="BW14" s="3" t="str">
        <v xml:space="preserve"> </v>
      </c>
      <c r="BX14" s="3" t="str">
        <v xml:space="preserve"> </v>
      </c>
      <c r="BY14" s="3"/>
      <c r="BZ14" s="18" cm="1">
        <f t="array" ref="BZ14">_xlfn.IFS(AND($B$1=1,$AU$50&gt;0),VLOOKUP(BZ4,$AT$51:$AU$90,2,FALSE),AND($B$1=2,$AU$50&gt;0),VLOOKUP(BZ4,$AT$51:$AU$70,2,FALSE),AND($B$1=3,$AU$50&gt;0),VLOOKUP(BZ4,$AT$51:$AU$64,2,FALSE),AND($B$1=4,$AU$50&gt;0),VLOOKUP(BZ4,$AT$51:$AU$60,2,FALSE))</f>
        <v>0.46527777777777779</v>
      </c>
      <c r="CA14" s="16" t="str">
        <f>_xlfn.IFNA(IF(BZ14&gt;0,$AU$50)," ")</f>
        <v>Weitwurf</v>
      </c>
      <c r="CB14" s="16" t="str">
        <f>_xlfn.IFNA(IF(BZ14&gt;0,$AU$49)," ")</f>
        <v>b</v>
      </c>
      <c r="CC14" s="3"/>
      <c r="CD14" s="3" t="e">
        <v>#N/A</v>
      </c>
      <c r="CE14" s="3" t="str">
        <v xml:space="preserve"> </v>
      </c>
      <c r="CF14" s="3" t="str">
        <v xml:space="preserve"> </v>
      </c>
      <c r="CG14" s="3"/>
      <c r="CH14" s="18" cm="1">
        <f t="array" ref="CH14">_xlfn.IFS(AND($B$1=1,$AU$50&gt;0),VLOOKUP(CH4,$AT$51:$AU$90,2,FALSE),AND($B$1=2,$AU$50&gt;0),VLOOKUP(CH4,$AT$51:$AU$70,2,FALSE),AND($B$1=3,$AU$50&gt;0),VLOOKUP(CH4,$AT$51:$AU$64,2,FALSE),AND($B$1=4,$AU$50&gt;0),VLOOKUP(CH4,$AT$51:$AU$60,2,FALSE))</f>
        <v>0.49305555555555558</v>
      </c>
      <c r="CI14" s="16" t="str">
        <f>_xlfn.IFNA(IF(CH14&gt;0,$AU$50)," ")</f>
        <v>Weitwurf</v>
      </c>
      <c r="CJ14" s="16" t="str">
        <f>_xlfn.IFNA(IF(CH14&gt;0,$AU$49)," ")</f>
        <v>b</v>
      </c>
      <c r="CK14" s="3"/>
      <c r="CL14" s="3" t="e">
        <v>#N/A</v>
      </c>
      <c r="CM14" s="3" t="str">
        <v xml:space="preserve"> </v>
      </c>
      <c r="CN14" s="3" t="str">
        <v xml:space="preserve"> </v>
      </c>
      <c r="CO14" s="3"/>
      <c r="CP14" s="18" cm="1">
        <f t="array" ref="CP14">_xlfn.IFS(AND($B$1=1,$AU$50&gt;0),VLOOKUP(CP4,$AT$51:$AU$90,2,FALSE),AND($B$1=2,$AU$50&gt;0),VLOOKUP(CP4,$AT$51:$AU$70,2,FALSE),AND($B$1=3,$AU$50&gt;0),VLOOKUP(CP4,$AT$51:$AU$64,2,FALSE),AND($B$1=4,$AU$50&gt;0),VLOOKUP(CP4,$AT$51:$AU$60,2,FALSE))</f>
        <v>0.52083333333333337</v>
      </c>
      <c r="CQ14" s="16" t="str">
        <f>_xlfn.IFNA(IF(CP14&gt;0,$AU$50)," ")</f>
        <v>Weitwurf</v>
      </c>
      <c r="CR14" s="16" t="str">
        <f>_xlfn.IFNA(IF(CP14&gt;0,$AU$49)," ")</f>
        <v>b</v>
      </c>
      <c r="CS14" s="3"/>
      <c r="CT14" s="3" t="e">
        <v>#N/A</v>
      </c>
      <c r="CU14" s="3" t="str">
        <v xml:space="preserve"> </v>
      </c>
      <c r="CV14" s="3" t="str">
        <v xml:space="preserve"> </v>
      </c>
      <c r="CW14" s="3"/>
      <c r="CX14" s="18" cm="1">
        <f t="array" ref="CX14">_xlfn.IFS(AND($B$1=1,$AU$50&gt;0),VLOOKUP(CX4,$AT$51:$AU$90,2,FALSE),AND($B$1=2,$AU$50&gt;0),VLOOKUP(CX4,$AT$51:$AU$70,2,FALSE),AND($B$1=3,$AU$50&gt;0),VLOOKUP(CX4,$AT$51:$AU$64,2,FALSE),AND($B$1=4,$AU$50&gt;0),VLOOKUP(CX4,$AT$51:$AU$60,2,FALSE))</f>
        <v>0.35416666666666669</v>
      </c>
      <c r="CY14" s="16" t="str">
        <f>_xlfn.IFNA(IF(CX14&gt;0,$AU$50)," ")</f>
        <v>Weitwurf</v>
      </c>
      <c r="CZ14" s="16" t="str">
        <f>_xlfn.IFNA(IF(CX14&gt;0,$AU$49)," ")</f>
        <v>b</v>
      </c>
      <c r="DA14" s="3"/>
      <c r="DB14" s="3" t="e">
        <v>#N/A</v>
      </c>
      <c r="DC14" s="3" t="str">
        <v xml:space="preserve"> </v>
      </c>
      <c r="DD14" s="3" t="str">
        <v xml:space="preserve"> </v>
      </c>
      <c r="DE14" s="3"/>
      <c r="DF14" s="18" cm="1">
        <f t="array" ref="DF14">_xlfn.IFS(AND($B$1=1,$AU$50&gt;0),VLOOKUP(DF4,$AT$51:$AU$90,2,FALSE),AND($B$1=2,$AU$50&gt;0),VLOOKUP(DF4,$AT$51:$AU$70,2,FALSE),AND($B$1=3,$AU$50&gt;0),VLOOKUP(DF4,$AT$51:$AU$64,2,FALSE),AND($B$1=4,$AU$50&gt;0),VLOOKUP(DF4,$AT$51:$AU$60,2,FALSE))</f>
        <v>0.38194444444444448</v>
      </c>
      <c r="DG14" s="16" t="str">
        <f>_xlfn.IFNA(IF(DF14&gt;0,$AU$50)," ")</f>
        <v>Weitwurf</v>
      </c>
      <c r="DH14" s="16" t="str">
        <f>_xlfn.IFNA(IF(DF14&gt;0,$AU$49)," ")</f>
        <v>b</v>
      </c>
      <c r="DI14" s="3"/>
      <c r="DJ14" s="3" t="e">
        <v>#N/A</v>
      </c>
      <c r="DK14" s="3" t="str">
        <v xml:space="preserve"> </v>
      </c>
      <c r="DL14" s="3" t="str">
        <v xml:space="preserve"> </v>
      </c>
      <c r="DM14" s="3"/>
      <c r="DN14" s="18" cm="1">
        <f t="array" ref="DN14">_xlfn.IFS(AND($B$1=1,$AU$50&gt;0),VLOOKUP(DN4,$AT$51:$AU$90,2,FALSE),AND($B$1=2,$AU$50&gt;0),VLOOKUP(DN4,$AT$51:$AU$70,2,FALSE),AND($B$1=3,$AU$50&gt;0),VLOOKUP(DN4,$AT$51:$AU$64,2,FALSE),AND($B$1=4,$AU$50&gt;0),VLOOKUP(DN4,$AT$51:$AU$60,2,FALSE))</f>
        <v>0.60416666666666674</v>
      </c>
      <c r="DO14" s="16" t="str">
        <f>_xlfn.IFNA(IF(DN14&gt;0,$AU$50)," ")</f>
        <v>Weitwurf</v>
      </c>
      <c r="DP14" s="16" t="str">
        <f>_xlfn.IFNA(IF(DN14&gt;0,$AU$49)," ")</f>
        <v>b</v>
      </c>
      <c r="DQ14" s="3"/>
      <c r="DR14" s="3" t="e">
        <v>#N/A</v>
      </c>
      <c r="DS14" s="3" t="str">
        <v xml:space="preserve"> </v>
      </c>
      <c r="DT14" s="3" t="str">
        <v xml:space="preserve"> </v>
      </c>
      <c r="DU14" s="3"/>
      <c r="DV14" s="18" t="e" cm="1">
        <f t="array" ref="DV14">_xlfn.IFS(AND($B$1=1,$AU$50&gt;0),VLOOKUP(DV4,$AT$51:$AU$90,2,FALSE),AND($B$1=2,$AU$50&gt;0),VLOOKUP(DV4,$AT$51:$AU$70,2,FALSE),AND($B$1=3,$AU$50&gt;0),VLOOKUP(DV4,$AT$51:$AU$64,2,FALSE),AND($B$1=4,$AU$50&gt;0),VLOOKUP(DV4,$AT$51:$AU$60,2,FALSE))</f>
        <v>#N/A</v>
      </c>
      <c r="DW14" s="16" t="str">
        <f>_xlfn.IFNA(IF(DV14&gt;0,$AU$50)," ")</f>
        <v xml:space="preserve"> </v>
      </c>
      <c r="DX14" s="16" t="str">
        <f>_xlfn.IFNA(IF(DV14&gt;0,$AU$49)," ")</f>
        <v xml:space="preserve"> </v>
      </c>
      <c r="DY14" s="3"/>
      <c r="DZ14" s="3" t="e">
        <v>#N/A</v>
      </c>
      <c r="EA14" s="3" t="str">
        <v xml:space="preserve"> </v>
      </c>
      <c r="EB14" s="3" t="str">
        <v xml:space="preserve"> </v>
      </c>
      <c r="EC14" s="3"/>
      <c r="ED14" s="18" t="e" cm="1">
        <f t="array" ref="ED14">_xlfn.IFS(AND($B$1=1,$AU$50&gt;0),VLOOKUP(ED4,$AT$51:$AU$90,2,FALSE),AND($B$1=2,$AU$50&gt;0),VLOOKUP(ED4,$AT$51:$AU$70,2,FALSE),AND($B$1=3,$AU$50&gt;0),VLOOKUP(ED4,$AT$51:$AU$64,2,FALSE),AND($B$1=4,$AU$50&gt;0),VLOOKUP(ED4,$AT$51:$AU$60,2,FALSE))</f>
        <v>#N/A</v>
      </c>
      <c r="EE14" s="16" t="str">
        <f>_xlfn.IFNA(IF(ED14&gt;0,$AU$50)," ")</f>
        <v xml:space="preserve"> </v>
      </c>
      <c r="EF14" s="16" t="str">
        <f>_xlfn.IFNA(IF(ED14&gt;0,$AU$49)," ")</f>
        <v xml:space="preserve"> </v>
      </c>
      <c r="EG14" s="3"/>
      <c r="EH14" s="3" t="e">
        <v>#N/A</v>
      </c>
      <c r="EI14" s="3" t="str">
        <v xml:space="preserve"> </v>
      </c>
      <c r="EJ14" s="3" t="str">
        <v xml:space="preserve"> </v>
      </c>
      <c r="EK14" s="3"/>
      <c r="EL14" s="18" t="e" cm="1">
        <f t="array" ref="EL14">_xlfn.IFS(AND($B$1=1,$AU$50&gt;0),VLOOKUP(EL4,$AT$51:$AU$90,2,FALSE),AND($B$1=2,$AU$50&gt;0),VLOOKUP(EL4,$AT$51:$AU$70,2,FALSE),AND($B$1=3,$AU$50&gt;0),VLOOKUP(EL4,$AT$51:$AU$64,2,FALSE),AND($B$1=4,$AU$50&gt;0),VLOOKUP(EL4,$AT$51:$AU$60,2,FALSE))</f>
        <v>#N/A</v>
      </c>
      <c r="EM14" s="16" t="str">
        <f>_xlfn.IFNA(IF(EL14&gt;0,$AU$50)," ")</f>
        <v xml:space="preserve"> </v>
      </c>
      <c r="EN14" s="16" t="str">
        <f>_xlfn.IFNA(IF(EL14&gt;0,$AU$49)," ")</f>
        <v xml:space="preserve"> </v>
      </c>
      <c r="EO14" s="3"/>
      <c r="EP14" s="18" t="e">
        <v>#N/A</v>
      </c>
      <c r="EQ14" s="18" t="str">
        <v xml:space="preserve"> </v>
      </c>
      <c r="ER14" s="18" t="str">
        <v xml:space="preserve"> </v>
      </c>
      <c r="ES14" s="18"/>
      <c r="ET14" s="18" t="e" cm="1">
        <f t="array" ref="ET14">_xlfn.IFS(AND($B$1=1,$AU$50&gt;0),VLOOKUP(ET4,$AT$51:$AU$90,2,FALSE),AND($B$1=2,$AU$50&gt;0),VLOOKUP(ET4,$AT$51:$AU$70,2,FALSE),AND($B$1=3,$AU$50&gt;0),VLOOKUP(ET4,$AT$51:$AU$64,2,FALSE),AND($B$1=4,$AU$50&gt;0),VLOOKUP(ET4,$AT$51:$AU$60,2,FALSE))</f>
        <v>#N/A</v>
      </c>
      <c r="EU14" s="16" t="str">
        <f>_xlfn.IFNA(IF(ET14&gt;0,$AU$50)," ")</f>
        <v xml:space="preserve"> </v>
      </c>
      <c r="EV14" s="16" t="str">
        <f>_xlfn.IFNA(IF(ET14&gt;0,$AU$49)," ")</f>
        <v xml:space="preserve"> </v>
      </c>
      <c r="EW14" s="18"/>
      <c r="EX14" s="18" t="e">
        <v>#N/A</v>
      </c>
      <c r="EY14" s="18" t="str">
        <v xml:space="preserve"> </v>
      </c>
      <c r="EZ14" s="18" t="str">
        <v xml:space="preserve"> </v>
      </c>
      <c r="FA14" s="18"/>
      <c r="FB14" s="18" t="e" cm="1">
        <f t="array" ref="FB14">_xlfn.IFS(AND($B$1=1,$AU$50&gt;0),VLOOKUP(FB4,$AT$51:$AU$90,2,FALSE),AND($B$1=2,$AU$50&gt;0),VLOOKUP(FB4,$AT$51:$AU$70,2,FALSE),AND($B$1=3,$AU$50&gt;0),VLOOKUP(FB4,$AT$51:$AU$64,2,FALSE),AND($B$1=4,$AU$50&gt;0),VLOOKUP(FB4,$AT$51:$AU$60,2,FALSE))</f>
        <v>#N/A</v>
      </c>
      <c r="FC14" s="16" t="str">
        <f>_xlfn.IFNA(IF(FB14&gt;0,$AU$50)," ")</f>
        <v xml:space="preserve"> </v>
      </c>
      <c r="FD14" s="16" t="str">
        <f>_xlfn.IFNA(IF(FB14&gt;0,$AU$49)," ")</f>
        <v xml:space="preserve"> </v>
      </c>
      <c r="FE14" s="18"/>
      <c r="FF14" s="18" t="e">
        <v>#N/A</v>
      </c>
      <c r="FG14" s="18" t="str">
        <v xml:space="preserve"> </v>
      </c>
      <c r="FH14" s="18" t="str">
        <v xml:space="preserve"> </v>
      </c>
      <c r="FI14" s="18"/>
      <c r="FJ14" s="18" t="e" cm="1">
        <f t="array" ref="FJ14">_xlfn.IFS(AND($B$1=1,$AU$50&gt;0),VLOOKUP(FJ4,$AT$51:$AU$90,2,FALSE),AND($B$1=2,$AU$50&gt;0),VLOOKUP(FJ4,$AT$51:$AU$70,2,FALSE),AND($B$1=3,$AU$50&gt;0),VLOOKUP(FJ4,$AT$51:$AU$64,2,FALSE),AND($B$1=4,$AU$50&gt;0),VLOOKUP(FJ4,$AT$51:$AU$60,2,FALSE))</f>
        <v>#N/A</v>
      </c>
      <c r="FK14" s="16" t="str">
        <f>_xlfn.IFNA(IF(FJ14&gt;0,$AU$50)," ")</f>
        <v xml:space="preserve"> </v>
      </c>
      <c r="FL14" s="16" t="str">
        <f>_xlfn.IFNA(IF(FJ14&gt;0,$AU$49)," ")</f>
        <v xml:space="preserve"> </v>
      </c>
      <c r="FM14" s="18"/>
      <c r="FN14" s="18" t="e">
        <v>#N/A</v>
      </c>
      <c r="FO14" s="18" t="str">
        <v xml:space="preserve"> </v>
      </c>
      <c r="FP14" s="18" t="str">
        <v xml:space="preserve"> </v>
      </c>
      <c r="FQ14" s="18"/>
      <c r="FR14" s="18" t="e" cm="1">
        <f t="array" ref="FR14">_xlfn.IFS(AND($B$1=1,$AU$50&gt;0),VLOOKUP(FR4,$AT$51:$AU$90,2,FALSE),AND($B$1=2,$AU$50&gt;0),VLOOKUP(FR4,$AT$51:$AU$70,2,FALSE),AND($B$1=3,$AU$50&gt;0),VLOOKUP(FR4,$AT$51:$AU$64,2,FALSE),AND($B$1=4,$AU$50&gt;0),VLOOKUP(FR4,$AT$51:$AU$60,2,FALSE))</f>
        <v>#N/A</v>
      </c>
      <c r="FS14" s="16" t="str">
        <f>_xlfn.IFNA(IF(FR14&gt;0,$AU$50)," ")</f>
        <v xml:space="preserve"> </v>
      </c>
      <c r="FT14" s="16" t="str">
        <f>_xlfn.IFNA(IF(FR14&gt;0,$AU$49)," ")</f>
        <v xml:space="preserve"> </v>
      </c>
      <c r="FU14" s="18"/>
      <c r="FV14" s="18" t="e">
        <v>#N/A</v>
      </c>
      <c r="FW14" s="18" t="str">
        <v xml:space="preserve"> </v>
      </c>
      <c r="FX14" s="18" t="str">
        <v xml:space="preserve"> </v>
      </c>
      <c r="FY14" s="16"/>
      <c r="FZ14" s="18" t="e" cm="1">
        <f t="array" ref="FZ14">_xlfn.IFS(AND($B$1=1,$AU$50&gt;0),VLOOKUP(FZ4,$AT$51:$AU$90,2,FALSE),AND($B$1=2,$AU$50&gt;0),VLOOKUP(FZ4,$AT$51:$AU$70,2,FALSE),AND($B$1=3,$AU$50&gt;0),VLOOKUP(FZ4,$AT$51:$AU$64,2,FALSE),AND($B$1=4,$AU$50&gt;0),VLOOKUP(FZ4,$AT$51:$AU$60,2,FALSE))</f>
        <v>#N/A</v>
      </c>
      <c r="GA14" s="16" t="str">
        <f>_xlfn.IFNA(IF(FZ14&gt;0,$AU$50)," ")</f>
        <v xml:space="preserve"> </v>
      </c>
      <c r="GB14" s="16" t="str">
        <f>_xlfn.IFNA(IF(FZ14&gt;0,$AU$49)," ")</f>
        <v xml:space="preserve"> </v>
      </c>
      <c r="GC14" s="16"/>
      <c r="GD14" s="18" t="e">
        <v>#N/A</v>
      </c>
      <c r="GE14" s="16" t="str">
        <v xml:space="preserve"> </v>
      </c>
      <c r="GF14" s="16" t="str">
        <v xml:space="preserve"> </v>
      </c>
      <c r="GG14" s="16"/>
      <c r="GH14" s="18" t="e" cm="1">
        <f t="array" ref="GH14">_xlfn.IFS(AND($B$1=1,$AU$50&gt;0),VLOOKUP(GH4,$AT$51:$AU$90,2,FALSE),AND($B$1=2,$AU$50&gt;0),VLOOKUP(GH4,$AT$51:$AU$70,2,FALSE),AND($B$1=3,$AU$50&gt;0),VLOOKUP(GH4,$AT$51:$AU$64,2,FALSE),AND($B$1=4,$AU$50&gt;0),VLOOKUP(GH4,$AT$51:$AU$60,2,FALSE))</f>
        <v>#N/A</v>
      </c>
      <c r="GI14" s="16" t="str">
        <f>_xlfn.IFNA(IF(GH14&gt;0,$AU$50)," ")</f>
        <v xml:space="preserve"> </v>
      </c>
      <c r="GJ14" s="16" t="str">
        <f>_xlfn.IFNA(IF(GH14&gt;0,$AU$49)," ")</f>
        <v xml:space="preserve"> </v>
      </c>
      <c r="GK14" s="16"/>
      <c r="GL14" s="18" t="e">
        <v>#N/A</v>
      </c>
      <c r="GM14" s="16" t="str">
        <v xml:space="preserve"> </v>
      </c>
      <c r="GN14" s="16" t="str">
        <v xml:space="preserve"> </v>
      </c>
      <c r="GO14" s="16"/>
      <c r="GP14" s="18" t="e" cm="1">
        <f t="array" ref="GP14">_xlfn.IFS(AND($B$1=1,$AU$50&gt;0),VLOOKUP(GP4,$AT$51:$AU$90,2,FALSE),AND($B$1=2,$AU$50&gt;0),VLOOKUP(GP4,$AT$51:$AU$70,2,FALSE),AND($B$1=3,$AU$50&gt;0),VLOOKUP(GP4,$AT$51:$AU$64,2,FALSE),AND($B$1=4,$AU$50&gt;0),VLOOKUP(GP4,$AT$51:$AU$60,2,FALSE))</f>
        <v>#N/A</v>
      </c>
      <c r="GQ14" s="16" t="str">
        <f>_xlfn.IFNA(IF(GP14&gt;0,$AU$50)," ")</f>
        <v xml:space="preserve"> </v>
      </c>
      <c r="GR14" s="16" t="str">
        <f>_xlfn.IFNA(IF(GP14&gt;0,$AU$49)," ")</f>
        <v xml:space="preserve"> </v>
      </c>
      <c r="GS14" s="16"/>
      <c r="GT14" s="18" t="e">
        <v>#N/A</v>
      </c>
      <c r="GU14" s="16" t="str">
        <v xml:space="preserve"> </v>
      </c>
      <c r="GV14" s="16" t="str">
        <v xml:space="preserve"> </v>
      </c>
      <c r="GW14" s="16"/>
      <c r="GX14" s="18" t="e" cm="1">
        <f t="array" ref="GX14">_xlfn.IFS(AND($B$1=1,$AU$50&gt;0),VLOOKUP(GX4,$AT$51:$AU$90,2,FALSE),AND($B$1=2,$AU$50&gt;0),VLOOKUP(GX4,$AT$51:$AU$70,2,FALSE),AND($B$1=3,$AU$50&gt;0),VLOOKUP(GX4,$AT$51:$AU$64,2,FALSE),AND($B$1=4,$AU$50&gt;0),VLOOKUP(GX4,$AT$51:$AU$60,2,FALSE))</f>
        <v>#N/A</v>
      </c>
      <c r="GY14" s="16" t="str">
        <f>_xlfn.IFNA(IF(GX14&gt;0,$AU$50)," ")</f>
        <v xml:space="preserve"> </v>
      </c>
      <c r="GZ14" s="16" t="str">
        <f>_xlfn.IFNA(IF(GX14&gt;0,$AU$49)," ")</f>
        <v xml:space="preserve"> </v>
      </c>
      <c r="HA14" s="16"/>
      <c r="HB14" s="18" t="e">
        <v>#N/A</v>
      </c>
      <c r="HC14" s="16" t="str">
        <v xml:space="preserve"> </v>
      </c>
      <c r="HD14" s="16" t="str">
        <v xml:space="preserve"> </v>
      </c>
      <c r="HE14" s="16"/>
      <c r="HF14" s="18" t="e" cm="1">
        <f t="array" ref="HF14">_xlfn.IFS(AND($B$1=1,$AU$50&gt;0),VLOOKUP(HF4,$AT$51:$AU$90,2,FALSE),AND($B$1=2,$AU$50&gt;0),VLOOKUP(HF4,$AT$51:$AU$70,2,FALSE),AND($B$1=3,$AU$50&gt;0),VLOOKUP(HF4,$AT$51:$AU$64,2,FALSE),AND($B$1=4,$AU$50&gt;0),VLOOKUP(HF4,$AT$51:$AU$60,2,FALSE))</f>
        <v>#N/A</v>
      </c>
      <c r="HG14" s="16" t="str">
        <f>_xlfn.IFNA(IF(HF14&gt;0,$AU$50)," ")</f>
        <v xml:space="preserve"> </v>
      </c>
      <c r="HH14" s="16" t="str">
        <f>_xlfn.IFNA(IF(HF14&gt;0,$AU$49)," ")</f>
        <v xml:space="preserve"> </v>
      </c>
      <c r="HJ14" s="18">
        <v>0.46527777777777779</v>
      </c>
      <c r="HK14" s="18" t="str">
        <v>Ausdauerlauf</v>
      </c>
      <c r="HL14" s="18" t="str">
        <v>d</v>
      </c>
      <c r="HM14" s="18"/>
      <c r="HN14" s="18" t="e" cm="1">
        <f t="array" ref="HN14">_xlfn.IFS(AND($B$1=1,$AU$50&gt;0),VLOOKUP(HN4,$AT$51:$AU$90,2,FALSE),AND($B$1=2,$AU$50&gt;0),VLOOKUP(HN4,$AT$51:$AU$70,2,FALSE),AND($B$1=3,$AU$50&gt;0),VLOOKUP(HN4,$AT$51:$AU$64,2,FALSE),AND($B$1=4,$AU$50&gt;0),VLOOKUP(HN4,$AT$51:$AU$60,2,FALSE))</f>
        <v>#N/A</v>
      </c>
      <c r="HO14" s="16" t="str">
        <f>_xlfn.IFNA(IF(HN14&gt;0,$AU$50)," ")</f>
        <v xml:space="preserve"> </v>
      </c>
      <c r="HP14" s="16" t="str">
        <f>_xlfn.IFNA(IF(HN14&gt;0,$AU$49)," ")</f>
        <v xml:space="preserve"> </v>
      </c>
      <c r="HQ14" s="18"/>
      <c r="HR14" s="18">
        <v>0.46527777777777779</v>
      </c>
      <c r="HS14" s="18" t="str">
        <v>Ausdauerlauf</v>
      </c>
      <c r="HT14" s="18" t="str">
        <v>d</v>
      </c>
      <c r="HU14" s="18"/>
      <c r="HV14" s="18" t="e" cm="1">
        <f t="array" ref="HV14">_xlfn.IFS(AND($B$1=1,$AU$50&gt;0),VLOOKUP(HV4,$AT$51:$AU$90,2,FALSE),AND($B$1=2,$AU$50&gt;0),VLOOKUP(HV4,$AT$51:$AU$70,2,FALSE),AND($B$1=3,$AU$50&gt;0),VLOOKUP(HV4,$AT$51:$AU$64,2,FALSE),AND($B$1=4,$AU$50&gt;0),VLOOKUP(HV4,$AT$51:$AU$60,2,FALSE))</f>
        <v>#N/A</v>
      </c>
      <c r="HW14" s="16" t="str">
        <f>_xlfn.IFNA(IF(HV14&gt;0,$AU$50)," ")</f>
        <v xml:space="preserve"> </v>
      </c>
      <c r="HX14" s="16" t="str">
        <f>_xlfn.IFNA(IF(HV14&gt;0,$AU$49)," ")</f>
        <v xml:space="preserve"> </v>
      </c>
      <c r="HY14" s="18"/>
      <c r="HZ14" s="18">
        <v>0.46527777777777779</v>
      </c>
      <c r="IA14" s="18" t="str">
        <v>Ausdauerlauf</v>
      </c>
      <c r="IB14" s="18" t="str">
        <v>d</v>
      </c>
      <c r="IC14" s="18"/>
      <c r="ID14" s="18" t="e" cm="1">
        <f t="array" ref="ID14">_xlfn.IFS(AND($B$1=1,$AU$50&gt;0),VLOOKUP(ID4,$AT$51:$AU$90,2,FALSE),AND($B$1=2,$AU$50&gt;0),VLOOKUP(ID4,$AT$51:$AU$70,2,FALSE),AND($B$1=3,$AU$50&gt;0),VLOOKUP(ID4,$AT$51:$AU$64,2,FALSE),AND($B$1=4,$AU$50&gt;0),VLOOKUP(ID4,$AT$51:$AU$60,2,FALSE))</f>
        <v>#N/A</v>
      </c>
      <c r="IE14" s="16" t="str">
        <f>_xlfn.IFNA(IF(ID14&gt;0,$AU$50)," ")</f>
        <v xml:space="preserve"> </v>
      </c>
      <c r="IF14" s="16" t="str">
        <f>_xlfn.IFNA(IF(ID14&gt;0,$AU$49)," ")</f>
        <v xml:space="preserve"> </v>
      </c>
      <c r="IG14" s="18"/>
      <c r="IH14" s="18">
        <v>0.46527777777777779</v>
      </c>
      <c r="II14" s="18" t="str">
        <v>Ausdauerlauf</v>
      </c>
      <c r="IJ14" s="18" t="str">
        <v>d</v>
      </c>
      <c r="IK14" s="18"/>
      <c r="IL14" s="18" t="e" cm="1">
        <f t="array" ref="IL14">_xlfn.IFS(AND($B$1=1,$AU$50&gt;0),VLOOKUP(IL4,$AT$51:$AU$90,2,FALSE),AND($B$1=2,$AU$50&gt;0),VLOOKUP(IL4,$AT$51:$AU$70,2,FALSE),AND($B$1=3,$AU$50&gt;0),VLOOKUP(IL4,$AT$51:$AU$64,2,FALSE),AND($B$1=4,$AU$50&gt;0),VLOOKUP(IL4,$AT$51:$AU$60,2,FALSE))</f>
        <v>#N/A</v>
      </c>
      <c r="IM14" s="16" t="str">
        <f>_xlfn.IFNA(IF(IL14&gt;0,$AU$50)," ")</f>
        <v xml:space="preserve"> </v>
      </c>
      <c r="IN14" s="16" t="str">
        <f>_xlfn.IFNA(IF(IL14&gt;0,$AU$49)," ")</f>
        <v xml:space="preserve"> </v>
      </c>
      <c r="IO14" s="18"/>
      <c r="IP14" s="18">
        <v>0.46527777777777779</v>
      </c>
      <c r="IQ14" s="18" t="str">
        <v>Ausdauerlauf</v>
      </c>
      <c r="IR14" s="18" t="str">
        <v>d</v>
      </c>
      <c r="IS14" s="18"/>
      <c r="IT14" s="18" t="e" cm="1">
        <f t="array" ref="IT14">_xlfn.IFS(AND($B$1=1,$AU$50&gt;0),VLOOKUP(IT4,$AT$51:$AU$90,2,FALSE),AND($B$1=2,$AU$50&gt;0),VLOOKUP(IT4,$AT$51:$AU$70,2,FALSE),AND($B$1=3,$AU$50&gt;0),VLOOKUP(IT4,$AT$51:$AU$64,2,FALSE),AND($B$1=4,$AU$50&gt;0),VLOOKUP(IT4,$AT$51:$AU$60,2,FALSE))</f>
        <v>#N/A</v>
      </c>
      <c r="IU14" s="16" t="str">
        <f>_xlfn.IFNA(IF(IT14&gt;0,$AU$50)," ")</f>
        <v xml:space="preserve"> </v>
      </c>
      <c r="IV14" s="16" t="str">
        <f>_xlfn.IFNA(IF(IT14&gt;0,$AU$49)," ")</f>
        <v xml:space="preserve"> </v>
      </c>
      <c r="IW14" s="18"/>
      <c r="IX14" s="18">
        <v>0.46527777777777779</v>
      </c>
      <c r="IY14" s="18" t="str">
        <v>Ausdauerlauf</v>
      </c>
      <c r="IZ14" s="18" t="str">
        <v>d</v>
      </c>
      <c r="JA14" s="18"/>
      <c r="JB14" s="18" t="e" cm="1">
        <f t="array" ref="JB14">_xlfn.IFS(AND($B$1=1,$AU$50&gt;0),VLOOKUP(JB4,$AT$51:$AU$90,2,FALSE),AND($B$1=2,$AU$50&gt;0),VLOOKUP(JB4,$AT$51:$AU$70,2,FALSE),AND($B$1=3,$AU$50&gt;0),VLOOKUP(JB4,$AT$51:$AU$64,2,FALSE),AND($B$1=4,$AU$50&gt;0),VLOOKUP(JB4,$AT$51:$AU$60,2,FALSE))</f>
        <v>#N/A</v>
      </c>
      <c r="JC14" s="16" t="str">
        <f>_xlfn.IFNA(IF(JB14&gt;0,$AU$50)," ")</f>
        <v xml:space="preserve"> </v>
      </c>
      <c r="JD14" s="16" t="str">
        <f>_xlfn.IFNA(IF(JB14&gt;0,$AU$49)," ")</f>
        <v xml:space="preserve"> </v>
      </c>
      <c r="JE14" s="18"/>
      <c r="JF14" s="18">
        <v>0.46527777777777779</v>
      </c>
      <c r="JG14" s="18" t="str">
        <v>Ausdauerlauf</v>
      </c>
      <c r="JH14" s="18" t="str">
        <v>d</v>
      </c>
      <c r="JI14" s="18"/>
      <c r="JJ14" s="18" t="e" cm="1">
        <f t="array" ref="JJ14">_xlfn.IFS(AND($B$1=1,$AU$50&gt;0),VLOOKUP(JJ4,$AT$51:$AU$90,2,FALSE),AND($B$1=2,$AU$50&gt;0),VLOOKUP(JJ4,$AT$51:$AU$70,2,FALSE),AND($B$1=3,$AU$50&gt;0),VLOOKUP(JJ4,$AT$51:$AU$64,2,FALSE),AND($B$1=4,$AU$50&gt;0),VLOOKUP(JJ4,$AT$51:$AU$60,2,FALSE))</f>
        <v>#N/A</v>
      </c>
      <c r="JK14" s="16" t="str">
        <f>_xlfn.IFNA(IF(JJ14&gt;0,$AU$50)," ")</f>
        <v xml:space="preserve"> </v>
      </c>
      <c r="JL14" s="16" t="str">
        <f>_xlfn.IFNA(IF(JJ14&gt;0,$AU$49)," ")</f>
        <v xml:space="preserve"> </v>
      </c>
      <c r="JM14" s="18"/>
      <c r="JN14" s="18">
        <v>0.46527777777777779</v>
      </c>
      <c r="JO14" s="18" t="str">
        <v>Ausdauerlauf</v>
      </c>
      <c r="JP14" s="18" t="str">
        <v>d</v>
      </c>
      <c r="JR14" s="18" t="e" cm="1">
        <f t="array" ref="JR14">_xlfn.IFS(AND($B$1=1,$AU$50&gt;0),VLOOKUP(JR4,$AT$51:$AU$90,2,FALSE),AND($B$1=2,$AU$50&gt;0),VLOOKUP(JR4,$AT$51:$AU$70,2,FALSE),AND($B$1=3,$AU$50&gt;0),VLOOKUP(JR4,$AT$51:$AU$64,2,FALSE),AND($B$1=4,$AU$50&gt;0),VLOOKUP(JR4,$AT$51:$AU$60,2,FALSE))</f>
        <v>#N/A</v>
      </c>
      <c r="JS14" s="16" t="str">
        <f>_xlfn.IFNA(IF(JR14&gt;0,$AU$50)," ")</f>
        <v xml:space="preserve"> </v>
      </c>
      <c r="JT14" s="16" t="str">
        <f>_xlfn.IFNA(IF(JR14&gt;0,$AU$49)," ")</f>
        <v xml:space="preserve"> </v>
      </c>
      <c r="JV14" s="18">
        <v>0.46527777777777779</v>
      </c>
      <c r="JW14" s="18" t="str">
        <v>Ausdauerlauf</v>
      </c>
      <c r="JX14" s="18" t="str">
        <v>d</v>
      </c>
      <c r="JY14" s="18"/>
      <c r="JZ14" s="18" t="e" cm="1">
        <f t="array" ref="JZ14">_xlfn.IFS(AND($B$1=1,$AU$50&gt;0),VLOOKUP(JZ4,$AT$51:$AU$90,2,FALSE),AND($B$1=2,$AU$50&gt;0),VLOOKUP(JZ4,$AT$51:$AU$70,2,FALSE),AND($B$1=3,$AU$50&gt;0),VLOOKUP(JZ4,$AT$51:$AU$64,2,FALSE),AND($B$1=4,$AU$50&gt;0),VLOOKUP(JZ4,$AT$51:$AU$60,2,FALSE))</f>
        <v>#N/A</v>
      </c>
      <c r="KA14" s="16" t="str">
        <f>_xlfn.IFNA(IF(JZ14&gt;0,$AU$50)," ")</f>
        <v xml:space="preserve"> </v>
      </c>
      <c r="KB14" s="16" t="str">
        <f>_xlfn.IFNA(IF(JZ14&gt;0,$AU$49)," ")</f>
        <v xml:space="preserve"> </v>
      </c>
      <c r="KC14" s="18"/>
      <c r="KD14" s="18">
        <v>0.46527777777777779</v>
      </c>
      <c r="KE14" s="18" t="str">
        <v>Ausdauerlauf</v>
      </c>
      <c r="KF14" s="18" t="str">
        <v>d</v>
      </c>
      <c r="KG14" s="18"/>
      <c r="KH14" s="18" t="e" cm="1">
        <f t="array" ref="KH14">_xlfn.IFS(AND($B$1=1,$AU$50&gt;0),VLOOKUP(KH4,$AT$51:$AU$90,2,FALSE),AND($B$1=2,$AU$50&gt;0),VLOOKUP(KH4,$AT$51:$AU$70,2,FALSE),AND($B$1=3,$AU$50&gt;0),VLOOKUP(KH4,$AT$51:$AU$64,2,FALSE),AND($B$1=4,$AU$50&gt;0),VLOOKUP(KH4,$AT$51:$AU$60,2,FALSE))</f>
        <v>#N/A</v>
      </c>
      <c r="KI14" s="16" t="str">
        <f>_xlfn.IFNA(IF(KH14&gt;0,$AU$50)," ")</f>
        <v xml:space="preserve"> </v>
      </c>
      <c r="KJ14" s="16" t="str">
        <f>_xlfn.IFNA(IF(KH14&gt;0,$AU$49)," ")</f>
        <v xml:space="preserve"> </v>
      </c>
      <c r="KK14" s="18"/>
      <c r="KL14" s="18">
        <v>0.46527777777777779</v>
      </c>
      <c r="KM14" s="18" t="str">
        <v>Ausdauerlauf</v>
      </c>
      <c r="KN14" s="18" t="str">
        <v>d</v>
      </c>
      <c r="KO14" s="18"/>
      <c r="KP14" s="18" t="e" cm="1">
        <f t="array" ref="KP14">_xlfn.IFS(AND($B$1=1,$AU$50&gt;0),VLOOKUP(KP4,$AT$51:$AU$90,2,FALSE),AND($B$1=2,$AU$50&gt;0),VLOOKUP(KP4,$AT$51:$AU$70,2,FALSE),AND($B$1=3,$AU$50&gt;0),VLOOKUP(KP4,$AT$51:$AU$64,2,FALSE),AND($B$1=4,$AU$50&gt;0),VLOOKUP(KP4,$AT$51:$AU$60,2,FALSE))</f>
        <v>#N/A</v>
      </c>
      <c r="KQ14" s="16" t="str">
        <f>_xlfn.IFNA(IF(KP14&gt;0,$AU$50)," ")</f>
        <v xml:space="preserve"> </v>
      </c>
      <c r="KR14" s="16" t="str">
        <f>_xlfn.IFNA(IF(KP14&gt;0,$AU$49)," ")</f>
        <v xml:space="preserve"> </v>
      </c>
      <c r="KS14" s="18"/>
      <c r="KT14" s="18">
        <v>0.46527777777777779</v>
      </c>
      <c r="KU14" s="18" t="str">
        <v>Ausdauerlauf</v>
      </c>
      <c r="KV14" s="18" t="str">
        <v>d</v>
      </c>
      <c r="KW14" s="18"/>
      <c r="KX14" s="18" t="e" cm="1">
        <f t="array" ref="KX14">_xlfn.IFS(AND($B$1=1,$AU$50&gt;0),VLOOKUP(KX4,$AT$51:$AU$90,2,FALSE),AND($B$1=2,$AU$50&gt;0),VLOOKUP(KX4,$AT$51:$AU$70,2,FALSE),AND($B$1=3,$AU$50&gt;0),VLOOKUP(KX4,$AT$51:$AU$64,2,FALSE),AND($B$1=4,$AU$50&gt;0),VLOOKUP(KX4,$AT$51:$AU$60,2,FALSE))</f>
        <v>#N/A</v>
      </c>
      <c r="KY14" s="16" t="str">
        <f>_xlfn.IFNA(IF(KX14&gt;0,$AU$50)," ")</f>
        <v xml:space="preserve"> </v>
      </c>
      <c r="KZ14" s="16" t="str">
        <f>_xlfn.IFNA(IF(KX14&gt;0,$AU$49)," ")</f>
        <v xml:space="preserve"> </v>
      </c>
      <c r="LA14" s="18"/>
      <c r="LB14" s="18">
        <v>0.46527777777777779</v>
      </c>
      <c r="LC14" s="18" t="str">
        <v>Ausdauerlauf</v>
      </c>
      <c r="LD14" s="18" t="str">
        <v>d</v>
      </c>
      <c r="LE14" s="18"/>
      <c r="LF14" s="18" t="e" cm="1">
        <f t="array" ref="LF14">_xlfn.IFS(AND($B$1=1,$AU$50&gt;0),VLOOKUP(LF4,$AT$51:$AU$90,2,FALSE),AND($B$1=2,$AU$50&gt;0),VLOOKUP(LF4,$AT$51:$AU$70,2,FALSE),AND($B$1=3,$AU$50&gt;0),VLOOKUP(LF4,$AT$51:$AU$64,2,FALSE),AND($B$1=4,$AU$50&gt;0),VLOOKUP(LF4,$AT$51:$AU$60,2,FALSE))</f>
        <v>#N/A</v>
      </c>
      <c r="LG14" s="16" t="str">
        <f>_xlfn.IFNA(IF(LF14&gt;0,$AU$50)," ")</f>
        <v xml:space="preserve"> </v>
      </c>
      <c r="LH14" s="16" t="str">
        <f>_xlfn.IFNA(IF(LF14&gt;0,$AU$49)," ")</f>
        <v xml:space="preserve"> </v>
      </c>
      <c r="LI14" s="3"/>
      <c r="LJ14" s="18">
        <v>0.46527777777777779</v>
      </c>
      <c r="LK14" s="18" t="str">
        <v>Ausdauerlauf</v>
      </c>
      <c r="LL14" s="18" t="str">
        <v>d</v>
      </c>
      <c r="LM14" s="3"/>
      <c r="LN14" s="3"/>
      <c r="LO14" s="3"/>
    </row>
    <row r="15" spans="1:327" x14ac:dyDescent="0.2">
      <c r="A15" s="16"/>
      <c r="B15" s="20">
        <f>IF($AS$50&gt;0,VLOOKUP(B4,_xlfn.ANCHORARRAY($AR$92),2),"NEIN")</f>
        <v>0.71527777777777779</v>
      </c>
      <c r="C15" s="21" t="str">
        <f>IF(B15&gt;0,$AS$50)</f>
        <v>Weitwurf</v>
      </c>
      <c r="D15" s="21" t="str">
        <f>IF(B15&gt;0,$AS$49)</f>
        <v>c</v>
      </c>
      <c r="E15" s="18"/>
      <c r="F15" s="18" t="e" cm="1">
        <f t="array" ref="F15">_xlfn.IFS(AND($B$1=1,$AS$50&gt;0),VLOOKUP(F4,$AR$51:$AS$90,2,FALSE),AND($B$1=2,$AS$50&gt;0),VLOOKUP(F4,$AR$51:$AS$70,2,FALSE),AND($B$1=3,$AS$50&gt;0),VLOOKUP(F4,$AR$51:$AS$64,2,FALSE),AND($B$1=4,$AS$50&gt;0),VLOOKUP(F4,$AR$51:$AS$60,2,FALSE))</f>
        <v>#N/A</v>
      </c>
      <c r="G15" s="16" t="str">
        <f>_xlfn.IFNA(IF(F15&gt;0,$AS$50)," ")</f>
        <v xml:space="preserve"> </v>
      </c>
      <c r="H15" s="16" t="str">
        <f>_xlfn.IFNA(IF(F15&gt;0,$AS$49)," ")</f>
        <v xml:space="preserve"> </v>
      </c>
      <c r="J15" s="3" t="e">
        <v>#N/A</v>
      </c>
      <c r="K15" s="1" t="str">
        <v xml:space="preserve"> </v>
      </c>
      <c r="L15" s="1" t="str">
        <v xml:space="preserve"> </v>
      </c>
      <c r="N15" s="18" t="e" cm="1">
        <f t="array" ref="N15">_xlfn.IFS(AND($B$1=1,$AS$50&gt;0),VLOOKUP(N4,$AR$51:$AS$90,2,FALSE),AND($B$1=2,$AS$50&gt;0),VLOOKUP(N4,$AR$51:$AS$70,2,FALSE),AND($B$1=3,$AS$50&gt;0),VLOOKUP(N4,$AR$51:$AS$64,2,FALSE),AND($B$1=4,$AS$50&gt;0),VLOOKUP(N4,$AR$51:$AS$60,2,FALSE))</f>
        <v>#N/A</v>
      </c>
      <c r="O15" s="16" t="str">
        <f>_xlfn.IFNA(IF(N15&gt;0,$AS$50)," ")</f>
        <v xml:space="preserve"> </v>
      </c>
      <c r="P15" s="16" t="str">
        <f>_xlfn.IFNA(IF(N15&gt;0,$AS$49)," ")</f>
        <v xml:space="preserve"> </v>
      </c>
      <c r="R15" s="18" t="e">
        <v>#N/A</v>
      </c>
      <c r="S15" s="16" t="str">
        <v xml:space="preserve"> </v>
      </c>
      <c r="T15" s="16" t="str">
        <v xml:space="preserve"> </v>
      </c>
      <c r="V15" s="18" t="e" cm="1">
        <f t="array" ref="V15">_xlfn.IFS(AND($B$1=1,$AS$50&gt;0),VLOOKUP(V4,$AR$51:$AS$90,2,FALSE),AND($B$1=2,$AS$50&gt;0),VLOOKUP(V4,$AR$51:$AS$70,2,FALSE),AND($B$1=3,$AS$50&gt;0),VLOOKUP(V4,$AR$51:$AS$64,2,FALSE),AND($B$1=4,$AS$50&gt;0),VLOOKUP(V4,$AR$51:$AS$60,2,FALSE))</f>
        <v>#N/A</v>
      </c>
      <c r="W15" s="16" t="str">
        <f>_xlfn.IFNA(IF(V15&gt;0,$AS$50)," ")</f>
        <v xml:space="preserve"> </v>
      </c>
      <c r="X15" s="16" t="str">
        <f>_xlfn.IFNA(IF(V15&gt;0,$AS$49)," ")</f>
        <v xml:space="preserve"> </v>
      </c>
      <c r="Z15" s="3" t="e">
        <v>#N/A</v>
      </c>
      <c r="AA15" s="1" t="str">
        <v xml:space="preserve"> </v>
      </c>
      <c r="AB15" s="1" t="str">
        <v xml:space="preserve"> </v>
      </c>
      <c r="AD15" s="18" t="e" cm="1">
        <f t="array" ref="AD15">_xlfn.IFS(AND($B$1=1,$AS$50&gt;0),VLOOKUP(AD4,$AR$51:$AS$90,2,FALSE),AND($B$1=2,$AS$50&gt;0),VLOOKUP(AD4,$AR$51:$AS$70,2,FALSE),AND($B$1=3,$AS$50&gt;0),VLOOKUP(AD4,$AR$51:$AS$64,2,FALSE),AND($B$1=4,$AS$50&gt;0),VLOOKUP(AD4,$AR$51:$AS$60,2,FALSE))</f>
        <v>#N/A</v>
      </c>
      <c r="AE15" s="16" t="str">
        <f>_xlfn.IFNA(IF(AD15&gt;0,$AS$50)," ")</f>
        <v xml:space="preserve"> </v>
      </c>
      <c r="AF15" s="16" t="str">
        <f>_xlfn.IFNA(IF(AD15&gt;0,$AS$49)," ")</f>
        <v xml:space="preserve"> </v>
      </c>
      <c r="AH15" s="3" t="e">
        <v>#N/A</v>
      </c>
      <c r="AI15" s="1" t="str">
        <v xml:space="preserve"> </v>
      </c>
      <c r="AJ15" s="1" t="str">
        <v xml:space="preserve"> </v>
      </c>
      <c r="AL15" s="18" t="e" cm="1">
        <f t="array" ref="AL15">_xlfn.IFS(AND($B$1=1,$AS$50&gt;0),VLOOKUP(AL4,$AR$51:$AS$90,2,FALSE),AND($B$1=2,$AS$50&gt;0),VLOOKUP(AL4,$AR$51:$AS$70,2,FALSE),AND($B$1=3,$AS$50&gt;0),VLOOKUP(AL4,$AR$51:$AS$64,2,FALSE),AND($B$1=4,$AS$50&gt;0),VLOOKUP(AL4,$AR$51:$AS$60,2,FALSE))</f>
        <v>#N/A</v>
      </c>
      <c r="AM15" s="16" t="str">
        <f>_xlfn.IFNA(IF(AL15&gt;0,$AS$50)," ")</f>
        <v xml:space="preserve"> </v>
      </c>
      <c r="AN15" s="16" t="str">
        <f>_xlfn.IFNA(IF(AL15&gt;0,$AS$49)," ")</f>
        <v xml:space="preserve"> </v>
      </c>
      <c r="AP15" s="3" t="e">
        <v>#N/A</v>
      </c>
      <c r="AQ15" s="1" t="str">
        <v xml:space="preserve"> </v>
      </c>
      <c r="AR15" s="1" t="str">
        <v xml:space="preserve"> </v>
      </c>
      <c r="AT15" s="18" t="e" cm="1">
        <f t="array" ref="AT15">_xlfn.IFS(AND($B$1=1,$AS$50&gt;0),VLOOKUP(AT4,$AR$51:$AS$90,2,FALSE),AND($B$1=2,$AS$50&gt;0),VLOOKUP(AT4,$AR$51:$AS$70,2,FALSE),AND($B$1=3,$AS$50&gt;0),VLOOKUP(AT4,$AR$51:$AS$64,2,FALSE),AND($B$1=4,$AS$50&gt;0),VLOOKUP(AT4,$AR$51:$AS$60,2,FALSE))</f>
        <v>#N/A</v>
      </c>
      <c r="AU15" s="16" t="str">
        <f>_xlfn.IFNA(IF(AT15&gt;0,$AS$50)," ")</f>
        <v xml:space="preserve"> </v>
      </c>
      <c r="AV15" s="16" t="str">
        <f>_xlfn.IFNA(IF(AT15&gt;0,$AS$49)," ")</f>
        <v xml:space="preserve"> </v>
      </c>
      <c r="AX15" s="3" t="e">
        <v>#N/A</v>
      </c>
      <c r="AY15" s="1" t="str">
        <v xml:space="preserve"> </v>
      </c>
      <c r="AZ15" s="1" t="str">
        <v xml:space="preserve"> </v>
      </c>
      <c r="BB15" s="18" t="e" cm="1">
        <f t="array" ref="BB15">_xlfn.IFS(AND($B$1=1,$AS$50&gt;0),VLOOKUP(BB4,$AR$51:$AS$90,2,FALSE),AND($B$1=2,$AS$50&gt;0),VLOOKUP(BB4,$AR$51:$AS$70,2,FALSE),AND($B$1=3,$AS$50&gt;0),VLOOKUP(BB4,$AR$51:$AS$64,2,FALSE),AND($B$1=4,$AS$50&gt;0),VLOOKUP(BB4,$AR$51:$AS$60,2,FALSE))</f>
        <v>#N/A</v>
      </c>
      <c r="BC15" s="16" t="str">
        <f>_xlfn.IFNA(IF(BB15&gt;0,$AS$50)," ")</f>
        <v xml:space="preserve"> </v>
      </c>
      <c r="BD15" s="16" t="str">
        <f>_xlfn.IFNA(IF(BB15&gt;0,$AS$49)," ")</f>
        <v xml:space="preserve"> </v>
      </c>
      <c r="BF15" s="3" t="e">
        <v>#N/A</v>
      </c>
      <c r="BG15" s="1" t="str">
        <v xml:space="preserve"> </v>
      </c>
      <c r="BH15" s="1" t="str">
        <v xml:space="preserve"> </v>
      </c>
      <c r="BJ15" s="18" t="e" cm="1">
        <f t="array" ref="BJ15">_xlfn.IFS(AND($B$1=1,$AS$50&gt;0),VLOOKUP(BJ4,$AR$51:$AS$90,2,FALSE),AND($B$1=2,$AS$50&gt;0),VLOOKUP(BJ4,$AR$51:$AS$70,2,FALSE),AND($B$1=3,$AS$50&gt;0),VLOOKUP(BJ4,$AR$51:$AS$64,2,FALSE),AND($B$1=4,$AS$50&gt;0),VLOOKUP(BJ4,$AR$51:$AS$60,2,FALSE))</f>
        <v>#N/A</v>
      </c>
      <c r="BK15" s="16" t="str">
        <f>_xlfn.IFNA(IF(BJ15&gt;0,$AS$50)," ")</f>
        <v xml:space="preserve"> </v>
      </c>
      <c r="BL15" s="16" t="str">
        <f>_xlfn.IFNA(IF(BJ15&gt;0,$AS$49)," ")</f>
        <v xml:space="preserve"> </v>
      </c>
      <c r="BN15" s="3" t="e">
        <v>#N/A</v>
      </c>
      <c r="BO15" s="3" t="str">
        <v xml:space="preserve"> </v>
      </c>
      <c r="BP15" s="3" t="str">
        <v xml:space="preserve"> </v>
      </c>
      <c r="BR15" s="18" t="e" cm="1">
        <f t="array" ref="BR15">_xlfn.IFS(AND($B$1=1,$AS$50&gt;0),VLOOKUP(BR4,$AR$51:$AS$90,2,FALSE),AND($B$1=2,$AS$50&gt;0),VLOOKUP(BR4,$AR$51:$AS$70,2,FALSE),AND($B$1=3,$AS$50&gt;0),VLOOKUP(BR4,$AR$51:$AS$64,2,FALSE),AND($B$1=4,$AS$50&gt;0),VLOOKUP(BR4,$AR$51:$AS$60,2,FALSE))</f>
        <v>#N/A</v>
      </c>
      <c r="BS15" s="16" t="str">
        <f>_xlfn.IFNA(IF(BR15&gt;0,$AS$50)," ")</f>
        <v xml:space="preserve"> </v>
      </c>
      <c r="BT15" s="16" t="str">
        <f>_xlfn.IFNA(IF(BR15&gt;0,$AS$49)," ")</f>
        <v xml:space="preserve"> </v>
      </c>
      <c r="BV15" s="3" t="e">
        <v>#N/A</v>
      </c>
      <c r="BW15" s="3" t="str">
        <v xml:space="preserve"> </v>
      </c>
      <c r="BX15" s="3" t="str">
        <v xml:space="preserve"> </v>
      </c>
      <c r="BZ15" s="18" t="e" cm="1">
        <f t="array" ref="BZ15">_xlfn.IFS(AND($B$1=1,$AS$50&gt;0),VLOOKUP(BZ4,$AR$51:$AS$90,2,FALSE),AND($B$1=2,$AS$50&gt;0),VLOOKUP(BZ4,$AR$51:$AS$70,2,FALSE),AND($B$1=3,$AS$50&gt;0),VLOOKUP(BZ4,$AR$51:$AS$64,2,FALSE),AND($B$1=4,$AS$50&gt;0),VLOOKUP(BZ4,$AR$51:$AS$60,2,FALSE))</f>
        <v>#N/A</v>
      </c>
      <c r="CA15" s="16" t="str">
        <f>_xlfn.IFNA(IF(BZ15&gt;0,$AS$50)," ")</f>
        <v xml:space="preserve"> </v>
      </c>
      <c r="CB15" s="16" t="str">
        <f>_xlfn.IFNA(IF(BZ15&gt;0,$AS$49)," ")</f>
        <v xml:space="preserve"> </v>
      </c>
      <c r="CD15" s="3" t="e">
        <v>#N/A</v>
      </c>
      <c r="CE15" s="3" t="str">
        <v xml:space="preserve"> </v>
      </c>
      <c r="CF15" s="3" t="str">
        <v xml:space="preserve"> </v>
      </c>
      <c r="CH15" s="18" t="e" cm="1">
        <f t="array" ref="CH15">_xlfn.IFS(AND($B$1=1,$AS$50&gt;0),VLOOKUP(CH4,$AR$51:$AS$90,2,FALSE),AND($B$1=2,$AS$50&gt;0),VLOOKUP(CH4,$AR$51:$AS$70,2,FALSE),AND($B$1=3,$AS$50&gt;0),VLOOKUP(CH4,$AR$51:$AS$64,2,FALSE),AND($B$1=4,$AS$50&gt;0),VLOOKUP(CH4,$AR$51:$AS$60,2,FALSE))</f>
        <v>#N/A</v>
      </c>
      <c r="CI15" s="16" t="str">
        <f>_xlfn.IFNA(IF(CH15&gt;0,$AS$50)," ")</f>
        <v xml:space="preserve"> </v>
      </c>
      <c r="CJ15" s="16" t="str">
        <f>_xlfn.IFNA(IF(CH15&gt;0,$AS$49)," ")</f>
        <v xml:space="preserve"> </v>
      </c>
      <c r="CL15" s="3" t="e">
        <v>#N/A</v>
      </c>
      <c r="CM15" s="3" t="str">
        <v xml:space="preserve"> </v>
      </c>
      <c r="CN15" s="3" t="str">
        <v xml:space="preserve"> </v>
      </c>
      <c r="CP15" s="18" t="e" cm="1">
        <f t="array" ref="CP15">_xlfn.IFS(AND($B$1=1,$AS$50&gt;0),VLOOKUP(CP4,$AR$51:$AS$90,2,FALSE),AND($B$1=2,$AS$50&gt;0),VLOOKUP(CP4,$AR$51:$AS$70,2,FALSE),AND($B$1=3,$AS$50&gt;0),VLOOKUP(CP4,$AR$51:$AS$64,2,FALSE),AND($B$1=4,$AS$50&gt;0),VLOOKUP(CP4,$AR$51:$AS$60,2,FALSE))</f>
        <v>#N/A</v>
      </c>
      <c r="CQ15" s="16" t="str">
        <f>_xlfn.IFNA(IF(CP15&gt;0,$AS$50)," ")</f>
        <v xml:space="preserve"> </v>
      </c>
      <c r="CR15" s="16" t="str">
        <f>_xlfn.IFNA(IF(CP15&gt;0,$AS$49)," ")</f>
        <v xml:space="preserve"> </v>
      </c>
      <c r="CT15" s="3" t="e">
        <v>#N/A</v>
      </c>
      <c r="CU15" s="3" t="str">
        <v xml:space="preserve"> </v>
      </c>
      <c r="CV15" s="3" t="str">
        <v xml:space="preserve"> </v>
      </c>
      <c r="CX15" s="18" t="e" cm="1">
        <f t="array" ref="CX15">_xlfn.IFS(AND($B$1=1,$AS$50&gt;0),VLOOKUP(CX4,$AR$51:$AS$90,2,FALSE),AND($B$1=2,$AS$50&gt;0),VLOOKUP(CX4,$AR$51:$AS$70,2,FALSE),AND($B$1=3,$AS$50&gt;0),VLOOKUP(CX4,$AR$51:$AS$64,2,FALSE),AND($B$1=4,$AS$50&gt;0),VLOOKUP(CX4,$AR$51:$AS$60,2,FALSE))</f>
        <v>#N/A</v>
      </c>
      <c r="CY15" s="16" t="str">
        <f>_xlfn.IFNA(IF(CX15&gt;0,$AS$50)," ")</f>
        <v xml:space="preserve"> </v>
      </c>
      <c r="CZ15" s="16" t="str">
        <f>_xlfn.IFNA(IF(CX15&gt;0,$AS$49)," ")</f>
        <v xml:space="preserve"> </v>
      </c>
      <c r="DB15" s="3" t="e">
        <v>#N/A</v>
      </c>
      <c r="DC15" s="3" t="str">
        <v xml:space="preserve"> </v>
      </c>
      <c r="DD15" s="3" t="str">
        <v xml:space="preserve"> </v>
      </c>
      <c r="DF15" s="18" t="e" cm="1">
        <f t="array" ref="DF15">_xlfn.IFS(AND($B$1=1,$AS$50&gt;0),VLOOKUP(DF4,$AR$51:$AS$90,2,FALSE),AND($B$1=2,$AS$50&gt;0),VLOOKUP(DF4,$AR$51:$AS$70,2,FALSE),AND($B$1=3,$AS$50&gt;0),VLOOKUP(DF4,$AR$51:$AS$64,2,FALSE),AND($B$1=4,$AS$50&gt;0),VLOOKUP(DF4,$AR$51:$AS$60,2,FALSE))</f>
        <v>#N/A</v>
      </c>
      <c r="DG15" s="16" t="str">
        <f>_xlfn.IFNA(IF(DF15&gt;0,$AS$50)," ")</f>
        <v xml:space="preserve"> </v>
      </c>
      <c r="DH15" s="16" t="str">
        <f>_xlfn.IFNA(IF(DF15&gt;0,$AS$49)," ")</f>
        <v xml:space="preserve"> </v>
      </c>
      <c r="DJ15" s="3" t="e">
        <v>#N/A</v>
      </c>
      <c r="DK15" s="3" t="str">
        <v xml:space="preserve"> </v>
      </c>
      <c r="DL15" s="3" t="str">
        <v xml:space="preserve"> </v>
      </c>
      <c r="DN15" s="18" cm="1">
        <f t="array" ref="DN15">_xlfn.IFS(AND($B$1=1,$AS$50&gt;0),VLOOKUP(DN4,$AR$51:$AS$90,2,FALSE),AND($B$1=2,$AS$50&gt;0),VLOOKUP(DN4,$AR$51:$AS$70,2,FALSE),AND($B$1=3,$AS$50&gt;0),VLOOKUP(DN4,$AR$51:$AS$64,2,FALSE),AND($B$1=4,$AS$50&gt;0),VLOOKUP(DN4,$AR$51:$AS$60,2,FALSE))</f>
        <v>0.40972222222222221</v>
      </c>
      <c r="DO15" s="16" t="str">
        <f>_xlfn.IFNA(IF(DN15&gt;0,$AS$50)," ")</f>
        <v>Weitwurf</v>
      </c>
      <c r="DP15" s="16" t="str">
        <f>_xlfn.IFNA(IF(DN15&gt;0,$AS$49)," ")</f>
        <v>c</v>
      </c>
      <c r="DR15" s="3" t="e">
        <v>#N/A</v>
      </c>
      <c r="DS15" s="3" t="str">
        <v xml:space="preserve"> </v>
      </c>
      <c r="DT15" s="3" t="str">
        <v xml:space="preserve"> </v>
      </c>
      <c r="DV15" s="18" cm="1">
        <f t="array" ref="DV15">_xlfn.IFS(AND($B$1=1,$AS$50&gt;0),VLOOKUP(DV4,$AR$51:$AS$90,2,FALSE),AND($B$1=2,$AS$50&gt;0),VLOOKUP(DV4,$AR$51:$AS$70,2,FALSE),AND($B$1=3,$AS$50&gt;0),VLOOKUP(DV4,$AR$51:$AS$64,2,FALSE),AND($B$1=4,$AS$50&gt;0),VLOOKUP(DV4,$AR$51:$AS$60,2,FALSE))</f>
        <v>0.4375</v>
      </c>
      <c r="DW15" s="16" t="str">
        <f>_xlfn.IFNA(IF(DV15&gt;0,$AS$50)," ")</f>
        <v>Weitwurf</v>
      </c>
      <c r="DX15" s="16" t="str">
        <f>_xlfn.IFNA(IF(DV15&gt;0,$AS$49)," ")</f>
        <v>c</v>
      </c>
      <c r="DZ15" s="3" t="e">
        <v>#N/A</v>
      </c>
      <c r="EA15" s="3" t="str">
        <v xml:space="preserve"> </v>
      </c>
      <c r="EB15" s="3" t="str">
        <v xml:space="preserve"> </v>
      </c>
      <c r="ED15" s="18" cm="1">
        <f t="array" ref="ED15">_xlfn.IFS(AND($B$1=1,$AS$50&gt;0),VLOOKUP(ED4,$AR$51:$AS$90,2,FALSE),AND($B$1=2,$AS$50&gt;0),VLOOKUP(ED4,$AR$51:$AS$70,2,FALSE),AND($B$1=3,$AS$50&gt;0),VLOOKUP(ED4,$AR$51:$AS$64,2,FALSE),AND($B$1=4,$AS$50&gt;0),VLOOKUP(ED4,$AR$51:$AS$60,2,FALSE))</f>
        <v>0.46527777777777779</v>
      </c>
      <c r="EE15" s="16" t="str">
        <f>_xlfn.IFNA(IF(ED15&gt;0,$AS$50)," ")</f>
        <v>Weitwurf</v>
      </c>
      <c r="EF15" s="16" t="str">
        <f>_xlfn.IFNA(IF(ED15&gt;0,$AS$49)," ")</f>
        <v>c</v>
      </c>
      <c r="EH15" s="3" t="e">
        <v>#N/A</v>
      </c>
      <c r="EI15" s="3" t="str">
        <v xml:space="preserve"> </v>
      </c>
      <c r="EJ15" s="3" t="str">
        <v xml:space="preserve"> </v>
      </c>
      <c r="EL15" s="18" cm="1">
        <f t="array" ref="EL15">_xlfn.IFS(AND($B$1=1,$AS$50&gt;0),VLOOKUP(EL4,$AR$51:$AS$90,2,FALSE),AND($B$1=2,$AS$50&gt;0),VLOOKUP(EL4,$AR$51:$AS$70,2,FALSE),AND($B$1=3,$AS$50&gt;0),VLOOKUP(EL4,$AR$51:$AS$64,2,FALSE),AND($B$1=4,$AS$50&gt;0),VLOOKUP(EL4,$AR$51:$AS$60,2,FALSE))</f>
        <v>0.49305555555555558</v>
      </c>
      <c r="EM15" s="16" t="str">
        <f>_xlfn.IFNA(IF(EL15&gt;0,$AS$50)," ")</f>
        <v>Weitwurf</v>
      </c>
      <c r="EN15" s="16" t="str">
        <f>_xlfn.IFNA(IF(EL15&gt;0,$AS$49)," ")</f>
        <v>c</v>
      </c>
      <c r="EP15" s="18" t="e">
        <v>#N/A</v>
      </c>
      <c r="EQ15" s="18" t="str">
        <v xml:space="preserve"> </v>
      </c>
      <c r="ER15" s="18" t="str">
        <v xml:space="preserve"> </v>
      </c>
      <c r="ET15" s="18" cm="1">
        <f t="array" ref="ET15">_xlfn.IFS(AND($B$1=1,$AS$50&gt;0),VLOOKUP(ET4,$AR$51:$AS$90,2,FALSE),AND($B$1=2,$AS$50&gt;0),VLOOKUP(ET4,$AR$51:$AS$70,2,FALSE),AND($B$1=3,$AS$50&gt;0),VLOOKUP(ET4,$AR$51:$AS$64,2,FALSE),AND($B$1=4,$AS$50&gt;0),VLOOKUP(ET4,$AR$51:$AS$60,2,FALSE))</f>
        <v>0.52083333333333337</v>
      </c>
      <c r="EU15" s="16" t="str">
        <f>_xlfn.IFNA(IF(ET15&gt;0,$AS$50)," ")</f>
        <v>Weitwurf</v>
      </c>
      <c r="EV15" s="16" t="str">
        <f>_xlfn.IFNA(IF(ET15&gt;0,$AS$49)," ")</f>
        <v>c</v>
      </c>
      <c r="EX15" s="18" t="e">
        <v>#N/A</v>
      </c>
      <c r="EY15" s="18" t="str">
        <v xml:space="preserve"> </v>
      </c>
      <c r="EZ15" s="18" t="str">
        <v xml:space="preserve"> </v>
      </c>
      <c r="FB15" s="18" cm="1">
        <f t="array" ref="FB15">_xlfn.IFS(AND($B$1=1,$AS$50&gt;0),VLOOKUP(FB4,$AR$51:$AS$90,2,FALSE),AND($B$1=2,$AS$50&gt;0),VLOOKUP(FB4,$AR$51:$AS$70,2,FALSE),AND($B$1=3,$AS$50&gt;0),VLOOKUP(FB4,$AR$51:$AS$64,2,FALSE),AND($B$1=4,$AS$50&gt;0),VLOOKUP(FB4,$AR$51:$AS$60,2,FALSE))</f>
        <v>0.35416666666666669</v>
      </c>
      <c r="FC15" s="16" t="str">
        <f>_xlfn.IFNA(IF(FB15&gt;0,$AS$50)," ")</f>
        <v>Weitwurf</v>
      </c>
      <c r="FD15" s="16" t="str">
        <f>_xlfn.IFNA(IF(FB15&gt;0,$AS$49)," ")</f>
        <v>c</v>
      </c>
      <c r="FF15" s="18" t="e">
        <v>#N/A</v>
      </c>
      <c r="FG15" s="18" t="str">
        <v xml:space="preserve"> </v>
      </c>
      <c r="FH15" s="18" t="str">
        <v xml:space="preserve"> </v>
      </c>
      <c r="FJ15" s="18" t="e" cm="1">
        <f t="array" ref="FJ15">_xlfn.IFS(AND($B$1=1,$AS$50&gt;0),VLOOKUP(FJ4,$AR$51:$AS$90,2,FALSE),AND($B$1=2,$AS$50&gt;0),VLOOKUP(FJ4,$AR$51:$AS$70,2,FALSE),AND($B$1=3,$AS$50&gt;0),VLOOKUP(FJ4,$AR$51:$AS$64,2,FALSE),AND($B$1=4,$AS$50&gt;0),VLOOKUP(FJ4,$AR$51:$AS$60,2,FALSE))</f>
        <v>#N/A</v>
      </c>
      <c r="FK15" s="16" t="str">
        <f>_xlfn.IFNA(IF(FJ15&gt;0,$AS$50)," ")</f>
        <v xml:space="preserve"> </v>
      </c>
      <c r="FL15" s="16" t="str">
        <f>_xlfn.IFNA(IF(FJ15&gt;0,$AS$49)," ")</f>
        <v xml:space="preserve"> </v>
      </c>
      <c r="FN15" s="18" t="e">
        <v>#N/A</v>
      </c>
      <c r="FO15" s="18" t="str">
        <v xml:space="preserve"> </v>
      </c>
      <c r="FP15" s="18" t="str">
        <v xml:space="preserve"> </v>
      </c>
      <c r="FR15" s="18" cm="1">
        <f t="array" ref="FR15">_xlfn.IFS(AND($B$1=1,$AS$50&gt;0),VLOOKUP(FR4,$AR$51:$AS$90,2,FALSE),AND($B$1=2,$AS$50&gt;0),VLOOKUP(FR4,$AR$51:$AS$70,2,FALSE),AND($B$1=3,$AS$50&gt;0),VLOOKUP(FR4,$AR$51:$AS$64,2,FALSE),AND($B$1=4,$AS$50&gt;0),VLOOKUP(FR4,$AR$51:$AS$60,2,FALSE))</f>
        <v>0.60416666666666674</v>
      </c>
      <c r="FS15" s="16" t="str">
        <f>_xlfn.IFNA(IF(FR15&gt;0,$AS$50)," ")</f>
        <v>Weitwurf</v>
      </c>
      <c r="FT15" s="16" t="str">
        <f>_xlfn.IFNA(IF(FR15&gt;0,$AS$49)," ")</f>
        <v>c</v>
      </c>
      <c r="FV15" s="18" t="e">
        <v>#N/A</v>
      </c>
      <c r="FW15" s="18" t="str">
        <v xml:space="preserve"> </v>
      </c>
      <c r="FX15" s="18" t="str">
        <v xml:space="preserve"> </v>
      </c>
      <c r="FZ15" s="18" t="e" cm="1">
        <f t="array" ref="FZ15">_xlfn.IFS(AND($B$1=1,$AS$50&gt;0),VLOOKUP(FZ4,$AR$51:$AS$90,2,FALSE),AND($B$1=2,$AS$50&gt;0),VLOOKUP(FZ4,$AR$51:$AS$70,2,FALSE),AND($B$1=3,$AS$50&gt;0),VLOOKUP(FZ4,$AR$51:$AS$64,2,FALSE),AND($B$1=4,$AS$50&gt;0),VLOOKUP(FZ4,$AR$51:$AS$60,2,FALSE))</f>
        <v>#N/A</v>
      </c>
      <c r="GA15" s="16" t="str">
        <f>_xlfn.IFNA(IF(FZ15&gt;0,$AS$50)," ")</f>
        <v xml:space="preserve"> </v>
      </c>
      <c r="GB15" s="16" t="str">
        <f>_xlfn.IFNA(IF(FZ15&gt;0,$AS$49)," ")</f>
        <v xml:space="preserve"> </v>
      </c>
      <c r="GD15" s="18" t="e">
        <v>#N/A</v>
      </c>
      <c r="GE15" s="16" t="str">
        <v xml:space="preserve"> </v>
      </c>
      <c r="GF15" s="16" t="str">
        <v xml:space="preserve"> </v>
      </c>
      <c r="GH15" s="18" t="e" cm="1">
        <f t="array" ref="GH15">_xlfn.IFS(AND($B$1=1,$AS$50&gt;0),VLOOKUP(GH4,$AR$51:$AS$90,2,FALSE),AND($B$1=2,$AS$50&gt;0),VLOOKUP(GH4,$AR$51:$AS$70,2,FALSE),AND($B$1=3,$AS$50&gt;0),VLOOKUP(GH4,$AR$51:$AS$64,2,FALSE),AND($B$1=4,$AS$50&gt;0),VLOOKUP(GH4,$AR$51:$AS$60,2,FALSE))</f>
        <v>#N/A</v>
      </c>
      <c r="GI15" s="16" t="str">
        <f>_xlfn.IFNA(IF(GH15&gt;0,$AS$50)," ")</f>
        <v xml:space="preserve"> </v>
      </c>
      <c r="GJ15" s="16" t="str">
        <f>_xlfn.IFNA(IF(GH15&gt;0,$AS$49)," ")</f>
        <v xml:space="preserve"> </v>
      </c>
      <c r="GL15" s="18" t="e">
        <v>#N/A</v>
      </c>
      <c r="GM15" s="16" t="str">
        <v xml:space="preserve"> </v>
      </c>
      <c r="GN15" s="16" t="str">
        <v xml:space="preserve"> </v>
      </c>
      <c r="GP15" s="18" t="e" cm="1">
        <f t="array" ref="GP15">_xlfn.IFS(AND($B$1=1,$AS$50&gt;0),VLOOKUP(GP4,$AR$51:$AS$90,2,FALSE),AND($B$1=2,$AS$50&gt;0),VLOOKUP(GP4,$AR$51:$AS$70,2,FALSE),AND($B$1=3,$AS$50&gt;0),VLOOKUP(GP4,$AR$51:$AS$64,2,FALSE),AND($B$1=4,$AS$50&gt;0),VLOOKUP(GP4,$AR$51:$AS$60,2,FALSE))</f>
        <v>#N/A</v>
      </c>
      <c r="GQ15" s="16" t="str">
        <f>_xlfn.IFNA(IF(GP15&gt;0,$AS$50)," ")</f>
        <v xml:space="preserve"> </v>
      </c>
      <c r="GR15" s="16" t="str">
        <f>_xlfn.IFNA(IF(GP15&gt;0,$AS$49)," ")</f>
        <v xml:space="preserve"> </v>
      </c>
      <c r="GT15" s="18" t="e">
        <v>#N/A</v>
      </c>
      <c r="GU15" s="16" t="str">
        <v xml:space="preserve"> </v>
      </c>
      <c r="GV15" s="16" t="str">
        <v xml:space="preserve"> </v>
      </c>
      <c r="GX15" s="18" t="e" cm="1">
        <f t="array" ref="GX15">_xlfn.IFS(AND($B$1=1,$AS$50&gt;0),VLOOKUP(GX4,$AR$51:$AS$90,2,FALSE),AND($B$1=2,$AS$50&gt;0),VLOOKUP(GX4,$AR$51:$AS$70,2,FALSE),AND($B$1=3,$AS$50&gt;0),VLOOKUP(GX4,$AR$51:$AS$64,2,FALSE),AND($B$1=4,$AS$50&gt;0),VLOOKUP(GX4,$AR$51:$AS$60,2,FALSE))</f>
        <v>#N/A</v>
      </c>
      <c r="GY15" s="16" t="str">
        <f>_xlfn.IFNA(IF(GX15&gt;0,$AS$50)," ")</f>
        <v xml:space="preserve"> </v>
      </c>
      <c r="GZ15" s="16" t="str">
        <f>_xlfn.IFNA(IF(GX15&gt;0,$AS$49)," ")</f>
        <v xml:space="preserve"> </v>
      </c>
      <c r="HB15" s="18" t="e">
        <v>#N/A</v>
      </c>
      <c r="HC15" s="16" t="str">
        <v xml:space="preserve"> </v>
      </c>
      <c r="HD15" s="16" t="str">
        <v xml:space="preserve"> </v>
      </c>
      <c r="HF15" s="18" cm="1">
        <f t="array" ref="HF15">_xlfn.IFS(AND($B$1=1,$AS$50&gt;0),VLOOKUP(HF4,$AR$51:$AS$90,2,FALSE),AND($B$1=2,$AS$50&gt;0),VLOOKUP(HF4,$AR$51:$AS$70,2,FALSE),AND($B$1=3,$AS$50&gt;0),VLOOKUP(HF4,$AR$51:$AS$64,2,FALSE),AND($B$1=4,$AS$50&gt;0),VLOOKUP(HF4,$AR$51:$AS$60,2,FALSE))</f>
        <v>0.38194444444444448</v>
      </c>
      <c r="HG15" s="16" t="str">
        <f>_xlfn.IFNA(IF(HF15&gt;0,$AS$50)," ")</f>
        <v>Weitwurf</v>
      </c>
      <c r="HH15" s="16" t="str">
        <f>_xlfn.IFNA(IF(HF15&gt;0,$AS$49)," ")</f>
        <v>c</v>
      </c>
      <c r="HJ15" s="18">
        <v>0.52083333333333337</v>
      </c>
      <c r="HK15" s="18" t="str">
        <v>Weitsprung</v>
      </c>
      <c r="HL15" s="18" t="str">
        <v>c</v>
      </c>
      <c r="HN15" s="18" cm="1">
        <f t="array" ref="HN15">_xlfn.IFS(AND($B$1=1,$AS$50&gt;0),VLOOKUP(HN4,$AR$51:$AS$90,2,FALSE),AND($B$1=2,$AS$50&gt;0),VLOOKUP(HN4,$AR$51:$AS$70,2,FALSE),AND($B$1=3,$AS$50&gt;0),VLOOKUP(HN4,$AR$51:$AS$64,2,FALSE),AND($B$1=4,$AS$50&gt;0),VLOOKUP(HN4,$AR$51:$AS$60,2,FALSE))</f>
        <v>0.38194444444444448</v>
      </c>
      <c r="HO15" s="16" t="str">
        <f>_xlfn.IFNA(IF(HN15&gt;0,$AS$50)," ")</f>
        <v>Weitwurf</v>
      </c>
      <c r="HP15" s="16" t="str">
        <f>_xlfn.IFNA(IF(HN15&gt;0,$AS$49)," ")</f>
        <v>c</v>
      </c>
      <c r="HR15" s="18">
        <v>0.52083333333333337</v>
      </c>
      <c r="HS15" s="18" t="str">
        <v>Weitsprung</v>
      </c>
      <c r="HT15" s="18" t="str">
        <v>c</v>
      </c>
      <c r="HV15" s="18" cm="1">
        <f t="array" ref="HV15">_xlfn.IFS(AND($B$1=1,$AS$50&gt;0),VLOOKUP(HV4,$AR$51:$AS$90,2,FALSE),AND($B$1=2,$AS$50&gt;0),VLOOKUP(HV4,$AR$51:$AS$70,2,FALSE),AND($B$1=3,$AS$50&gt;0),VLOOKUP(HV4,$AR$51:$AS$64,2,FALSE),AND($B$1=4,$AS$50&gt;0),VLOOKUP(HV4,$AR$51:$AS$60,2,FALSE))</f>
        <v>0.38194444444444448</v>
      </c>
      <c r="HW15" s="16" t="str">
        <f>_xlfn.IFNA(IF(HV15&gt;0,$AS$50)," ")</f>
        <v>Weitwurf</v>
      </c>
      <c r="HX15" s="16" t="str">
        <f>_xlfn.IFNA(IF(HV15&gt;0,$AS$49)," ")</f>
        <v>c</v>
      </c>
      <c r="HZ15" s="18">
        <v>0.52083333333333337</v>
      </c>
      <c r="IA15" s="18" t="str">
        <v>Weitsprung</v>
      </c>
      <c r="IB15" s="18" t="str">
        <v>c</v>
      </c>
      <c r="ID15" s="18" cm="1">
        <f t="array" ref="ID15">_xlfn.IFS(AND($B$1=1,$AS$50&gt;0),VLOOKUP(ID4,$AR$51:$AS$90,2,FALSE),AND($B$1=2,$AS$50&gt;0),VLOOKUP(ID4,$AR$51:$AS$70,2,FALSE),AND($B$1=3,$AS$50&gt;0),VLOOKUP(ID4,$AR$51:$AS$64,2,FALSE),AND($B$1=4,$AS$50&gt;0),VLOOKUP(ID4,$AR$51:$AS$60,2,FALSE))</f>
        <v>0.38194444444444448</v>
      </c>
      <c r="IE15" s="16" t="str">
        <f>_xlfn.IFNA(IF(ID15&gt;0,$AS$50)," ")</f>
        <v>Weitwurf</v>
      </c>
      <c r="IF15" s="16" t="str">
        <f>_xlfn.IFNA(IF(ID15&gt;0,$AS$49)," ")</f>
        <v>c</v>
      </c>
      <c r="IH15" s="18">
        <v>0.52083333333333337</v>
      </c>
      <c r="II15" s="18" t="str">
        <v>Weitsprung</v>
      </c>
      <c r="IJ15" s="18" t="str">
        <v>c</v>
      </c>
      <c r="IL15" s="18" cm="1">
        <f t="array" ref="IL15">_xlfn.IFS(AND($B$1=1,$AS$50&gt;0),VLOOKUP(IL4,$AR$51:$AS$90,2,FALSE),AND($B$1=2,$AS$50&gt;0),VLOOKUP(IL4,$AR$51:$AS$70,2,FALSE),AND($B$1=3,$AS$50&gt;0),VLOOKUP(IL4,$AR$51:$AS$64,2,FALSE),AND($B$1=4,$AS$50&gt;0),VLOOKUP(IL4,$AR$51:$AS$60,2,FALSE))</f>
        <v>0.38194444444444448</v>
      </c>
      <c r="IM15" s="16" t="str">
        <f>_xlfn.IFNA(IF(IL15&gt;0,$AS$50)," ")</f>
        <v>Weitwurf</v>
      </c>
      <c r="IN15" s="16" t="str">
        <f>_xlfn.IFNA(IF(IL15&gt;0,$AS$49)," ")</f>
        <v>c</v>
      </c>
      <c r="IP15" s="18">
        <v>0.52083333333333337</v>
      </c>
      <c r="IQ15" s="18" t="str">
        <v>Weitsprung</v>
      </c>
      <c r="IR15" s="18" t="str">
        <v>c</v>
      </c>
      <c r="IT15" s="18" cm="1">
        <f t="array" ref="IT15">_xlfn.IFS(AND($B$1=1,$AS$50&gt;0),VLOOKUP(IT4,$AR$51:$AS$90,2,FALSE),AND($B$1=2,$AS$50&gt;0),VLOOKUP(IT4,$AR$51:$AS$70,2,FALSE),AND($B$1=3,$AS$50&gt;0),VLOOKUP(IT4,$AR$51:$AS$64,2,FALSE),AND($B$1=4,$AS$50&gt;0),VLOOKUP(IT4,$AR$51:$AS$60,2,FALSE))</f>
        <v>0.38194444444444448</v>
      </c>
      <c r="IU15" s="16" t="str">
        <f>_xlfn.IFNA(IF(IT15&gt;0,$AS$50)," ")</f>
        <v>Weitwurf</v>
      </c>
      <c r="IV15" s="16" t="str">
        <f>_xlfn.IFNA(IF(IT15&gt;0,$AS$49)," ")</f>
        <v>c</v>
      </c>
      <c r="IX15" s="18">
        <v>0.52083333333333337</v>
      </c>
      <c r="IY15" s="18" t="str">
        <v>Weitsprung</v>
      </c>
      <c r="IZ15" s="18" t="str">
        <v>c</v>
      </c>
      <c r="JB15" s="18" cm="1">
        <f t="array" ref="JB15">_xlfn.IFS(AND($B$1=1,$AS$50&gt;0),VLOOKUP(JB4,$AR$51:$AS$90,2,FALSE),AND($B$1=2,$AS$50&gt;0),VLOOKUP(JB4,$AR$51:$AS$70,2,FALSE),AND($B$1=3,$AS$50&gt;0),VLOOKUP(JB4,$AR$51:$AS$64,2,FALSE),AND($B$1=4,$AS$50&gt;0),VLOOKUP(JB4,$AR$51:$AS$60,2,FALSE))</f>
        <v>0.38194444444444448</v>
      </c>
      <c r="JC15" s="16" t="str">
        <f>_xlfn.IFNA(IF(JB15&gt;0,$AS$50)," ")</f>
        <v>Weitwurf</v>
      </c>
      <c r="JD15" s="16" t="str">
        <f>_xlfn.IFNA(IF(JB15&gt;0,$AS$49)," ")</f>
        <v>c</v>
      </c>
      <c r="JF15" s="18">
        <v>0.52083333333333337</v>
      </c>
      <c r="JG15" s="18" t="str">
        <v>Weitsprung</v>
      </c>
      <c r="JH15" s="18" t="str">
        <v>c</v>
      </c>
      <c r="JJ15" s="18" cm="1">
        <f t="array" ref="JJ15">_xlfn.IFS(AND($B$1=1,$AS$50&gt;0),VLOOKUP(JJ4,$AR$51:$AS$90,2,FALSE),AND($B$1=2,$AS$50&gt;0),VLOOKUP(JJ4,$AR$51:$AS$70,2,FALSE),AND($B$1=3,$AS$50&gt;0),VLOOKUP(JJ4,$AR$51:$AS$64,2,FALSE),AND($B$1=4,$AS$50&gt;0),VLOOKUP(JJ4,$AR$51:$AS$60,2,FALSE))</f>
        <v>0.38194444444444448</v>
      </c>
      <c r="JK15" s="16" t="str">
        <f>_xlfn.IFNA(IF(JJ15&gt;0,$AS$50)," ")</f>
        <v>Weitwurf</v>
      </c>
      <c r="JL15" s="16" t="str">
        <f>_xlfn.IFNA(IF(JJ15&gt;0,$AS$49)," ")</f>
        <v>c</v>
      </c>
      <c r="JN15" s="18">
        <v>0.52083333333333337</v>
      </c>
      <c r="JO15" s="18" t="str">
        <v>Weitsprung</v>
      </c>
      <c r="JP15" s="18" t="str">
        <v>c</v>
      </c>
      <c r="JR15" s="18" cm="1">
        <f t="array" ref="JR15">_xlfn.IFS(AND($B$1=1,$AS$50&gt;0),VLOOKUP(JR4,$AR$51:$AS$90,2,FALSE),AND($B$1=2,$AS$50&gt;0),VLOOKUP(JR4,$AR$51:$AS$70,2,FALSE),AND($B$1=3,$AS$50&gt;0),VLOOKUP(JR4,$AR$51:$AS$64,2,FALSE),AND($B$1=4,$AS$50&gt;0),VLOOKUP(JR4,$AR$51:$AS$60,2,FALSE))</f>
        <v>0.38194444444444448</v>
      </c>
      <c r="JS15" s="16" t="str">
        <f>_xlfn.IFNA(IF(JR15&gt;0,$AS$50)," ")</f>
        <v>Weitwurf</v>
      </c>
      <c r="JT15" s="16" t="str">
        <f>_xlfn.IFNA(IF(JR15&gt;0,$AS$49)," ")</f>
        <v>c</v>
      </c>
      <c r="JV15" s="18">
        <v>0.52083333333333337</v>
      </c>
      <c r="JW15" s="18" t="str">
        <v>Weitsprung</v>
      </c>
      <c r="JX15" s="18" t="str">
        <v>c</v>
      </c>
      <c r="JZ15" s="18" cm="1">
        <f t="array" ref="JZ15">_xlfn.IFS(AND($B$1=1,$AS$50&gt;0),VLOOKUP(JZ4,$AR$51:$AS$90,2,FALSE),AND($B$1=2,$AS$50&gt;0),VLOOKUP(JZ4,$AR$51:$AS$70,2,FALSE),AND($B$1=3,$AS$50&gt;0),VLOOKUP(JZ4,$AR$51:$AS$64,2,FALSE),AND($B$1=4,$AS$50&gt;0),VLOOKUP(JZ4,$AR$51:$AS$60,2,FALSE))</f>
        <v>0.38194444444444448</v>
      </c>
      <c r="KA15" s="16" t="str">
        <f>_xlfn.IFNA(IF(JZ15&gt;0,$AS$50)," ")</f>
        <v>Weitwurf</v>
      </c>
      <c r="KB15" s="16" t="str">
        <f>_xlfn.IFNA(IF(JZ15&gt;0,$AS$49)," ")</f>
        <v>c</v>
      </c>
      <c r="KD15" s="18">
        <v>0.52083333333333337</v>
      </c>
      <c r="KE15" s="18" t="str">
        <v>Weitsprung</v>
      </c>
      <c r="KF15" s="18" t="str">
        <v>c</v>
      </c>
      <c r="KH15" s="18" cm="1">
        <f t="array" ref="KH15">_xlfn.IFS(AND($B$1=1,$AS$50&gt;0),VLOOKUP(KH4,$AR$51:$AS$90,2,FALSE),AND($B$1=2,$AS$50&gt;0),VLOOKUP(KH4,$AR$51:$AS$70,2,FALSE),AND($B$1=3,$AS$50&gt;0),VLOOKUP(KH4,$AR$51:$AS$64,2,FALSE),AND($B$1=4,$AS$50&gt;0),VLOOKUP(KH4,$AR$51:$AS$60,2,FALSE))</f>
        <v>0.38194444444444448</v>
      </c>
      <c r="KI15" s="16" t="str">
        <f>_xlfn.IFNA(IF(KH15&gt;0,$AS$50)," ")</f>
        <v>Weitwurf</v>
      </c>
      <c r="KJ15" s="16" t="str">
        <f>_xlfn.IFNA(IF(KH15&gt;0,$AS$49)," ")</f>
        <v>c</v>
      </c>
      <c r="KL15" s="18">
        <v>0.52083333333333337</v>
      </c>
      <c r="KM15" s="18" t="str">
        <v>Weitsprung</v>
      </c>
      <c r="KN15" s="18" t="str">
        <v>c</v>
      </c>
      <c r="KP15" s="18" cm="1">
        <f t="array" ref="KP15">_xlfn.IFS(AND($B$1=1,$AS$50&gt;0),VLOOKUP(KP4,$AR$51:$AS$90,2,FALSE),AND($B$1=2,$AS$50&gt;0),VLOOKUP(KP4,$AR$51:$AS$70,2,FALSE),AND($B$1=3,$AS$50&gt;0),VLOOKUP(KP4,$AR$51:$AS$64,2,FALSE),AND($B$1=4,$AS$50&gt;0),VLOOKUP(KP4,$AR$51:$AS$60,2,FALSE))</f>
        <v>0.38194444444444448</v>
      </c>
      <c r="KQ15" s="16" t="str">
        <f>_xlfn.IFNA(IF(KP15&gt;0,$AS$50)," ")</f>
        <v>Weitwurf</v>
      </c>
      <c r="KR15" s="16" t="str">
        <f>_xlfn.IFNA(IF(KP15&gt;0,$AS$49)," ")</f>
        <v>c</v>
      </c>
      <c r="KT15" s="18">
        <v>0.52083333333333337</v>
      </c>
      <c r="KU15" s="18" t="str">
        <v>Weitsprung</v>
      </c>
      <c r="KV15" s="18" t="str">
        <v>c</v>
      </c>
      <c r="KX15" s="18" cm="1">
        <f t="array" ref="KX15">_xlfn.IFS(AND($B$1=1,$AS$50&gt;0),VLOOKUP(KX4,$AR$51:$AS$90,2,FALSE),AND($B$1=2,$AS$50&gt;0),VLOOKUP(KX4,$AR$51:$AS$70,2,FALSE),AND($B$1=3,$AS$50&gt;0),VLOOKUP(KX4,$AR$51:$AS$64,2,FALSE),AND($B$1=4,$AS$50&gt;0),VLOOKUP(KX4,$AR$51:$AS$60,2,FALSE))</f>
        <v>0.38194444444444448</v>
      </c>
      <c r="KY15" s="16" t="str">
        <f>_xlfn.IFNA(IF(KX15&gt;0,$AS$50)," ")</f>
        <v>Weitwurf</v>
      </c>
      <c r="KZ15" s="16" t="str">
        <f>_xlfn.IFNA(IF(KX15&gt;0,$AS$49)," ")</f>
        <v>c</v>
      </c>
      <c r="LB15" s="18">
        <v>0.52083333333333337</v>
      </c>
      <c r="LC15" s="18" t="str">
        <v>Weitsprung</v>
      </c>
      <c r="LD15" s="18" t="str">
        <v>c</v>
      </c>
      <c r="LF15" s="18" cm="1">
        <f t="array" ref="LF15">_xlfn.IFS(AND($B$1=1,$AS$50&gt;0),VLOOKUP(LF4,$AR$51:$AS$90,2,FALSE),AND($B$1=2,$AS$50&gt;0),VLOOKUP(LF4,$AR$51:$AS$70,2,FALSE),AND($B$1=3,$AS$50&gt;0),VLOOKUP(LF4,$AR$51:$AS$64,2,FALSE),AND($B$1=4,$AS$50&gt;0),VLOOKUP(LF4,$AR$51:$AS$60,2,FALSE))</f>
        <v>0.38194444444444448</v>
      </c>
      <c r="LG15" s="16" t="str">
        <f>_xlfn.IFNA(IF(LF15&gt;0,$AS$50)," ")</f>
        <v>Weitwurf</v>
      </c>
      <c r="LH15" s="16" t="str">
        <f>_xlfn.IFNA(IF(LF15&gt;0,$AS$49)," ")</f>
        <v>c</v>
      </c>
      <c r="LJ15" s="18">
        <v>0.52083333333333337</v>
      </c>
      <c r="LK15" s="18" t="str">
        <v>Weitsprung</v>
      </c>
      <c r="LL15" s="18" t="str">
        <v>c</v>
      </c>
    </row>
    <row r="16" spans="1:327" x14ac:dyDescent="0.2">
      <c r="A16" s="16"/>
      <c r="B16" s="20">
        <f>IF($AQ$50&gt;0,VLOOKUP(B4,_xlfn.ANCHORARRAY($AP$92),2),"NEIN")</f>
        <v>0.54861111111111116</v>
      </c>
      <c r="C16" s="21" t="str">
        <f>IF(B16&gt;0,$AQ$50)</f>
        <v>Weitwurf</v>
      </c>
      <c r="D16" s="21" t="str">
        <f>IF(B16&gt;0,$AQ$49)</f>
        <v>d</v>
      </c>
      <c r="E16" s="18"/>
      <c r="F16" s="18" t="e" cm="1">
        <f t="array" ref="F16">_xlfn.IFS(AND($B$1=1,$AQ$50&gt;0),VLOOKUP(F4,$AP$51:$AQ$90,2,FALSE),AND($B$1=2,$AQ$50&gt;0),VLOOKUP(F4,$AP$51:$AQ$70,2,FALSE),AND($B$1=3,$AQ$50&gt;0),VLOOKUP(F4,$AP$51:$AQ$64,2,FALSE),AND($B$1=4,$AQ$50&gt;0),VLOOKUP(F4,$AP$51:$AQ$60,2,FALSE))</f>
        <v>#N/A</v>
      </c>
      <c r="G16" s="16" t="str">
        <f>_xlfn.IFNA(IF(F16&gt;0,$AQ$50)," ")</f>
        <v xml:space="preserve"> </v>
      </c>
      <c r="H16" s="16" t="str">
        <f>_xlfn.IFNA(IF(F16&gt;0,$AQ$49)," ")</f>
        <v xml:space="preserve"> </v>
      </c>
      <c r="J16" s="3" t="e">
        <v>#N/A</v>
      </c>
      <c r="K16" s="1" t="str">
        <v xml:space="preserve"> </v>
      </c>
      <c r="L16" s="1" t="str">
        <v xml:space="preserve"> </v>
      </c>
      <c r="N16" s="18" t="e" cm="1">
        <f t="array" ref="N16">_xlfn.IFS(AND($B$1=1,$AQ$50&gt;0),VLOOKUP(N4,$AP$51:$AQ$90,2,FALSE),AND($B$1=2,$AQ$50&gt;0),VLOOKUP(N4,$AP$51:$AQ$70,2,FALSE),AND($B$1=3,$AQ$50&gt;0),VLOOKUP(N4,$AP$51:$AQ$64,2,FALSE),AND($B$1=4,$AQ$50&gt;0),VLOOKUP(N4,$AP$51:$AQ$60,2,FALSE))</f>
        <v>#N/A</v>
      </c>
      <c r="O16" s="16" t="str">
        <f>_xlfn.IFNA(IF(N16&gt;0,$AQ$50)," ")</f>
        <v xml:space="preserve"> </v>
      </c>
      <c r="P16" s="16" t="str">
        <f>_xlfn.IFNA(IF(N16&gt;0,$AQ$49)," ")</f>
        <v xml:space="preserve"> </v>
      </c>
      <c r="R16" s="18" t="e">
        <v>#N/A</v>
      </c>
      <c r="S16" s="16" t="str">
        <v xml:space="preserve"> </v>
      </c>
      <c r="T16" s="16" t="str">
        <v xml:space="preserve"> </v>
      </c>
      <c r="V16" s="18" t="e" cm="1">
        <f t="array" ref="V16">_xlfn.IFS(AND($B$1=1,$AQ$50&gt;0),VLOOKUP(V4,$AP$51:$AQ$90,2,FALSE),AND($B$1=2,$AQ$50&gt;0),VLOOKUP(V4,$AP$51:$AQ$70,2,FALSE),AND($B$1=3,$AQ$50&gt;0),VLOOKUP(V4,$AP$51:$AQ$64,2,FALSE),AND($B$1=4,$AQ$50&gt;0),VLOOKUP(V4,$AP$51:$AQ$60,2,FALSE))</f>
        <v>#N/A</v>
      </c>
      <c r="W16" s="16" t="str">
        <f>_xlfn.IFNA(IF(V16&gt;0,$AQ$50)," ")</f>
        <v xml:space="preserve"> </v>
      </c>
      <c r="X16" s="16" t="str">
        <f>_xlfn.IFNA(IF(V16&gt;0,$AQ$49)," ")</f>
        <v xml:space="preserve"> </v>
      </c>
      <c r="Z16" s="3" t="e">
        <v>#N/A</v>
      </c>
      <c r="AA16" s="1" t="str">
        <v xml:space="preserve"> </v>
      </c>
      <c r="AB16" s="1" t="str">
        <v xml:space="preserve"> </v>
      </c>
      <c r="AD16" s="18" t="e" cm="1">
        <f t="array" ref="AD16">_xlfn.IFS(AND($B$1=1,$AQ$50&gt;0),VLOOKUP(AD4,$AP$51:$AQ$90,2,FALSE),AND($B$1=2,$AQ$50&gt;0),VLOOKUP(AD4,$AP$51:$AQ$70,2,FALSE),AND($B$1=3,$AQ$50&gt;0),VLOOKUP(AD4,$AP$51:$AQ$64,2,FALSE),AND($B$1=4,$AQ$50&gt;0),VLOOKUP(AD4,$AP$51:$AQ$60,2,FALSE))</f>
        <v>#N/A</v>
      </c>
      <c r="AE16" s="16" t="str">
        <f>_xlfn.IFNA(IF(AD16&gt;0,$AQ$50)," ")</f>
        <v xml:space="preserve"> </v>
      </c>
      <c r="AF16" s="16" t="str">
        <f>_xlfn.IFNA(IF(AD16&gt;0,$AQ$49)," ")</f>
        <v xml:space="preserve"> </v>
      </c>
      <c r="AH16" s="3" t="e">
        <v>#N/A</v>
      </c>
      <c r="AI16" s="1" t="str">
        <v xml:space="preserve"> </v>
      </c>
      <c r="AJ16" s="1" t="str">
        <v xml:space="preserve"> </v>
      </c>
      <c r="AL16" s="18" t="e" cm="1">
        <f t="array" ref="AL16">_xlfn.IFS(AND($B$1=1,$AQ$50&gt;0),VLOOKUP(AL4,$AP$51:$AQ$90,2,FALSE),AND($B$1=2,$AQ$50&gt;0),VLOOKUP(AL4,$AP$51:$AQ$70,2,FALSE),AND($B$1=3,$AQ$50&gt;0),VLOOKUP(AL4,$AP$51:$AQ$64,2,FALSE),AND($B$1=4,$AQ$50&gt;0),VLOOKUP(AL4,$AP$51:$AQ$60,2,FALSE))</f>
        <v>#N/A</v>
      </c>
      <c r="AM16" s="16" t="str">
        <f>_xlfn.IFNA(IF(AL16&gt;0,$AQ$50)," ")</f>
        <v xml:space="preserve"> </v>
      </c>
      <c r="AN16" s="16" t="str">
        <f>_xlfn.IFNA(IF(AL16&gt;0,$AQ$49)," ")</f>
        <v xml:space="preserve"> </v>
      </c>
      <c r="AP16" s="3" t="e">
        <v>#N/A</v>
      </c>
      <c r="AQ16" s="1" t="str">
        <v xml:space="preserve"> </v>
      </c>
      <c r="AR16" s="1" t="str">
        <v xml:space="preserve"> </v>
      </c>
      <c r="AT16" s="18" t="e" cm="1">
        <f t="array" ref="AT16">_xlfn.IFS(AND($B$1=1,$AQ$50&gt;0),VLOOKUP(AT4,$AP$51:$AQ$90,2,FALSE),AND($B$1=2,$AQ$50&gt;0),VLOOKUP(AT4,$AP$51:$AQ$70,2,FALSE),AND($B$1=3,$AQ$50&gt;0),VLOOKUP(AT4,$AP$51:$AQ$64,2,FALSE),AND($B$1=4,$AQ$50&gt;0),VLOOKUP(AT4,$AP$51:$AQ$60,2,FALSE))</f>
        <v>#N/A</v>
      </c>
      <c r="AU16" s="16" t="str">
        <f>_xlfn.IFNA(IF(AT16&gt;0,$AQ$50)," ")</f>
        <v xml:space="preserve"> </v>
      </c>
      <c r="AV16" s="16" t="str">
        <f>_xlfn.IFNA(IF(AT16&gt;0,$AQ$49)," ")</f>
        <v xml:space="preserve"> </v>
      </c>
      <c r="AX16" s="3" t="e">
        <v>#N/A</v>
      </c>
      <c r="AY16" s="1" t="str">
        <v xml:space="preserve"> </v>
      </c>
      <c r="AZ16" s="1" t="str">
        <v xml:space="preserve"> </v>
      </c>
      <c r="BB16" s="18" t="e" cm="1">
        <f t="array" ref="BB16">_xlfn.IFS(AND($B$1=1,$AQ$50&gt;0),VLOOKUP(BB4,$AP$51:$AQ$90,2,FALSE),AND($B$1=2,$AQ$50&gt;0),VLOOKUP(BB4,$AP$51:$AQ$70,2,FALSE),AND($B$1=3,$AQ$50&gt;0),VLOOKUP(BB4,$AP$51:$AQ$64,2,FALSE),AND($B$1=4,$AQ$50&gt;0),VLOOKUP(BB4,$AP$51:$AQ$60,2,FALSE))</f>
        <v>#N/A</v>
      </c>
      <c r="BC16" s="16" t="str">
        <f>_xlfn.IFNA(IF(BB16&gt;0,$AQ$50)," ")</f>
        <v xml:space="preserve"> </v>
      </c>
      <c r="BD16" s="16" t="str">
        <f>_xlfn.IFNA(IF(BB16&gt;0,$AQ$49)," ")</f>
        <v xml:space="preserve"> </v>
      </c>
      <c r="BF16" s="3" t="e">
        <v>#N/A</v>
      </c>
      <c r="BG16" s="1" t="str">
        <v xml:space="preserve"> </v>
      </c>
      <c r="BH16" s="1" t="str">
        <v xml:space="preserve"> </v>
      </c>
      <c r="BJ16" s="18" t="e" cm="1">
        <f t="array" ref="BJ16">_xlfn.IFS(AND($B$1=1,$AQ$50&gt;0),VLOOKUP(BJ4,$AP$51:$AQ$90,2,FALSE),AND($B$1=2,$AQ$50&gt;0),VLOOKUP(BJ4,$AP$51:$AQ$70,2,FALSE),AND($B$1=3,$AQ$50&gt;0),VLOOKUP(BJ4,$AP$51:$AQ$64,2,FALSE),AND($B$1=4,$AQ$50&gt;0),VLOOKUP(BJ4,$AP$51:$AQ$60,2,FALSE))</f>
        <v>#N/A</v>
      </c>
      <c r="BK16" s="16" t="str">
        <f>_xlfn.IFNA(IF(BJ16&gt;0,$AQ$50)," ")</f>
        <v xml:space="preserve"> </v>
      </c>
      <c r="BL16" s="16" t="str">
        <f>_xlfn.IFNA(IF(BJ16&gt;0,$AQ$49)," ")</f>
        <v xml:space="preserve"> </v>
      </c>
      <c r="BN16" s="3" t="e">
        <v>#N/A</v>
      </c>
      <c r="BO16" s="3" t="str">
        <v xml:space="preserve"> </v>
      </c>
      <c r="BP16" s="3" t="str">
        <v xml:space="preserve"> </v>
      </c>
      <c r="BR16" s="18" t="e" cm="1">
        <f t="array" ref="BR16">_xlfn.IFS(AND($B$1=1,$AQ$50&gt;0),VLOOKUP(BR4,$AP$51:$AQ$90,2,FALSE),AND($B$1=2,$AQ$50&gt;0),VLOOKUP(BR4,$AP$51:$AQ$70,2,FALSE),AND($B$1=3,$AQ$50&gt;0),VLOOKUP(BR4,$AP$51:$AQ$64,2,FALSE),AND($B$1=4,$AQ$50&gt;0),VLOOKUP(BR4,$AP$51:$AQ$60,2,FALSE))</f>
        <v>#N/A</v>
      </c>
      <c r="BS16" s="16" t="str">
        <f>_xlfn.IFNA(IF(BR16&gt;0,$AQ$50)," ")</f>
        <v xml:space="preserve"> </v>
      </c>
      <c r="BT16" s="16" t="str">
        <f>_xlfn.IFNA(IF(BR16&gt;0,$AQ$49)," ")</f>
        <v xml:space="preserve"> </v>
      </c>
      <c r="BV16" s="3" t="e">
        <v>#N/A</v>
      </c>
      <c r="BW16" s="3" t="str">
        <v xml:space="preserve"> </v>
      </c>
      <c r="BX16" s="3" t="str">
        <v xml:space="preserve"> </v>
      </c>
      <c r="BZ16" s="18" t="e" cm="1">
        <f t="array" ref="BZ16">_xlfn.IFS(AND($B$1=1,$AQ$50&gt;0),VLOOKUP(BZ4,$AP$51:$AQ$90,2,FALSE),AND($B$1=2,$AQ$50&gt;0),VLOOKUP(BZ4,$AP$51:$AQ$70,2,FALSE),AND($B$1=3,$AQ$50&gt;0),VLOOKUP(BZ4,$AP$51:$AQ$64,2,FALSE),AND($B$1=4,$AQ$50&gt;0),VLOOKUP(BZ4,$AP$51:$AQ$60,2,FALSE))</f>
        <v>#N/A</v>
      </c>
      <c r="CA16" s="16" t="str">
        <f>_xlfn.IFNA(IF(BZ16&gt;0,$AQ$50)," ")</f>
        <v xml:space="preserve"> </v>
      </c>
      <c r="CB16" s="16" t="str">
        <f>_xlfn.IFNA(IF(BZ16&gt;0,$AQ$49)," ")</f>
        <v xml:space="preserve"> </v>
      </c>
      <c r="CD16" s="3" t="e">
        <v>#N/A</v>
      </c>
      <c r="CE16" s="3" t="str">
        <v xml:space="preserve"> </v>
      </c>
      <c r="CF16" s="3" t="str">
        <v xml:space="preserve"> </v>
      </c>
      <c r="CH16" s="18" t="e" cm="1">
        <f t="array" ref="CH16">_xlfn.IFS(AND($B$1=1,$AQ$50&gt;0),VLOOKUP(CH4,$AP$51:$AQ$90,2,FALSE),AND($B$1=2,$AQ$50&gt;0),VLOOKUP(CH4,$AP$51:$AQ$70,2,FALSE),AND($B$1=3,$AQ$50&gt;0),VLOOKUP(CH4,$AP$51:$AQ$64,2,FALSE),AND($B$1=4,$AQ$50&gt;0),VLOOKUP(CH4,$AP$51:$AQ$60,2,FALSE))</f>
        <v>#N/A</v>
      </c>
      <c r="CI16" s="16" t="str">
        <f>_xlfn.IFNA(IF(CH16&gt;0,$AQ$50)," ")</f>
        <v xml:space="preserve"> </v>
      </c>
      <c r="CJ16" s="16" t="str">
        <f>_xlfn.IFNA(IF(CH16&gt;0,$AQ$49)," ")</f>
        <v xml:space="preserve"> </v>
      </c>
      <c r="CL16" s="3" t="e">
        <v>#N/A</v>
      </c>
      <c r="CM16" s="3" t="str">
        <v xml:space="preserve"> </v>
      </c>
      <c r="CN16" s="3" t="str">
        <v xml:space="preserve"> </v>
      </c>
      <c r="CP16" s="18" t="e" cm="1">
        <f t="array" ref="CP16">_xlfn.IFS(AND($B$1=1,$AQ$50&gt;0),VLOOKUP(CP4,$AP$51:$AQ$90,2,FALSE),AND($B$1=2,$AQ$50&gt;0),VLOOKUP(CP4,$AP$51:$AQ$70,2,FALSE),AND($B$1=3,$AQ$50&gt;0),VLOOKUP(CP4,$AP$51:$AQ$64,2,FALSE),AND($B$1=4,$AQ$50&gt;0),VLOOKUP(CP4,$AP$51:$AQ$60,2,FALSE))</f>
        <v>#N/A</v>
      </c>
      <c r="CQ16" s="16" t="str">
        <f>_xlfn.IFNA(IF(CP16&gt;0,$AQ$50)," ")</f>
        <v xml:space="preserve"> </v>
      </c>
      <c r="CR16" s="16" t="str">
        <f>_xlfn.IFNA(IF(CP16&gt;0,$AQ$49)," ")</f>
        <v xml:space="preserve"> </v>
      </c>
      <c r="CT16" s="3" t="e">
        <v>#N/A</v>
      </c>
      <c r="CU16" s="3" t="str">
        <v xml:space="preserve"> </v>
      </c>
      <c r="CV16" s="3" t="str">
        <v xml:space="preserve"> </v>
      </c>
      <c r="CX16" s="18" t="e" cm="1">
        <f t="array" ref="CX16">_xlfn.IFS(AND($B$1=1,$AQ$50&gt;0),VLOOKUP(CX4,$AP$51:$AQ$90,2,FALSE),AND($B$1=2,$AQ$50&gt;0),VLOOKUP(CX4,$AP$51:$AQ$70,2,FALSE),AND($B$1=3,$AQ$50&gt;0),VLOOKUP(CX4,$AP$51:$AQ$64,2,FALSE),AND($B$1=4,$AQ$50&gt;0),VLOOKUP(CX4,$AP$51:$AQ$60,2,FALSE))</f>
        <v>#N/A</v>
      </c>
      <c r="CY16" s="16" t="str">
        <f>_xlfn.IFNA(IF(CX16&gt;0,$AQ$50)," ")</f>
        <v xml:space="preserve"> </v>
      </c>
      <c r="CZ16" s="16" t="str">
        <f>_xlfn.IFNA(IF(CX16&gt;0,$AQ$49)," ")</f>
        <v xml:space="preserve"> </v>
      </c>
      <c r="DB16" s="3" t="e">
        <v>#N/A</v>
      </c>
      <c r="DC16" s="3" t="str">
        <v xml:space="preserve"> </v>
      </c>
      <c r="DD16" s="3" t="str">
        <v xml:space="preserve"> </v>
      </c>
      <c r="DF16" s="18" t="e" cm="1">
        <f t="array" ref="DF16">_xlfn.IFS(AND($B$1=1,$AQ$50&gt;0),VLOOKUP(DF4,$AP$51:$AQ$90,2,FALSE),AND($B$1=2,$AQ$50&gt;0),VLOOKUP(DF4,$AP$51:$AQ$70,2,FALSE),AND($B$1=3,$AQ$50&gt;0),VLOOKUP(DF4,$AP$51:$AQ$64,2,FALSE),AND($B$1=4,$AQ$50&gt;0),VLOOKUP(DF4,$AP$51:$AQ$60,2,FALSE))</f>
        <v>#N/A</v>
      </c>
      <c r="DG16" s="16" t="str">
        <f>_xlfn.IFNA(IF(DF16&gt;0,$AQ$50)," ")</f>
        <v xml:space="preserve"> </v>
      </c>
      <c r="DH16" s="16" t="str">
        <f>_xlfn.IFNA(IF(DF16&gt;0,$AQ$49)," ")</f>
        <v xml:space="preserve"> </v>
      </c>
      <c r="DJ16" s="3" t="e">
        <v>#N/A</v>
      </c>
      <c r="DK16" s="3" t="str">
        <v xml:space="preserve"> </v>
      </c>
      <c r="DL16" s="3" t="str">
        <v xml:space="preserve"> </v>
      </c>
      <c r="DN16" s="18" t="e" cm="1">
        <f t="array" ref="DN16">_xlfn.IFS(AND($B$1=1,$AQ$50&gt;0),VLOOKUP(DN4,$AP$51:$AQ$90,2,FALSE),AND($B$1=2,$AQ$50&gt;0),VLOOKUP(DN4,$AP$51:$AQ$70,2,FALSE),AND($B$1=3,$AQ$50&gt;0),VLOOKUP(DN4,$AP$51:$AQ$64,2,FALSE),AND($B$1=4,$AQ$50&gt;0),VLOOKUP(DN4,$AP$51:$AQ$60,2,FALSE))</f>
        <v>#N/A</v>
      </c>
      <c r="DO16" s="16" t="str">
        <f>_xlfn.IFNA(IF(DN16&gt;0,$AQ$50)," ")</f>
        <v xml:space="preserve"> </v>
      </c>
      <c r="DP16" s="16" t="str">
        <f>_xlfn.IFNA(IF(DN16&gt;0,$AQ$49)," ")</f>
        <v xml:space="preserve"> </v>
      </c>
      <c r="DR16" s="3" t="e">
        <v>#N/A</v>
      </c>
      <c r="DS16" s="3" t="str">
        <v xml:space="preserve"> </v>
      </c>
      <c r="DT16" s="3" t="str">
        <v xml:space="preserve"> </v>
      </c>
      <c r="DV16" s="18" t="e" cm="1">
        <f t="array" ref="DV16">_xlfn.IFS(AND($B$1=1,$AQ$50&gt;0),VLOOKUP(DV4,$AP$51:$AQ$90,2,FALSE),AND($B$1=2,$AQ$50&gt;0),VLOOKUP(DV4,$AP$51:$AQ$70,2,FALSE),AND($B$1=3,$AQ$50&gt;0),VLOOKUP(DV4,$AP$51:$AQ$64,2,FALSE),AND($B$1=4,$AQ$50&gt;0),VLOOKUP(DV4,$AP$51:$AQ$60,2,FALSE))</f>
        <v>#N/A</v>
      </c>
      <c r="DW16" s="16" t="str">
        <f>_xlfn.IFNA(IF(DV16&gt;0,$AQ$50)," ")</f>
        <v xml:space="preserve"> </v>
      </c>
      <c r="DX16" s="16" t="str">
        <f>_xlfn.IFNA(IF(DV16&gt;0,$AQ$49)," ")</f>
        <v xml:space="preserve"> </v>
      </c>
      <c r="DZ16" s="3" t="e">
        <v>#N/A</v>
      </c>
      <c r="EA16" s="3" t="str">
        <v xml:space="preserve"> </v>
      </c>
      <c r="EB16" s="3" t="str">
        <v xml:space="preserve"> </v>
      </c>
      <c r="ED16" s="18" t="e" cm="1">
        <f t="array" ref="ED16">_xlfn.IFS(AND($B$1=1,$AQ$50&gt;0),VLOOKUP(ED4,$AP$51:$AQ$90,2,FALSE),AND($B$1=2,$AQ$50&gt;0),VLOOKUP(ED4,$AP$51:$AQ$70,2,FALSE),AND($B$1=3,$AQ$50&gt;0),VLOOKUP(ED4,$AP$51:$AQ$64,2,FALSE),AND($B$1=4,$AQ$50&gt;0),VLOOKUP(ED4,$AP$51:$AQ$60,2,FALSE))</f>
        <v>#N/A</v>
      </c>
      <c r="EE16" s="16" t="str">
        <f>_xlfn.IFNA(IF(ED16&gt;0,$AQ$50)," ")</f>
        <v xml:space="preserve"> </v>
      </c>
      <c r="EF16" s="16" t="str">
        <f>_xlfn.IFNA(IF(ED16&gt;0,$AQ$49)," ")</f>
        <v xml:space="preserve"> </v>
      </c>
      <c r="EH16" s="3" t="e">
        <v>#N/A</v>
      </c>
      <c r="EI16" s="3" t="str">
        <v xml:space="preserve"> </v>
      </c>
      <c r="EJ16" s="3" t="str">
        <v xml:space="preserve"> </v>
      </c>
      <c r="EL16" s="18" t="e" cm="1">
        <f t="array" ref="EL16">_xlfn.IFS(AND($B$1=1,$AQ$50&gt;0),VLOOKUP(EL4,$AP$51:$AQ$90,2,FALSE),AND($B$1=2,$AQ$50&gt;0),VLOOKUP(EL4,$AP$51:$AQ$70,2,FALSE),AND($B$1=3,$AQ$50&gt;0),VLOOKUP(EL4,$AP$51:$AQ$64,2,FALSE),AND($B$1=4,$AQ$50&gt;0),VLOOKUP(EL4,$AP$51:$AQ$60,2,FALSE))</f>
        <v>#N/A</v>
      </c>
      <c r="EM16" s="16" t="str">
        <f>_xlfn.IFNA(IF(EL16&gt;0,$AQ$50)," ")</f>
        <v xml:space="preserve"> </v>
      </c>
      <c r="EN16" s="16" t="str">
        <f>_xlfn.IFNA(IF(EL16&gt;0,$AQ$49)," ")</f>
        <v xml:space="preserve"> </v>
      </c>
      <c r="EP16" s="18" t="e">
        <v>#N/A</v>
      </c>
      <c r="EQ16" s="18" t="str">
        <v xml:space="preserve"> </v>
      </c>
      <c r="ER16" s="18" t="str">
        <v xml:space="preserve"> </v>
      </c>
      <c r="ET16" s="18" t="e" cm="1">
        <f t="array" ref="ET16">_xlfn.IFS(AND($B$1=1,$AQ$50&gt;0),VLOOKUP(ET4,$AP$51:$AQ$90,2,FALSE),AND($B$1=2,$AQ$50&gt;0),VLOOKUP(ET4,$AP$51:$AQ$70,2,FALSE),AND($B$1=3,$AQ$50&gt;0),VLOOKUP(ET4,$AP$51:$AQ$64,2,FALSE),AND($B$1=4,$AQ$50&gt;0),VLOOKUP(ET4,$AP$51:$AQ$60,2,FALSE))</f>
        <v>#N/A</v>
      </c>
      <c r="EU16" s="16" t="str">
        <f>_xlfn.IFNA(IF(ET16&gt;0,$AQ$50)," ")</f>
        <v xml:space="preserve"> </v>
      </c>
      <c r="EV16" s="16" t="str">
        <f>_xlfn.IFNA(IF(ET16&gt;0,$AQ$49)," ")</f>
        <v xml:space="preserve"> </v>
      </c>
      <c r="EX16" s="18" t="e">
        <v>#N/A</v>
      </c>
      <c r="EY16" s="18" t="str">
        <v xml:space="preserve"> </v>
      </c>
      <c r="EZ16" s="18" t="str">
        <v xml:space="preserve"> </v>
      </c>
      <c r="FB16" s="18" t="e" cm="1">
        <f t="array" ref="FB16">_xlfn.IFS(AND($B$1=1,$AQ$50&gt;0),VLOOKUP(FB4,$AP$51:$AQ$90,2,FALSE),AND($B$1=2,$AQ$50&gt;0),VLOOKUP(FB4,$AP$51:$AQ$70,2,FALSE),AND($B$1=3,$AQ$50&gt;0),VLOOKUP(FB4,$AP$51:$AQ$64,2,FALSE),AND($B$1=4,$AQ$50&gt;0),VLOOKUP(FB4,$AP$51:$AQ$60,2,FALSE))</f>
        <v>#N/A</v>
      </c>
      <c r="FC16" s="16" t="str">
        <f>_xlfn.IFNA(IF(FB16&gt;0,$AQ$50)," ")</f>
        <v xml:space="preserve"> </v>
      </c>
      <c r="FD16" s="16" t="str">
        <f>_xlfn.IFNA(IF(FB16&gt;0,$AQ$49)," ")</f>
        <v xml:space="preserve"> </v>
      </c>
      <c r="FF16" s="18" t="e">
        <v>#N/A</v>
      </c>
      <c r="FG16" s="18" t="str">
        <v xml:space="preserve"> </v>
      </c>
      <c r="FH16" s="18" t="str">
        <v xml:space="preserve"> </v>
      </c>
      <c r="FJ16" s="18" cm="1">
        <f t="array" ref="FJ16">_xlfn.IFS(AND($B$1=1,$AQ$50&gt;0),VLOOKUP(FJ4,$AP$51:$AQ$90,2,FALSE),AND($B$1=2,$AQ$50&gt;0),VLOOKUP(FJ4,$AP$51:$AQ$70,2,FALSE),AND($B$1=3,$AQ$50&gt;0),VLOOKUP(FJ4,$AP$51:$AQ$64,2,FALSE),AND($B$1=4,$AQ$50&gt;0),VLOOKUP(FJ4,$AP$51:$AQ$60,2,FALSE))</f>
        <v>0.40972222222222221</v>
      </c>
      <c r="FK16" s="16" t="str">
        <f>_xlfn.IFNA(IF(FJ16&gt;0,$AQ$50)," ")</f>
        <v>Weitwurf</v>
      </c>
      <c r="FL16" s="16" t="str">
        <f>_xlfn.IFNA(IF(FJ16&gt;0,$AQ$49)," ")</f>
        <v>d</v>
      </c>
      <c r="FN16" s="18" t="e">
        <v>#N/A</v>
      </c>
      <c r="FO16" s="18" t="str">
        <v xml:space="preserve"> </v>
      </c>
      <c r="FP16" s="18" t="str">
        <v xml:space="preserve"> </v>
      </c>
      <c r="FR16" s="18" cm="1">
        <f t="array" ref="FR16">_xlfn.IFS(AND($B$1=1,$AQ$50&gt;0),VLOOKUP(FR4,$AP$51:$AQ$90,2,FALSE),AND($B$1=2,$AQ$50&gt;0),VLOOKUP(FR4,$AP$51:$AQ$70,2,FALSE),AND($B$1=3,$AQ$50&gt;0),VLOOKUP(FR4,$AP$51:$AQ$64,2,FALSE),AND($B$1=4,$AQ$50&gt;0),VLOOKUP(FR4,$AP$51:$AQ$60,2,FALSE))</f>
        <v>0.4375</v>
      </c>
      <c r="FS16" s="16" t="str">
        <f>_xlfn.IFNA(IF(FR16&gt;0,$AQ$50)," ")</f>
        <v>Weitwurf</v>
      </c>
      <c r="FT16" s="16" t="str">
        <f>_xlfn.IFNA(IF(FR16&gt;0,$AQ$49)," ")</f>
        <v>d</v>
      </c>
      <c r="FV16" s="18" t="e">
        <v>#N/A</v>
      </c>
      <c r="FW16" s="18" t="str">
        <v xml:space="preserve"> </v>
      </c>
      <c r="FX16" s="18" t="str">
        <v xml:space="preserve"> </v>
      </c>
      <c r="FZ16" s="18" cm="1">
        <f t="array" ref="FZ16">_xlfn.IFS(AND($B$1=1,$AQ$50&gt;0),VLOOKUP(FZ4,$AP$51:$AQ$90,2,FALSE),AND($B$1=2,$AQ$50&gt;0),VLOOKUP(FZ4,$AP$51:$AQ$70,2,FALSE),AND($B$1=3,$AQ$50&gt;0),VLOOKUP(FZ4,$AP$51:$AQ$64,2,FALSE),AND($B$1=4,$AQ$50&gt;0),VLOOKUP(FZ4,$AP$51:$AQ$60,2,FALSE))</f>
        <v>0.46527777777777779</v>
      </c>
      <c r="GA16" s="16" t="str">
        <f>_xlfn.IFNA(IF(FZ16&gt;0,$AQ$50)," ")</f>
        <v>Weitwurf</v>
      </c>
      <c r="GB16" s="16" t="str">
        <f>_xlfn.IFNA(IF(FZ16&gt;0,$AQ$49)," ")</f>
        <v>d</v>
      </c>
      <c r="GD16" s="18" t="e">
        <v>#N/A</v>
      </c>
      <c r="GE16" s="16" t="str">
        <v xml:space="preserve"> </v>
      </c>
      <c r="GF16" s="16" t="str">
        <v xml:space="preserve"> </v>
      </c>
      <c r="GH16" s="18" cm="1">
        <f t="array" ref="GH16">_xlfn.IFS(AND($B$1=1,$AQ$50&gt;0),VLOOKUP(GH4,$AP$51:$AQ$90,2,FALSE),AND($B$1=2,$AQ$50&gt;0),VLOOKUP(GH4,$AP$51:$AQ$70,2,FALSE),AND($B$1=3,$AQ$50&gt;0),VLOOKUP(GH4,$AP$51:$AQ$64,2,FALSE),AND($B$1=4,$AQ$50&gt;0),VLOOKUP(GH4,$AP$51:$AQ$60,2,FALSE))</f>
        <v>0.49305555555555558</v>
      </c>
      <c r="GI16" s="16" t="str">
        <f>_xlfn.IFNA(IF(GH16&gt;0,$AQ$50)," ")</f>
        <v>Weitwurf</v>
      </c>
      <c r="GJ16" s="16" t="str">
        <f>_xlfn.IFNA(IF(GH16&gt;0,$AQ$49)," ")</f>
        <v>d</v>
      </c>
      <c r="GL16" s="18" t="e">
        <v>#N/A</v>
      </c>
      <c r="GM16" s="16" t="str">
        <v xml:space="preserve"> </v>
      </c>
      <c r="GN16" s="16" t="str">
        <v xml:space="preserve"> </v>
      </c>
      <c r="GP16" s="18" cm="1">
        <f t="array" ref="GP16">_xlfn.IFS(AND($B$1=1,$AQ$50&gt;0),VLOOKUP(GP4,$AP$51:$AQ$90,2,FALSE),AND($B$1=2,$AQ$50&gt;0),VLOOKUP(GP4,$AP$51:$AQ$70,2,FALSE),AND($B$1=3,$AQ$50&gt;0),VLOOKUP(GP4,$AP$51:$AQ$64,2,FALSE),AND($B$1=4,$AQ$50&gt;0),VLOOKUP(GP4,$AP$51:$AQ$60,2,FALSE))</f>
        <v>0.52083333333333337</v>
      </c>
      <c r="GQ16" s="16" t="str">
        <f>_xlfn.IFNA(IF(GP16&gt;0,$AQ$50)," ")</f>
        <v>Weitwurf</v>
      </c>
      <c r="GR16" s="16" t="str">
        <f>_xlfn.IFNA(IF(GP16&gt;0,$AQ$49)," ")</f>
        <v>d</v>
      </c>
      <c r="GT16" s="18" t="e">
        <v>#N/A</v>
      </c>
      <c r="GU16" s="16" t="str">
        <v xml:space="preserve"> </v>
      </c>
      <c r="GV16" s="16" t="str">
        <v xml:space="preserve"> </v>
      </c>
      <c r="GX16" s="18" cm="1">
        <f t="array" ref="GX16">_xlfn.IFS(AND($B$1=1,$AQ$50&gt;0),VLOOKUP(GX4,$AP$51:$AQ$90,2,FALSE),AND($B$1=2,$AQ$50&gt;0),VLOOKUP(GX4,$AP$51:$AQ$70,2,FALSE),AND($B$1=3,$AQ$50&gt;0),VLOOKUP(GX4,$AP$51:$AQ$64,2,FALSE),AND($B$1=4,$AQ$50&gt;0),VLOOKUP(GX4,$AP$51:$AQ$60,2,FALSE))</f>
        <v>0.35416666666666669</v>
      </c>
      <c r="GY16" s="16" t="str">
        <f>_xlfn.IFNA(IF(GX16&gt;0,$AQ$50)," ")</f>
        <v>Weitwurf</v>
      </c>
      <c r="GZ16" s="16" t="str">
        <f>_xlfn.IFNA(IF(GX16&gt;0,$AQ$49)," ")</f>
        <v>d</v>
      </c>
      <c r="HB16" s="18" t="e">
        <v>#N/A</v>
      </c>
      <c r="HC16" s="16" t="str">
        <v xml:space="preserve"> </v>
      </c>
      <c r="HD16" s="16" t="str">
        <v xml:space="preserve"> </v>
      </c>
      <c r="HF16" s="18" cm="1">
        <f t="array" ref="HF16">_xlfn.IFS(AND($B$1=1,$AQ$50&gt;0),VLOOKUP(HF4,$AP$51:$AQ$90,2,FALSE),AND($B$1=2,$AQ$50&gt;0),VLOOKUP(HF4,$AP$51:$AQ$70,2,FALSE),AND($B$1=3,$AQ$50&gt;0),VLOOKUP(HF4,$AP$51:$AQ$64,2,FALSE),AND($B$1=4,$AQ$50&gt;0),VLOOKUP(HF4,$AP$51:$AQ$60,2,FALSE))</f>
        <v>0.38194444444444448</v>
      </c>
      <c r="HG16" s="16" t="str">
        <f>_xlfn.IFNA(IF(HF16&gt;0,$AQ$50)," ")</f>
        <v>Weitwurf</v>
      </c>
      <c r="HH16" s="16" t="str">
        <f>_xlfn.IFNA(IF(HF16&gt;0,$AQ$49)," ")</f>
        <v>d</v>
      </c>
      <c r="HJ16" s="18">
        <v>0.52083333333333337</v>
      </c>
      <c r="HK16" s="18" t="str">
        <v>Weitsprung</v>
      </c>
      <c r="HL16" s="18" t="str">
        <v>d</v>
      </c>
      <c r="HN16" s="18" cm="1">
        <f t="array" ref="HN16">_xlfn.IFS(AND($B$1=1,$AQ$50&gt;0),VLOOKUP(HN4,$AP$51:$AQ$90,2,FALSE),AND($B$1=2,$AQ$50&gt;0),VLOOKUP(HN4,$AP$51:$AQ$70,2,FALSE),AND($B$1=3,$AQ$50&gt;0),VLOOKUP(HN4,$AP$51:$AQ$64,2,FALSE),AND($B$1=4,$AQ$50&gt;0),VLOOKUP(HN4,$AP$51:$AQ$60,2,FALSE))</f>
        <v>0.38194444444444448</v>
      </c>
      <c r="HO16" s="16" t="str">
        <f>_xlfn.IFNA(IF(HN16&gt;0,$AQ$50)," ")</f>
        <v>Weitwurf</v>
      </c>
      <c r="HP16" s="16" t="str">
        <f>_xlfn.IFNA(IF(HN16&gt;0,$AQ$49)," ")</f>
        <v>d</v>
      </c>
      <c r="HR16" s="18">
        <v>0.52083333333333337</v>
      </c>
      <c r="HS16" s="18" t="str">
        <v>Weitsprung</v>
      </c>
      <c r="HT16" s="18" t="str">
        <v>d</v>
      </c>
      <c r="HV16" s="18" cm="1">
        <f t="array" ref="HV16">_xlfn.IFS(AND($B$1=1,$AQ$50&gt;0),VLOOKUP(HV4,$AP$51:$AQ$90,2,FALSE),AND($B$1=2,$AQ$50&gt;0),VLOOKUP(HV4,$AP$51:$AQ$70,2,FALSE),AND($B$1=3,$AQ$50&gt;0),VLOOKUP(HV4,$AP$51:$AQ$64,2,FALSE),AND($B$1=4,$AQ$50&gt;0),VLOOKUP(HV4,$AP$51:$AQ$60,2,FALSE))</f>
        <v>0.38194444444444448</v>
      </c>
      <c r="HW16" s="16" t="str">
        <f>_xlfn.IFNA(IF(HV16&gt;0,$AQ$50)," ")</f>
        <v>Weitwurf</v>
      </c>
      <c r="HX16" s="16" t="str">
        <f>_xlfn.IFNA(IF(HV16&gt;0,$AQ$49)," ")</f>
        <v>d</v>
      </c>
      <c r="HZ16" s="18">
        <v>0.52083333333333337</v>
      </c>
      <c r="IA16" s="18" t="str">
        <v>Weitsprung</v>
      </c>
      <c r="IB16" s="18" t="str">
        <v>d</v>
      </c>
      <c r="ID16" s="18" cm="1">
        <f t="array" ref="ID16">_xlfn.IFS(AND($B$1=1,$AQ$50&gt;0),VLOOKUP(ID4,$AP$51:$AQ$90,2,FALSE),AND($B$1=2,$AQ$50&gt;0),VLOOKUP(ID4,$AP$51:$AQ$70,2,FALSE),AND($B$1=3,$AQ$50&gt;0),VLOOKUP(ID4,$AP$51:$AQ$64,2,FALSE),AND($B$1=4,$AQ$50&gt;0),VLOOKUP(ID4,$AP$51:$AQ$60,2,FALSE))</f>
        <v>0.38194444444444448</v>
      </c>
      <c r="IE16" s="16" t="str">
        <f>_xlfn.IFNA(IF(ID16&gt;0,$AQ$50)," ")</f>
        <v>Weitwurf</v>
      </c>
      <c r="IF16" s="16" t="str">
        <f>_xlfn.IFNA(IF(ID16&gt;0,$AQ$49)," ")</f>
        <v>d</v>
      </c>
      <c r="IH16" s="18">
        <v>0.52083333333333337</v>
      </c>
      <c r="II16" s="18" t="str">
        <v>Weitsprung</v>
      </c>
      <c r="IJ16" s="18" t="str">
        <v>d</v>
      </c>
      <c r="IL16" s="18" cm="1">
        <f t="array" ref="IL16">_xlfn.IFS(AND($B$1=1,$AQ$50&gt;0),VLOOKUP(IL4,$AP$51:$AQ$90,2,FALSE),AND($B$1=2,$AQ$50&gt;0),VLOOKUP(IL4,$AP$51:$AQ$70,2,FALSE),AND($B$1=3,$AQ$50&gt;0),VLOOKUP(IL4,$AP$51:$AQ$64,2,FALSE),AND($B$1=4,$AQ$50&gt;0),VLOOKUP(IL4,$AP$51:$AQ$60,2,FALSE))</f>
        <v>0.38194444444444448</v>
      </c>
      <c r="IM16" s="16" t="str">
        <f>_xlfn.IFNA(IF(IL16&gt;0,$AQ$50)," ")</f>
        <v>Weitwurf</v>
      </c>
      <c r="IN16" s="16" t="str">
        <f>_xlfn.IFNA(IF(IL16&gt;0,$AQ$49)," ")</f>
        <v>d</v>
      </c>
      <c r="IP16" s="18">
        <v>0.52083333333333337</v>
      </c>
      <c r="IQ16" s="18" t="str">
        <v>Weitsprung</v>
      </c>
      <c r="IR16" s="18" t="str">
        <v>d</v>
      </c>
      <c r="IT16" s="18" cm="1">
        <f t="array" ref="IT16">_xlfn.IFS(AND($B$1=1,$AQ$50&gt;0),VLOOKUP(IT4,$AP$51:$AQ$90,2,FALSE),AND($B$1=2,$AQ$50&gt;0),VLOOKUP(IT4,$AP$51:$AQ$70,2,FALSE),AND($B$1=3,$AQ$50&gt;0),VLOOKUP(IT4,$AP$51:$AQ$64,2,FALSE),AND($B$1=4,$AQ$50&gt;0),VLOOKUP(IT4,$AP$51:$AQ$60,2,FALSE))</f>
        <v>0.38194444444444448</v>
      </c>
      <c r="IU16" s="16" t="str">
        <f>_xlfn.IFNA(IF(IT16&gt;0,$AQ$50)," ")</f>
        <v>Weitwurf</v>
      </c>
      <c r="IV16" s="16" t="str">
        <f>_xlfn.IFNA(IF(IT16&gt;0,$AQ$49)," ")</f>
        <v>d</v>
      </c>
      <c r="IX16" s="18">
        <v>0.52083333333333337</v>
      </c>
      <c r="IY16" s="18" t="str">
        <v>Weitsprung</v>
      </c>
      <c r="IZ16" s="18" t="str">
        <v>d</v>
      </c>
      <c r="JB16" s="18" cm="1">
        <f t="array" ref="JB16">_xlfn.IFS(AND($B$1=1,$AQ$50&gt;0),VLOOKUP(JB4,$AP$51:$AQ$90,2,FALSE),AND($B$1=2,$AQ$50&gt;0),VLOOKUP(JB4,$AP$51:$AQ$70,2,FALSE),AND($B$1=3,$AQ$50&gt;0),VLOOKUP(JB4,$AP$51:$AQ$64,2,FALSE),AND($B$1=4,$AQ$50&gt;0),VLOOKUP(JB4,$AP$51:$AQ$60,2,FALSE))</f>
        <v>0.38194444444444448</v>
      </c>
      <c r="JC16" s="16" t="str">
        <f>_xlfn.IFNA(IF(JB16&gt;0,$AQ$50)," ")</f>
        <v>Weitwurf</v>
      </c>
      <c r="JD16" s="16" t="str">
        <f>_xlfn.IFNA(IF(JB16&gt;0,$AQ$49)," ")</f>
        <v>d</v>
      </c>
      <c r="JF16" s="18">
        <v>0.52083333333333337</v>
      </c>
      <c r="JG16" s="18" t="str">
        <v>Weitsprung</v>
      </c>
      <c r="JH16" s="18" t="str">
        <v>d</v>
      </c>
      <c r="JJ16" s="18" cm="1">
        <f t="array" ref="JJ16">_xlfn.IFS(AND($B$1=1,$AQ$50&gt;0),VLOOKUP(JJ4,$AP$51:$AQ$90,2,FALSE),AND($B$1=2,$AQ$50&gt;0),VLOOKUP(JJ4,$AP$51:$AQ$70,2,FALSE),AND($B$1=3,$AQ$50&gt;0),VLOOKUP(JJ4,$AP$51:$AQ$64,2,FALSE),AND($B$1=4,$AQ$50&gt;0),VLOOKUP(JJ4,$AP$51:$AQ$60,2,FALSE))</f>
        <v>0.38194444444444448</v>
      </c>
      <c r="JK16" s="16" t="str">
        <f>_xlfn.IFNA(IF(JJ16&gt;0,$AQ$50)," ")</f>
        <v>Weitwurf</v>
      </c>
      <c r="JL16" s="16" t="str">
        <f>_xlfn.IFNA(IF(JJ16&gt;0,$AQ$49)," ")</f>
        <v>d</v>
      </c>
      <c r="JN16" s="18">
        <v>0.52083333333333337</v>
      </c>
      <c r="JO16" s="18" t="str">
        <v>Weitsprung</v>
      </c>
      <c r="JP16" s="18" t="str">
        <v>d</v>
      </c>
      <c r="JR16" s="18" cm="1">
        <f t="array" ref="JR16">_xlfn.IFS(AND($B$1=1,$AQ$50&gt;0),VLOOKUP(JR4,$AP$51:$AQ$90,2,FALSE),AND($B$1=2,$AQ$50&gt;0),VLOOKUP(JR4,$AP$51:$AQ$70,2,FALSE),AND($B$1=3,$AQ$50&gt;0),VLOOKUP(JR4,$AP$51:$AQ$64,2,FALSE),AND($B$1=4,$AQ$50&gt;0),VLOOKUP(JR4,$AP$51:$AQ$60,2,FALSE))</f>
        <v>0.38194444444444448</v>
      </c>
      <c r="JS16" s="16" t="str">
        <f>_xlfn.IFNA(IF(JR16&gt;0,$AQ$50)," ")</f>
        <v>Weitwurf</v>
      </c>
      <c r="JT16" s="16" t="str">
        <f>_xlfn.IFNA(IF(JR16&gt;0,$AQ$49)," ")</f>
        <v>d</v>
      </c>
      <c r="JV16" s="18">
        <v>0.52083333333333337</v>
      </c>
      <c r="JW16" s="18" t="str">
        <v>Weitsprung</v>
      </c>
      <c r="JX16" s="18" t="str">
        <v>d</v>
      </c>
      <c r="JZ16" s="18" cm="1">
        <f t="array" ref="JZ16">_xlfn.IFS(AND($B$1=1,$AQ$50&gt;0),VLOOKUP(JZ4,$AP$51:$AQ$90,2,FALSE),AND($B$1=2,$AQ$50&gt;0),VLOOKUP(JZ4,$AP$51:$AQ$70,2,FALSE),AND($B$1=3,$AQ$50&gt;0),VLOOKUP(JZ4,$AP$51:$AQ$64,2,FALSE),AND($B$1=4,$AQ$50&gt;0),VLOOKUP(JZ4,$AP$51:$AQ$60,2,FALSE))</f>
        <v>0.38194444444444448</v>
      </c>
      <c r="KA16" s="16" t="str">
        <f>_xlfn.IFNA(IF(JZ16&gt;0,$AQ$50)," ")</f>
        <v>Weitwurf</v>
      </c>
      <c r="KB16" s="16" t="str">
        <f>_xlfn.IFNA(IF(JZ16&gt;0,$AQ$49)," ")</f>
        <v>d</v>
      </c>
      <c r="KD16" s="18">
        <v>0.52083333333333337</v>
      </c>
      <c r="KE16" s="18" t="str">
        <v>Weitsprung</v>
      </c>
      <c r="KF16" s="18" t="str">
        <v>d</v>
      </c>
      <c r="KH16" s="18" cm="1">
        <f t="array" ref="KH16">_xlfn.IFS(AND($B$1=1,$AQ$50&gt;0),VLOOKUP(KH4,$AP$51:$AQ$90,2,FALSE),AND($B$1=2,$AQ$50&gt;0),VLOOKUP(KH4,$AP$51:$AQ$70,2,FALSE),AND($B$1=3,$AQ$50&gt;0),VLOOKUP(KH4,$AP$51:$AQ$64,2,FALSE),AND($B$1=4,$AQ$50&gt;0),VLOOKUP(KH4,$AP$51:$AQ$60,2,FALSE))</f>
        <v>0.38194444444444448</v>
      </c>
      <c r="KI16" s="16" t="str">
        <f>_xlfn.IFNA(IF(KH16&gt;0,$AQ$50)," ")</f>
        <v>Weitwurf</v>
      </c>
      <c r="KJ16" s="16" t="str">
        <f>_xlfn.IFNA(IF(KH16&gt;0,$AQ$49)," ")</f>
        <v>d</v>
      </c>
      <c r="KL16" s="18">
        <v>0.52083333333333337</v>
      </c>
      <c r="KM16" s="18" t="str">
        <v>Weitsprung</v>
      </c>
      <c r="KN16" s="18" t="str">
        <v>d</v>
      </c>
      <c r="KP16" s="18" cm="1">
        <f t="array" ref="KP16">_xlfn.IFS(AND($B$1=1,$AQ$50&gt;0),VLOOKUP(KP4,$AP$51:$AQ$90,2,FALSE),AND($B$1=2,$AQ$50&gt;0),VLOOKUP(KP4,$AP$51:$AQ$70,2,FALSE),AND($B$1=3,$AQ$50&gt;0),VLOOKUP(KP4,$AP$51:$AQ$64,2,FALSE),AND($B$1=4,$AQ$50&gt;0),VLOOKUP(KP4,$AP$51:$AQ$60,2,FALSE))</f>
        <v>0.38194444444444448</v>
      </c>
      <c r="KQ16" s="16" t="str">
        <f>_xlfn.IFNA(IF(KP16&gt;0,$AQ$50)," ")</f>
        <v>Weitwurf</v>
      </c>
      <c r="KR16" s="16" t="str">
        <f>_xlfn.IFNA(IF(KP16&gt;0,$AQ$49)," ")</f>
        <v>d</v>
      </c>
      <c r="KT16" s="18">
        <v>0.52083333333333337</v>
      </c>
      <c r="KU16" s="18" t="str">
        <v>Weitsprung</v>
      </c>
      <c r="KV16" s="18" t="str">
        <v>d</v>
      </c>
      <c r="KX16" s="18" cm="1">
        <f t="array" ref="KX16">_xlfn.IFS(AND($B$1=1,$AQ$50&gt;0),VLOOKUP(KX4,$AP$51:$AQ$90,2,FALSE),AND($B$1=2,$AQ$50&gt;0),VLOOKUP(KX4,$AP$51:$AQ$70,2,FALSE),AND($B$1=3,$AQ$50&gt;0),VLOOKUP(KX4,$AP$51:$AQ$64,2,FALSE),AND($B$1=4,$AQ$50&gt;0),VLOOKUP(KX4,$AP$51:$AQ$60,2,FALSE))</f>
        <v>0.38194444444444448</v>
      </c>
      <c r="KY16" s="16" t="str">
        <f>_xlfn.IFNA(IF(KX16&gt;0,$AQ$50)," ")</f>
        <v>Weitwurf</v>
      </c>
      <c r="KZ16" s="16" t="str">
        <f>_xlfn.IFNA(IF(KX16&gt;0,$AQ$49)," ")</f>
        <v>d</v>
      </c>
      <c r="LB16" s="18">
        <v>0.52083333333333337</v>
      </c>
      <c r="LC16" s="18" t="str">
        <v>Weitsprung</v>
      </c>
      <c r="LD16" s="18" t="str">
        <v>d</v>
      </c>
      <c r="LF16" s="18" cm="1">
        <f t="array" ref="LF16">_xlfn.IFS(AND($B$1=1,$AQ$50&gt;0),VLOOKUP(LF4,$AP$51:$AQ$90,2,FALSE),AND($B$1=2,$AQ$50&gt;0),VLOOKUP(LF4,$AP$51:$AQ$70,2,FALSE),AND($B$1=3,$AQ$50&gt;0),VLOOKUP(LF4,$AP$51:$AQ$64,2,FALSE),AND($B$1=4,$AQ$50&gt;0),VLOOKUP(LF4,$AP$51:$AQ$60,2,FALSE))</f>
        <v>0.38194444444444448</v>
      </c>
      <c r="LG16" s="16" t="str">
        <f>_xlfn.IFNA(IF(LF16&gt;0,$AQ$50)," ")</f>
        <v>Weitwurf</v>
      </c>
      <c r="LH16" s="16" t="str">
        <f>_xlfn.IFNA(IF(LF16&gt;0,$AQ$49)," ")</f>
        <v>d</v>
      </c>
      <c r="LJ16" s="18">
        <v>0.52083333333333337</v>
      </c>
      <c r="LK16" s="18" t="str">
        <v>Weitsprung</v>
      </c>
      <c r="LL16" s="18" t="str">
        <v>d</v>
      </c>
    </row>
    <row r="17" spans="1:324" x14ac:dyDescent="0.2">
      <c r="A17" s="16"/>
      <c r="B17" s="20">
        <f>IF($AO$50&gt;0,VLOOKUP(B4,_xlfn.ANCHORARRAY($AN$92),2),"NEIN")</f>
        <v>0.4375</v>
      </c>
      <c r="C17" s="21" t="str">
        <f>IF(B17&gt;0,$AO$50)</f>
        <v>Seilspringen</v>
      </c>
      <c r="D17" s="21" t="str">
        <f>IF(B17&gt;0,$AO$49)</f>
        <v>a</v>
      </c>
      <c r="E17" s="18"/>
      <c r="F17" s="18" cm="1">
        <f t="array" ref="F17">_xlfn.IFS(AND($B$1=1,$AO$50&gt;0),VLOOKUP(F4,$AN$51:$AO$90,2,FALSE),AND($B$1=2,$AO$50&gt;0),VLOOKUP(F4,$AN$51:$AO$70,2,FALSE),AND($B$1=3,$AO$50&gt;0),VLOOKUP(F4,$AN$51:$AO$64,2,FALSE),AND($B$1=4,$AO$50&gt;0),VLOOKUP(F4,$AN$51:$AO$60,2,FALSE))</f>
        <v>0.4375</v>
      </c>
      <c r="G17" s="16" t="str">
        <f>_xlfn.IFNA(IF(F17&gt;0,$AO$50)," ")</f>
        <v>Seilspringen</v>
      </c>
      <c r="H17" s="16" t="str">
        <f>_xlfn.IFNA(IF(F17&gt;0,$AO$49)," ")</f>
        <v>a</v>
      </c>
      <c r="J17" s="3" t="e">
        <v>#N/A</v>
      </c>
      <c r="K17" s="1" t="str">
        <v xml:space="preserve"> </v>
      </c>
      <c r="L17" s="1" t="str">
        <v xml:space="preserve"> </v>
      </c>
      <c r="N17" s="18" cm="1">
        <f t="array" ref="N17">_xlfn.IFS(AND($B$1=1,$AO$50&gt;0),VLOOKUP(N4,$AN$51:$AO$90,2,FALSE),AND($B$1=2,$AO$50&gt;0),VLOOKUP(N4,$AN$51:$AO$70,2,FALSE),AND($B$1=3,$AO$50&gt;0),VLOOKUP(N4,$AN$51:$AO$64,2,FALSE),AND($B$1=4,$AO$50&gt;0),VLOOKUP(N4,$AN$51:$AO$60,2,FALSE))</f>
        <v>0.46527777777777779</v>
      </c>
      <c r="O17" s="16" t="str">
        <f>_xlfn.IFNA(IF(N17&gt;0,$AO$50)," ")</f>
        <v>Seilspringen</v>
      </c>
      <c r="P17" s="16" t="str">
        <f>_xlfn.IFNA(IF(N17&gt;0,$AO$49)," ")</f>
        <v>a</v>
      </c>
      <c r="R17" s="18" t="e">
        <v>#N/A</v>
      </c>
      <c r="S17" s="16" t="str">
        <v xml:space="preserve"> </v>
      </c>
      <c r="T17" s="16" t="str">
        <v xml:space="preserve"> </v>
      </c>
      <c r="V17" s="18" cm="1">
        <f t="array" ref="V17">_xlfn.IFS(AND($B$1=1,$AO$50&gt;0),VLOOKUP(V4,$AN$51:$AO$90,2,FALSE),AND($B$1=2,$AO$50&gt;0),VLOOKUP(V4,$AN$51:$AO$70,2,FALSE),AND($B$1=3,$AO$50&gt;0),VLOOKUP(V4,$AN$51:$AO$64,2,FALSE),AND($B$1=4,$AO$50&gt;0),VLOOKUP(V4,$AN$51:$AO$60,2,FALSE))</f>
        <v>0.49305555555555558</v>
      </c>
      <c r="W17" s="16" t="str">
        <f>_xlfn.IFNA(IF(V17&gt;0,$AO$50)," ")</f>
        <v>Seilspringen</v>
      </c>
      <c r="X17" s="16" t="str">
        <f>_xlfn.IFNA(IF(V17&gt;0,$AO$49)," ")</f>
        <v>a</v>
      </c>
      <c r="Z17" s="3" t="e">
        <v>#N/A</v>
      </c>
      <c r="AA17" s="1" t="str">
        <v xml:space="preserve"> </v>
      </c>
      <c r="AB17" s="1" t="str">
        <v xml:space="preserve"> </v>
      </c>
      <c r="AD17" s="18" cm="1">
        <f t="array" ref="AD17">_xlfn.IFS(AND($B$1=1,$AO$50&gt;0),VLOOKUP(AD4,$AN$51:$AO$90,2,FALSE),AND($B$1=2,$AO$50&gt;0),VLOOKUP(AD4,$AN$51:$AO$70,2,FALSE),AND($B$1=3,$AO$50&gt;0),VLOOKUP(AD4,$AN$51:$AO$64,2,FALSE),AND($B$1=4,$AO$50&gt;0),VLOOKUP(AD4,$AN$51:$AO$60,2,FALSE))</f>
        <v>0.52083333333333337</v>
      </c>
      <c r="AE17" s="16" t="str">
        <f>_xlfn.IFNA(IF(AD17&gt;0,$AO$50)," ")</f>
        <v>Seilspringen</v>
      </c>
      <c r="AF17" s="16" t="str">
        <f>_xlfn.IFNA(IF(AD17&gt;0,$AO$49)," ")</f>
        <v>a</v>
      </c>
      <c r="AH17" s="3" t="e">
        <v>#N/A</v>
      </c>
      <c r="AI17" s="1" t="str">
        <v xml:space="preserve"> </v>
      </c>
      <c r="AJ17" s="1" t="str">
        <v xml:space="preserve"> </v>
      </c>
      <c r="AL17" s="18" cm="1">
        <f t="array" ref="AL17">_xlfn.IFS(AND($B$1=1,$AO$50&gt;0),VLOOKUP(AL4,$AN$51:$AO$90,2,FALSE),AND($B$1=2,$AO$50&gt;0),VLOOKUP(AL4,$AN$51:$AO$70,2,FALSE),AND($B$1=3,$AO$50&gt;0),VLOOKUP(AL4,$AN$51:$AO$64,2,FALSE),AND($B$1=4,$AO$50&gt;0),VLOOKUP(AL4,$AN$51:$AO$60,2,FALSE))</f>
        <v>0.35416666666666669</v>
      </c>
      <c r="AM17" s="16" t="str">
        <f>_xlfn.IFNA(IF(AL17&gt;0,$AO$50)," ")</f>
        <v>Seilspringen</v>
      </c>
      <c r="AN17" s="16" t="str">
        <f>_xlfn.IFNA(IF(AL17&gt;0,$AO$49)," ")</f>
        <v>a</v>
      </c>
      <c r="AP17" s="3" t="e">
        <v>#N/A</v>
      </c>
      <c r="AQ17" s="1" t="str">
        <v xml:space="preserve"> </v>
      </c>
      <c r="AR17" s="1" t="str">
        <v xml:space="preserve"> </v>
      </c>
      <c r="AT17" s="18" cm="1">
        <f t="array" ref="AT17">_xlfn.IFS(AND($B$1=1,$AO$50&gt;0),VLOOKUP(AT4,$AN$51:$AO$90,2,FALSE),AND($B$1=2,$AO$50&gt;0),VLOOKUP(AT4,$AN$51:$AO$70,2,FALSE),AND($B$1=3,$AO$50&gt;0),VLOOKUP(AT4,$AN$51:$AO$64,2,FALSE),AND($B$1=4,$AO$50&gt;0),VLOOKUP(AT4,$AN$51:$AO$60,2,FALSE))</f>
        <v>0.38194444444444448</v>
      </c>
      <c r="AU17" s="16" t="str">
        <f>_xlfn.IFNA(IF(AT17&gt;0,$AO$50)," ")</f>
        <v>Seilspringen</v>
      </c>
      <c r="AV17" s="16" t="str">
        <f>_xlfn.IFNA(IF(AT17&gt;0,$AO$49)," ")</f>
        <v>a</v>
      </c>
      <c r="AX17" s="3" t="e">
        <v>#N/A</v>
      </c>
      <c r="AY17" s="1" t="str">
        <v xml:space="preserve"> </v>
      </c>
      <c r="AZ17" s="1" t="str">
        <v xml:space="preserve"> </v>
      </c>
      <c r="BB17" s="18" cm="1">
        <f t="array" ref="BB17">_xlfn.IFS(AND($B$1=1,$AO$50&gt;0),VLOOKUP(BB4,$AN$51:$AO$90,2,FALSE),AND($B$1=2,$AO$50&gt;0),VLOOKUP(BB4,$AN$51:$AO$70,2,FALSE),AND($B$1=3,$AO$50&gt;0),VLOOKUP(BB4,$AN$51:$AO$64,2,FALSE),AND($B$1=4,$AO$50&gt;0),VLOOKUP(BB4,$AN$51:$AO$60,2,FALSE))</f>
        <v>0.40972222222222221</v>
      </c>
      <c r="BC17" s="16" t="str">
        <f>_xlfn.IFNA(IF(BB17&gt;0,$AO$50)," ")</f>
        <v>Seilspringen</v>
      </c>
      <c r="BD17" s="16" t="str">
        <f>_xlfn.IFNA(IF(BB17&gt;0,$AO$49)," ")</f>
        <v>a</v>
      </c>
      <c r="BF17" s="3" t="e">
        <v>#N/A</v>
      </c>
      <c r="BG17" s="1" t="str">
        <v xml:space="preserve"> </v>
      </c>
      <c r="BH17" s="1" t="str">
        <v xml:space="preserve"> </v>
      </c>
      <c r="BJ17" s="18" t="e" cm="1">
        <f t="array" ref="BJ17">_xlfn.IFS(AND($B$1=1,$AO$50&gt;0),VLOOKUP(BJ4,$AN$51:$AO$90,2,FALSE),AND($B$1=2,$AO$50&gt;0),VLOOKUP(BJ4,$AN$51:$AO$70,2,FALSE),AND($B$1=3,$AO$50&gt;0),VLOOKUP(BJ4,$AN$51:$AO$64,2,FALSE),AND($B$1=4,$AO$50&gt;0),VLOOKUP(BJ4,$AN$51:$AO$60,2,FALSE))</f>
        <v>#N/A</v>
      </c>
      <c r="BK17" s="16" t="str">
        <f>_xlfn.IFNA(IF(BJ17&gt;0,$AO$50)," ")</f>
        <v xml:space="preserve"> </v>
      </c>
      <c r="BL17" s="16" t="str">
        <f>_xlfn.IFNA(IF(BJ17&gt;0,$AO$49)," ")</f>
        <v xml:space="preserve"> </v>
      </c>
      <c r="BN17" s="3" t="e">
        <v>#N/A</v>
      </c>
      <c r="BO17" s="3" t="str">
        <v xml:space="preserve"> </v>
      </c>
      <c r="BP17" s="3" t="str">
        <v xml:space="preserve"> </v>
      </c>
      <c r="BR17" s="18" t="e" cm="1">
        <f t="array" ref="BR17">_xlfn.IFS(AND($B$1=1,$AO$50&gt;0),VLOOKUP(BR4,$AN$51:$AO$90,2,FALSE),AND($B$1=2,$AO$50&gt;0),VLOOKUP(BR4,$AN$51:$AO$70,2,FALSE),AND($B$1=3,$AO$50&gt;0),VLOOKUP(BR4,$AN$51:$AO$64,2,FALSE),AND($B$1=4,$AO$50&gt;0),VLOOKUP(BR4,$AN$51:$AO$60,2,FALSE))</f>
        <v>#N/A</v>
      </c>
      <c r="BS17" s="16" t="str">
        <f>_xlfn.IFNA(IF(BR17&gt;0,$AO$50)," ")</f>
        <v xml:space="preserve"> </v>
      </c>
      <c r="BT17" s="16" t="str">
        <f>_xlfn.IFNA(IF(BR17&gt;0,$AO$49)," ")</f>
        <v xml:space="preserve"> </v>
      </c>
      <c r="BV17" s="3" t="e">
        <v>#N/A</v>
      </c>
      <c r="BW17" s="3" t="str">
        <v xml:space="preserve"> </v>
      </c>
      <c r="BX17" s="3" t="str">
        <v xml:space="preserve"> </v>
      </c>
      <c r="BZ17" s="18" t="e" cm="1">
        <f t="array" ref="BZ17">_xlfn.IFS(AND($B$1=1,$AO$50&gt;0),VLOOKUP(BZ4,$AN$51:$AO$90,2,FALSE),AND($B$1=2,$AO$50&gt;0),VLOOKUP(BZ4,$AN$51:$AO$70,2,FALSE),AND($B$1=3,$AO$50&gt;0),VLOOKUP(BZ4,$AN$51:$AO$64,2,FALSE),AND($B$1=4,$AO$50&gt;0),VLOOKUP(BZ4,$AN$51:$AO$60,2,FALSE))</f>
        <v>#N/A</v>
      </c>
      <c r="CA17" s="16" t="str">
        <f>_xlfn.IFNA(IF(BZ17&gt;0,$AO$50)," ")</f>
        <v xml:space="preserve"> </v>
      </c>
      <c r="CB17" s="16" t="str">
        <f>_xlfn.IFNA(IF(BZ17&gt;0,$AO$49)," ")</f>
        <v xml:space="preserve"> </v>
      </c>
      <c r="CD17" s="3" t="e">
        <v>#N/A</v>
      </c>
      <c r="CE17" s="3" t="str">
        <v xml:space="preserve"> </v>
      </c>
      <c r="CF17" s="3" t="str">
        <v xml:space="preserve"> </v>
      </c>
      <c r="CH17" s="18" t="e" cm="1">
        <f t="array" ref="CH17">_xlfn.IFS(AND($B$1=1,$AO$50&gt;0),VLOOKUP(CH4,$AN$51:$AO$90,2,FALSE),AND($B$1=2,$AO$50&gt;0),VLOOKUP(CH4,$AN$51:$AO$70,2,FALSE),AND($B$1=3,$AO$50&gt;0),VLOOKUP(CH4,$AN$51:$AO$64,2,FALSE),AND($B$1=4,$AO$50&gt;0),VLOOKUP(CH4,$AN$51:$AO$60,2,FALSE))</f>
        <v>#N/A</v>
      </c>
      <c r="CI17" s="16" t="str">
        <f>_xlfn.IFNA(IF(CH17&gt;0,$AO$50)," ")</f>
        <v xml:space="preserve"> </v>
      </c>
      <c r="CJ17" s="16" t="str">
        <f>_xlfn.IFNA(IF(CH17&gt;0,$AO$49)," ")</f>
        <v xml:space="preserve"> </v>
      </c>
      <c r="CL17" s="3" t="e">
        <v>#N/A</v>
      </c>
      <c r="CM17" s="3" t="str">
        <v xml:space="preserve"> </v>
      </c>
      <c r="CN17" s="3" t="str">
        <v xml:space="preserve"> </v>
      </c>
      <c r="CP17" s="18" t="e" cm="1">
        <f t="array" ref="CP17">_xlfn.IFS(AND($B$1=1,$AO$50&gt;0),VLOOKUP(CP4,$AN$51:$AO$90,2,FALSE),AND($B$1=2,$AO$50&gt;0),VLOOKUP(CP4,$AN$51:$AO$70,2,FALSE),AND($B$1=3,$AO$50&gt;0),VLOOKUP(CP4,$AN$51:$AO$64,2,FALSE),AND($B$1=4,$AO$50&gt;0),VLOOKUP(CP4,$AN$51:$AO$60,2,FALSE))</f>
        <v>#N/A</v>
      </c>
      <c r="CQ17" s="16" t="str">
        <f>_xlfn.IFNA(IF(CP17&gt;0,$AO$50)," ")</f>
        <v xml:space="preserve"> </v>
      </c>
      <c r="CR17" s="16" t="str">
        <f>_xlfn.IFNA(IF(CP17&gt;0,$AO$49)," ")</f>
        <v xml:space="preserve"> </v>
      </c>
      <c r="CT17" s="3" t="e">
        <v>#N/A</v>
      </c>
      <c r="CU17" s="3" t="str">
        <v xml:space="preserve"> </v>
      </c>
      <c r="CV17" s="3" t="str">
        <v xml:space="preserve"> </v>
      </c>
      <c r="CX17" s="18" t="e" cm="1">
        <f t="array" ref="CX17">_xlfn.IFS(AND($B$1=1,$AO$50&gt;0),VLOOKUP(CX4,$AN$51:$AO$90,2,FALSE),AND($B$1=2,$AO$50&gt;0),VLOOKUP(CX4,$AN$51:$AO$70,2,FALSE),AND($B$1=3,$AO$50&gt;0),VLOOKUP(CX4,$AN$51:$AO$64,2,FALSE),AND($B$1=4,$AO$50&gt;0),VLOOKUP(CX4,$AN$51:$AO$60,2,FALSE))</f>
        <v>#N/A</v>
      </c>
      <c r="CY17" s="16" t="str">
        <f>_xlfn.IFNA(IF(CX17&gt;0,$AO$50)," ")</f>
        <v xml:space="preserve"> </v>
      </c>
      <c r="CZ17" s="16" t="str">
        <f>_xlfn.IFNA(IF(CX17&gt;0,$AO$49)," ")</f>
        <v xml:space="preserve"> </v>
      </c>
      <c r="DB17" s="3" t="e">
        <v>#N/A</v>
      </c>
      <c r="DC17" s="3" t="str">
        <v xml:space="preserve"> </v>
      </c>
      <c r="DD17" s="3" t="str">
        <v xml:space="preserve"> </v>
      </c>
      <c r="DF17" s="18" t="e" cm="1">
        <f t="array" ref="DF17">_xlfn.IFS(AND($B$1=1,$AO$50&gt;0),VLOOKUP(DF4,$AN$51:$AO$90,2,FALSE),AND($B$1=2,$AO$50&gt;0),VLOOKUP(DF4,$AN$51:$AO$70,2,FALSE),AND($B$1=3,$AO$50&gt;0),VLOOKUP(DF4,$AN$51:$AO$64,2,FALSE),AND($B$1=4,$AO$50&gt;0),VLOOKUP(DF4,$AN$51:$AO$60,2,FALSE))</f>
        <v>#N/A</v>
      </c>
      <c r="DG17" s="16" t="str">
        <f>_xlfn.IFNA(IF(DF17&gt;0,$AO$50)," ")</f>
        <v xml:space="preserve"> </v>
      </c>
      <c r="DH17" s="16" t="str">
        <f>_xlfn.IFNA(IF(DF17&gt;0,$AO$49)," ")</f>
        <v xml:space="preserve"> </v>
      </c>
      <c r="DJ17" s="3" t="e">
        <v>#N/A</v>
      </c>
      <c r="DK17" s="3" t="str">
        <v xml:space="preserve"> </v>
      </c>
      <c r="DL17" s="3" t="str">
        <v xml:space="preserve"> </v>
      </c>
      <c r="DN17" s="18" t="e" cm="1">
        <f t="array" ref="DN17">_xlfn.IFS(AND($B$1=1,$AO$50&gt;0),VLOOKUP(DN4,$AN$51:$AO$90,2,FALSE),AND($B$1=2,$AO$50&gt;0),VLOOKUP(DN4,$AN$51:$AO$70,2,FALSE),AND($B$1=3,$AO$50&gt;0),VLOOKUP(DN4,$AN$51:$AO$64,2,FALSE),AND($B$1=4,$AO$50&gt;0),VLOOKUP(DN4,$AN$51:$AO$60,2,FALSE))</f>
        <v>#N/A</v>
      </c>
      <c r="DO17" s="16" t="str">
        <f>_xlfn.IFNA(IF(DN17&gt;0,$AO$50)," ")</f>
        <v xml:space="preserve"> </v>
      </c>
      <c r="DP17" s="16" t="str">
        <f>_xlfn.IFNA(IF(DN17&gt;0,$AO$49)," ")</f>
        <v xml:space="preserve"> </v>
      </c>
      <c r="DR17" s="3" t="e">
        <v>#N/A</v>
      </c>
      <c r="DS17" s="3" t="str">
        <v xml:space="preserve"> </v>
      </c>
      <c r="DT17" s="3" t="str">
        <v xml:space="preserve"> </v>
      </c>
      <c r="DV17" s="18" t="e" cm="1">
        <f t="array" ref="DV17">_xlfn.IFS(AND($B$1=1,$AO$50&gt;0),VLOOKUP(DV4,$AN$51:$AO$90,2,FALSE),AND($B$1=2,$AO$50&gt;0),VLOOKUP(DV4,$AN$51:$AO$70,2,FALSE),AND($B$1=3,$AO$50&gt;0),VLOOKUP(DV4,$AN$51:$AO$64,2,FALSE),AND($B$1=4,$AO$50&gt;0),VLOOKUP(DV4,$AN$51:$AO$60,2,FALSE))</f>
        <v>#N/A</v>
      </c>
      <c r="DW17" s="16" t="str">
        <f>_xlfn.IFNA(IF(DV17&gt;0,$AO$50)," ")</f>
        <v xml:space="preserve"> </v>
      </c>
      <c r="DX17" s="16" t="str">
        <f>_xlfn.IFNA(IF(DV17&gt;0,$AO$49)," ")</f>
        <v xml:space="preserve"> </v>
      </c>
      <c r="DZ17" s="3" t="e">
        <v>#N/A</v>
      </c>
      <c r="EA17" s="3" t="str">
        <v xml:space="preserve"> </v>
      </c>
      <c r="EB17" s="3" t="str">
        <v xml:space="preserve"> </v>
      </c>
      <c r="ED17" s="18" t="e" cm="1">
        <f t="array" ref="ED17">_xlfn.IFS(AND($B$1=1,$AO$50&gt;0),VLOOKUP(ED4,$AN$51:$AO$90,2,FALSE),AND($B$1=2,$AO$50&gt;0),VLOOKUP(ED4,$AN$51:$AO$70,2,FALSE),AND($B$1=3,$AO$50&gt;0),VLOOKUP(ED4,$AN$51:$AO$64,2,FALSE),AND($B$1=4,$AO$50&gt;0),VLOOKUP(ED4,$AN$51:$AO$60,2,FALSE))</f>
        <v>#N/A</v>
      </c>
      <c r="EE17" s="16" t="str">
        <f>_xlfn.IFNA(IF(ED17&gt;0,$AO$50)," ")</f>
        <v xml:space="preserve"> </v>
      </c>
      <c r="EF17" s="16" t="str">
        <f>_xlfn.IFNA(IF(ED17&gt;0,$AO$49)," ")</f>
        <v xml:space="preserve"> </v>
      </c>
      <c r="EH17" s="3" t="e">
        <v>#N/A</v>
      </c>
      <c r="EI17" s="3" t="str">
        <v xml:space="preserve"> </v>
      </c>
      <c r="EJ17" s="3" t="str">
        <v xml:space="preserve"> </v>
      </c>
      <c r="EL17" s="18" t="e" cm="1">
        <f t="array" ref="EL17">_xlfn.IFS(AND($B$1=1,$AO$50&gt;0),VLOOKUP(EL4,$AN$51:$AO$90,2,FALSE),AND($B$1=2,$AO$50&gt;0),VLOOKUP(EL4,$AN$51:$AO$70,2,FALSE),AND($B$1=3,$AO$50&gt;0),VLOOKUP(EL4,$AN$51:$AO$64,2,FALSE),AND($B$1=4,$AO$50&gt;0),VLOOKUP(EL4,$AN$51:$AO$60,2,FALSE))</f>
        <v>#N/A</v>
      </c>
      <c r="EM17" s="16" t="str">
        <f>_xlfn.IFNA(IF(EL17&gt;0,$AO$50)," ")</f>
        <v xml:space="preserve"> </v>
      </c>
      <c r="EN17" s="16" t="str">
        <f>_xlfn.IFNA(IF(EL17&gt;0,$AO$49)," ")</f>
        <v xml:space="preserve"> </v>
      </c>
      <c r="EP17" s="18" t="e">
        <v>#N/A</v>
      </c>
      <c r="EQ17" s="18" t="str">
        <v xml:space="preserve"> </v>
      </c>
      <c r="ER17" s="18" t="str">
        <v xml:space="preserve"> </v>
      </c>
      <c r="ET17" s="18" t="e" cm="1">
        <f t="array" ref="ET17">_xlfn.IFS(AND($B$1=1,$AO$50&gt;0),VLOOKUP(ET4,$AN$51:$AO$90,2,FALSE),AND($B$1=2,$AO$50&gt;0),VLOOKUP(ET4,$AN$51:$AO$70,2,FALSE),AND($B$1=3,$AO$50&gt;0),VLOOKUP(ET4,$AN$51:$AO$64,2,FALSE),AND($B$1=4,$AO$50&gt;0),VLOOKUP(ET4,$AN$51:$AO$60,2,FALSE))</f>
        <v>#N/A</v>
      </c>
      <c r="EU17" s="16" t="str">
        <f>_xlfn.IFNA(IF(ET17&gt;0,$AO$50)," ")</f>
        <v xml:space="preserve"> </v>
      </c>
      <c r="EV17" s="16" t="str">
        <f>_xlfn.IFNA(IF(ET17&gt;0,$AO$49)," ")</f>
        <v xml:space="preserve"> </v>
      </c>
      <c r="EX17" s="18" t="e">
        <v>#N/A</v>
      </c>
      <c r="EY17" s="18" t="str">
        <v xml:space="preserve"> </v>
      </c>
      <c r="EZ17" s="18" t="str">
        <v xml:space="preserve"> </v>
      </c>
      <c r="FB17" s="18" t="e" cm="1">
        <f t="array" ref="FB17">_xlfn.IFS(AND($B$1=1,$AO$50&gt;0),VLOOKUP(FB4,$AN$51:$AO$90,2,FALSE),AND($B$1=2,$AO$50&gt;0),VLOOKUP(FB4,$AN$51:$AO$70,2,FALSE),AND($B$1=3,$AO$50&gt;0),VLOOKUP(FB4,$AN$51:$AO$64,2,FALSE),AND($B$1=4,$AO$50&gt;0),VLOOKUP(FB4,$AN$51:$AO$60,2,FALSE))</f>
        <v>#N/A</v>
      </c>
      <c r="FC17" s="16" t="str">
        <f>_xlfn.IFNA(IF(FB17&gt;0,$AO$50)," ")</f>
        <v xml:space="preserve"> </v>
      </c>
      <c r="FD17" s="16" t="str">
        <f>_xlfn.IFNA(IF(FB17&gt;0,$AO$49)," ")</f>
        <v xml:space="preserve"> </v>
      </c>
      <c r="FF17" s="18" t="e">
        <v>#N/A</v>
      </c>
      <c r="FG17" s="18" t="str">
        <v xml:space="preserve"> </v>
      </c>
      <c r="FH17" s="18" t="str">
        <v xml:space="preserve"> </v>
      </c>
      <c r="FJ17" s="18" t="e" cm="1">
        <f t="array" ref="FJ17">_xlfn.IFS(AND($B$1=1,$AO$50&gt;0),VLOOKUP(FJ4,$AN$51:$AO$90,2,FALSE),AND($B$1=2,$AO$50&gt;0),VLOOKUP(FJ4,$AN$51:$AO$70,2,FALSE),AND($B$1=3,$AO$50&gt;0),VLOOKUP(FJ4,$AN$51:$AO$64,2,FALSE),AND($B$1=4,$AO$50&gt;0),VLOOKUP(FJ4,$AN$51:$AO$60,2,FALSE))</f>
        <v>#N/A</v>
      </c>
      <c r="FK17" s="16" t="str">
        <f>_xlfn.IFNA(IF(FJ17&gt;0,$AO$50)," ")</f>
        <v xml:space="preserve"> </v>
      </c>
      <c r="FL17" s="16" t="str">
        <f>_xlfn.IFNA(IF(FJ17&gt;0,$AO$49)," ")</f>
        <v xml:space="preserve"> </v>
      </c>
      <c r="FN17" s="18" t="e">
        <v>#N/A</v>
      </c>
      <c r="FO17" s="18" t="str">
        <v xml:space="preserve"> </v>
      </c>
      <c r="FP17" s="18" t="str">
        <v xml:space="preserve"> </v>
      </c>
      <c r="FR17" s="18" t="e" cm="1">
        <f t="array" ref="FR17">_xlfn.IFS(AND($B$1=1,$AO$50&gt;0),VLOOKUP(FR4,$AN$51:$AO$90,2,FALSE),AND($B$1=2,$AO$50&gt;0),VLOOKUP(FR4,$AN$51:$AO$70,2,FALSE),AND($B$1=3,$AO$50&gt;0),VLOOKUP(FR4,$AN$51:$AO$64,2,FALSE),AND($B$1=4,$AO$50&gt;0),VLOOKUP(FR4,$AN$51:$AO$60,2,FALSE))</f>
        <v>#N/A</v>
      </c>
      <c r="FS17" s="16" t="str">
        <f>_xlfn.IFNA(IF(FR17&gt;0,$AO$50)," ")</f>
        <v xml:space="preserve"> </v>
      </c>
      <c r="FT17" s="16" t="str">
        <f>_xlfn.IFNA(IF(FR17&gt;0,$AO$49)," ")</f>
        <v xml:space="preserve"> </v>
      </c>
      <c r="FV17" s="18" t="e">
        <v>#N/A</v>
      </c>
      <c r="FW17" s="18" t="str">
        <v xml:space="preserve"> </v>
      </c>
      <c r="FX17" s="18" t="str">
        <v xml:space="preserve"> </v>
      </c>
      <c r="FZ17" s="18" t="e" cm="1">
        <f t="array" ref="FZ17">_xlfn.IFS(AND($B$1=1,$AO$50&gt;0),VLOOKUP(FZ4,$AN$51:$AO$90,2,FALSE),AND($B$1=2,$AO$50&gt;0),VLOOKUP(FZ4,$AN$51:$AO$70,2,FALSE),AND($B$1=3,$AO$50&gt;0),VLOOKUP(FZ4,$AN$51:$AO$64,2,FALSE),AND($B$1=4,$AO$50&gt;0),VLOOKUP(FZ4,$AN$51:$AO$60,2,FALSE))</f>
        <v>#N/A</v>
      </c>
      <c r="GA17" s="16" t="str">
        <f>_xlfn.IFNA(IF(FZ17&gt;0,$AO$50)," ")</f>
        <v xml:space="preserve"> </v>
      </c>
      <c r="GB17" s="16" t="str">
        <f>_xlfn.IFNA(IF(FZ17&gt;0,$AO$49)," ")</f>
        <v xml:space="preserve"> </v>
      </c>
      <c r="GD17" s="18" t="e">
        <v>#N/A</v>
      </c>
      <c r="GE17" s="16" t="str">
        <v xml:space="preserve"> </v>
      </c>
      <c r="GF17" s="16" t="str">
        <v xml:space="preserve"> </v>
      </c>
      <c r="GH17" s="18" t="e" cm="1">
        <f t="array" ref="GH17">_xlfn.IFS(AND($B$1=1,$AO$50&gt;0),VLOOKUP(GH4,$AN$51:$AO$90,2,FALSE),AND($B$1=2,$AO$50&gt;0),VLOOKUP(GH4,$AN$51:$AO$70,2,FALSE),AND($B$1=3,$AO$50&gt;0),VLOOKUP(GH4,$AN$51:$AO$64,2,FALSE),AND($B$1=4,$AO$50&gt;0),VLOOKUP(GH4,$AN$51:$AO$60,2,FALSE))</f>
        <v>#N/A</v>
      </c>
      <c r="GI17" s="16" t="str">
        <f>_xlfn.IFNA(IF(GH17&gt;0,$AO$50)," ")</f>
        <v xml:space="preserve"> </v>
      </c>
      <c r="GJ17" s="16" t="str">
        <f>_xlfn.IFNA(IF(GH17&gt;0,$AO$49)," ")</f>
        <v xml:space="preserve"> </v>
      </c>
      <c r="GL17" s="18" t="e">
        <v>#N/A</v>
      </c>
      <c r="GM17" s="16" t="str">
        <v xml:space="preserve"> </v>
      </c>
      <c r="GN17" s="16" t="str">
        <v xml:space="preserve"> </v>
      </c>
      <c r="GP17" s="18" t="e" cm="1">
        <f t="array" ref="GP17">_xlfn.IFS(AND($B$1=1,$AO$50&gt;0),VLOOKUP(GP4,$AN$51:$AO$90,2,FALSE),AND($B$1=2,$AO$50&gt;0),VLOOKUP(GP4,$AN$51:$AO$70,2,FALSE),AND($B$1=3,$AO$50&gt;0),VLOOKUP(GP4,$AN$51:$AO$64,2,FALSE),AND($B$1=4,$AO$50&gt;0),VLOOKUP(GP4,$AN$51:$AO$60,2,FALSE))</f>
        <v>#N/A</v>
      </c>
      <c r="GQ17" s="16" t="str">
        <f>_xlfn.IFNA(IF(GP17&gt;0,$AO$50)," ")</f>
        <v xml:space="preserve"> </v>
      </c>
      <c r="GR17" s="16" t="str">
        <f>_xlfn.IFNA(IF(GP17&gt;0,$AO$49)," ")</f>
        <v xml:space="preserve"> </v>
      </c>
      <c r="GT17" s="18" t="e">
        <v>#N/A</v>
      </c>
      <c r="GU17" s="16" t="str">
        <v xml:space="preserve"> </v>
      </c>
      <c r="GV17" s="16" t="str">
        <v xml:space="preserve"> </v>
      </c>
      <c r="GX17" s="18" t="e" cm="1">
        <f t="array" ref="GX17">_xlfn.IFS(AND($B$1=1,$AO$50&gt;0),VLOOKUP(GX4,$AN$51:$AO$90,2,FALSE),AND($B$1=2,$AO$50&gt;0),VLOOKUP(GX4,$AN$51:$AO$70,2,FALSE),AND($B$1=3,$AO$50&gt;0),VLOOKUP(GX4,$AN$51:$AO$64,2,FALSE),AND($B$1=4,$AO$50&gt;0),VLOOKUP(GX4,$AN$51:$AO$60,2,FALSE))</f>
        <v>#N/A</v>
      </c>
      <c r="GY17" s="16" t="str">
        <f>_xlfn.IFNA(IF(GX17&gt;0,$AO$50)," ")</f>
        <v xml:space="preserve"> </v>
      </c>
      <c r="GZ17" s="16" t="str">
        <f>_xlfn.IFNA(IF(GX17&gt;0,$AO$49)," ")</f>
        <v xml:space="preserve"> </v>
      </c>
      <c r="HB17" s="18" t="e">
        <v>#N/A</v>
      </c>
      <c r="HC17" s="16" t="str">
        <v xml:space="preserve"> </v>
      </c>
      <c r="HD17" s="16" t="str">
        <v xml:space="preserve"> </v>
      </c>
      <c r="HF17" s="18" t="e" cm="1">
        <f t="array" ref="HF17">_xlfn.IFS(AND($B$1=1,$AO$50&gt;0),VLOOKUP(HF4,$AN$51:$AO$90,2,FALSE),AND($B$1=2,$AO$50&gt;0),VLOOKUP(HF4,$AN$51:$AO$70,2,FALSE),AND($B$1=3,$AO$50&gt;0),VLOOKUP(HF4,$AN$51:$AO$64,2,FALSE),AND($B$1=4,$AO$50&gt;0),VLOOKUP(HF4,$AN$51:$AO$60,2,FALSE))</f>
        <v>#N/A</v>
      </c>
      <c r="HG17" s="16" t="str">
        <f>_xlfn.IFNA(IF(HF17&gt;0,$AO$50)," ")</f>
        <v xml:space="preserve"> </v>
      </c>
      <c r="HH17" s="16" t="str">
        <f>_xlfn.IFNA(IF(HF17&gt;0,$AO$49)," ")</f>
        <v xml:space="preserve"> </v>
      </c>
      <c r="HJ17" s="18" t="e">
        <v>#N/A</v>
      </c>
      <c r="HK17" s="18" t="str">
        <v xml:space="preserve"> </v>
      </c>
      <c r="HL17" s="18" t="str">
        <v xml:space="preserve"> </v>
      </c>
      <c r="HN17" s="18" t="e" cm="1">
        <f t="array" ref="HN17">_xlfn.IFS(AND($B$1=1,$AO$50&gt;0),VLOOKUP(HN4,$AN$51:$AO$90,2,FALSE),AND($B$1=2,$AO$50&gt;0),VLOOKUP(HN4,$AN$51:$AO$70,2,FALSE),AND($B$1=3,$AO$50&gt;0),VLOOKUP(HN4,$AN$51:$AO$64,2,FALSE),AND($B$1=4,$AO$50&gt;0),VLOOKUP(HN4,$AN$51:$AO$60,2,FALSE))</f>
        <v>#N/A</v>
      </c>
      <c r="HO17" s="16" t="str">
        <f>_xlfn.IFNA(IF(HN17&gt;0,$AO$50)," ")</f>
        <v xml:space="preserve"> </v>
      </c>
      <c r="HP17" s="16" t="str">
        <f>_xlfn.IFNA(IF(HN17&gt;0,$AO$49)," ")</f>
        <v xml:space="preserve"> </v>
      </c>
      <c r="HR17" s="18" t="e">
        <v>#N/A</v>
      </c>
      <c r="HS17" s="18" t="str">
        <v xml:space="preserve"> </v>
      </c>
      <c r="HT17" s="18" t="str">
        <v xml:space="preserve"> </v>
      </c>
      <c r="HV17" s="18" t="e" cm="1">
        <f t="array" ref="HV17">_xlfn.IFS(AND($B$1=1,$AO$50&gt;0),VLOOKUP(HV4,$AN$51:$AO$90,2,FALSE),AND($B$1=2,$AO$50&gt;0),VLOOKUP(HV4,$AN$51:$AO$70,2,FALSE),AND($B$1=3,$AO$50&gt;0),VLOOKUP(HV4,$AN$51:$AO$64,2,FALSE),AND($B$1=4,$AO$50&gt;0),VLOOKUP(HV4,$AN$51:$AO$60,2,FALSE))</f>
        <v>#N/A</v>
      </c>
      <c r="HW17" s="16" t="str">
        <f>_xlfn.IFNA(IF(HV17&gt;0,$AO$50)," ")</f>
        <v xml:space="preserve"> </v>
      </c>
      <c r="HX17" s="16" t="str">
        <f>_xlfn.IFNA(IF(HV17&gt;0,$AO$49)," ")</f>
        <v xml:space="preserve"> </v>
      </c>
      <c r="HZ17" s="18" t="e">
        <v>#N/A</v>
      </c>
      <c r="IA17" s="18" t="str">
        <v xml:space="preserve"> </v>
      </c>
      <c r="IB17" s="18" t="str">
        <v xml:space="preserve"> </v>
      </c>
      <c r="ID17" s="18" t="e" cm="1">
        <f t="array" ref="ID17">_xlfn.IFS(AND($B$1=1,$AO$50&gt;0),VLOOKUP(ID4,$AN$51:$AO$90,2,FALSE),AND($B$1=2,$AO$50&gt;0),VLOOKUP(ID4,$AN$51:$AO$70,2,FALSE),AND($B$1=3,$AO$50&gt;0),VLOOKUP(ID4,$AN$51:$AO$64,2,FALSE),AND($B$1=4,$AO$50&gt;0),VLOOKUP(ID4,$AN$51:$AO$60,2,FALSE))</f>
        <v>#N/A</v>
      </c>
      <c r="IE17" s="16" t="str">
        <f>_xlfn.IFNA(IF(ID17&gt;0,$AO$50)," ")</f>
        <v xml:space="preserve"> </v>
      </c>
      <c r="IF17" s="16" t="str">
        <f>_xlfn.IFNA(IF(ID17&gt;0,$AO$49)," ")</f>
        <v xml:space="preserve"> </v>
      </c>
      <c r="IH17" s="18" t="e">
        <v>#N/A</v>
      </c>
      <c r="II17" s="18" t="str">
        <v xml:space="preserve"> </v>
      </c>
      <c r="IJ17" s="18" t="str">
        <v xml:space="preserve"> </v>
      </c>
      <c r="IL17" s="18" t="e" cm="1">
        <f t="array" ref="IL17">_xlfn.IFS(AND($B$1=1,$AO$50&gt;0),VLOOKUP(IL4,$AN$51:$AO$90,2,FALSE),AND($B$1=2,$AO$50&gt;0),VLOOKUP(IL4,$AN$51:$AO$70,2,FALSE),AND($B$1=3,$AO$50&gt;0),VLOOKUP(IL4,$AN$51:$AO$64,2,FALSE),AND($B$1=4,$AO$50&gt;0),VLOOKUP(IL4,$AN$51:$AO$60,2,FALSE))</f>
        <v>#N/A</v>
      </c>
      <c r="IM17" s="16" t="str">
        <f>_xlfn.IFNA(IF(IL17&gt;0,$AO$50)," ")</f>
        <v xml:space="preserve"> </v>
      </c>
      <c r="IN17" s="16" t="str">
        <f>_xlfn.IFNA(IF(IL17&gt;0,$AO$49)," ")</f>
        <v xml:space="preserve"> </v>
      </c>
      <c r="IP17" s="18" t="e">
        <v>#N/A</v>
      </c>
      <c r="IQ17" s="18" t="str">
        <v xml:space="preserve"> </v>
      </c>
      <c r="IR17" s="18" t="str">
        <v xml:space="preserve"> </v>
      </c>
      <c r="IT17" s="18" t="e" cm="1">
        <f t="array" ref="IT17">_xlfn.IFS(AND($B$1=1,$AO$50&gt;0),VLOOKUP(IT4,$AN$51:$AO$90,2,FALSE),AND($B$1=2,$AO$50&gt;0),VLOOKUP(IT4,$AN$51:$AO$70,2,FALSE),AND($B$1=3,$AO$50&gt;0),VLOOKUP(IT4,$AN$51:$AO$64,2,FALSE),AND($B$1=4,$AO$50&gt;0),VLOOKUP(IT4,$AN$51:$AO$60,2,FALSE))</f>
        <v>#N/A</v>
      </c>
      <c r="IU17" s="16" t="str">
        <f>_xlfn.IFNA(IF(IT17&gt;0,$AO$50)," ")</f>
        <v xml:space="preserve"> </v>
      </c>
      <c r="IV17" s="16" t="str">
        <f>_xlfn.IFNA(IF(IT17&gt;0,$AO$49)," ")</f>
        <v xml:space="preserve"> </v>
      </c>
      <c r="IX17" s="18" t="e">
        <v>#N/A</v>
      </c>
      <c r="IY17" s="18" t="str">
        <v xml:space="preserve"> </v>
      </c>
      <c r="IZ17" s="18" t="str">
        <v xml:space="preserve"> </v>
      </c>
      <c r="JB17" s="18" t="e" cm="1">
        <f t="array" ref="JB17">_xlfn.IFS(AND($B$1=1,$AO$50&gt;0),VLOOKUP(JB4,$AN$51:$AO$90,2,FALSE),AND($B$1=2,$AO$50&gt;0),VLOOKUP(JB4,$AN$51:$AO$70,2,FALSE),AND($B$1=3,$AO$50&gt;0),VLOOKUP(JB4,$AN$51:$AO$64,2,FALSE),AND($B$1=4,$AO$50&gt;0),VLOOKUP(JB4,$AN$51:$AO$60,2,FALSE))</f>
        <v>#N/A</v>
      </c>
      <c r="JC17" s="16" t="str">
        <f>_xlfn.IFNA(IF(JB17&gt;0,$AO$50)," ")</f>
        <v xml:space="preserve"> </v>
      </c>
      <c r="JD17" s="16" t="str">
        <f>_xlfn.IFNA(IF(JB17&gt;0,$AO$49)," ")</f>
        <v xml:space="preserve"> </v>
      </c>
      <c r="JF17" s="18" t="e">
        <v>#N/A</v>
      </c>
      <c r="JG17" s="18" t="str">
        <v xml:space="preserve"> </v>
      </c>
      <c r="JH17" s="18" t="str">
        <v xml:space="preserve"> </v>
      </c>
      <c r="JJ17" s="18" t="e" cm="1">
        <f t="array" ref="JJ17">_xlfn.IFS(AND($B$1=1,$AO$50&gt;0),VLOOKUP(JJ4,$AN$51:$AO$90,2,FALSE),AND($B$1=2,$AO$50&gt;0),VLOOKUP(JJ4,$AN$51:$AO$70,2,FALSE),AND($B$1=3,$AO$50&gt;0),VLOOKUP(JJ4,$AN$51:$AO$64,2,FALSE),AND($B$1=4,$AO$50&gt;0),VLOOKUP(JJ4,$AN$51:$AO$60,2,FALSE))</f>
        <v>#N/A</v>
      </c>
      <c r="JK17" s="16" t="str">
        <f>_xlfn.IFNA(IF(JJ17&gt;0,$AO$50)," ")</f>
        <v xml:space="preserve"> </v>
      </c>
      <c r="JL17" s="16" t="str">
        <f>_xlfn.IFNA(IF(JJ17&gt;0,$AO$49)," ")</f>
        <v xml:space="preserve"> </v>
      </c>
      <c r="JN17" s="18" t="e">
        <v>#N/A</v>
      </c>
      <c r="JO17" s="18" t="str">
        <v xml:space="preserve"> </v>
      </c>
      <c r="JP17" s="18" t="str">
        <v xml:space="preserve"> </v>
      </c>
      <c r="JR17" s="18" t="e" cm="1">
        <f t="array" ref="JR17">_xlfn.IFS(AND($B$1=1,$AO$50&gt;0),VLOOKUP(JR4,$AN$51:$AO$90,2,FALSE),AND($B$1=2,$AO$50&gt;0),VLOOKUP(JR4,$AN$51:$AO$70,2,FALSE),AND($B$1=3,$AO$50&gt;0),VLOOKUP(JR4,$AN$51:$AO$64,2,FALSE),AND($B$1=4,$AO$50&gt;0),VLOOKUP(JR4,$AN$51:$AO$60,2,FALSE))</f>
        <v>#N/A</v>
      </c>
      <c r="JS17" s="16" t="str">
        <f>_xlfn.IFNA(IF(JR17&gt;0,$AO$50)," ")</f>
        <v xml:space="preserve"> </v>
      </c>
      <c r="JT17" s="16" t="str">
        <f>_xlfn.IFNA(IF(JR17&gt;0,$AO$49)," ")</f>
        <v xml:space="preserve"> </v>
      </c>
      <c r="JV17" s="18" t="e">
        <v>#N/A</v>
      </c>
      <c r="JW17" s="18" t="str">
        <v xml:space="preserve"> </v>
      </c>
      <c r="JX17" s="18" t="str">
        <v xml:space="preserve"> </v>
      </c>
      <c r="JZ17" s="18" t="e" cm="1">
        <f t="array" ref="JZ17">_xlfn.IFS(AND($B$1=1,$AO$50&gt;0),VLOOKUP(JZ4,$AN$51:$AO$90,2,FALSE),AND($B$1=2,$AO$50&gt;0),VLOOKUP(JZ4,$AN$51:$AO$70,2,FALSE),AND($B$1=3,$AO$50&gt;0),VLOOKUP(JZ4,$AN$51:$AO$64,2,FALSE),AND($B$1=4,$AO$50&gt;0),VLOOKUP(JZ4,$AN$51:$AO$60,2,FALSE))</f>
        <v>#N/A</v>
      </c>
      <c r="KA17" s="16" t="str">
        <f>_xlfn.IFNA(IF(JZ17&gt;0,$AO$50)," ")</f>
        <v xml:space="preserve"> </v>
      </c>
      <c r="KB17" s="16" t="str">
        <f>_xlfn.IFNA(IF(JZ17&gt;0,$AO$49)," ")</f>
        <v xml:space="preserve"> </v>
      </c>
      <c r="KD17" s="18" t="e">
        <v>#N/A</v>
      </c>
      <c r="KE17" s="18" t="str">
        <v xml:space="preserve"> </v>
      </c>
      <c r="KF17" s="18" t="str">
        <v xml:space="preserve"> </v>
      </c>
      <c r="KH17" s="18" t="e" cm="1">
        <f t="array" ref="KH17">_xlfn.IFS(AND($B$1=1,$AO$50&gt;0),VLOOKUP(KH4,$AN$51:$AO$90,2,FALSE),AND($B$1=2,$AO$50&gt;0),VLOOKUP(KH4,$AN$51:$AO$70,2,FALSE),AND($B$1=3,$AO$50&gt;0),VLOOKUP(KH4,$AN$51:$AO$64,2,FALSE),AND($B$1=4,$AO$50&gt;0),VLOOKUP(KH4,$AN$51:$AO$60,2,FALSE))</f>
        <v>#N/A</v>
      </c>
      <c r="KI17" s="16" t="str">
        <f>_xlfn.IFNA(IF(KH17&gt;0,$AO$50)," ")</f>
        <v xml:space="preserve"> </v>
      </c>
      <c r="KJ17" s="16" t="str">
        <f>_xlfn.IFNA(IF(KH17&gt;0,$AO$49)," ")</f>
        <v xml:space="preserve"> </v>
      </c>
      <c r="KL17" s="18" t="e">
        <v>#N/A</v>
      </c>
      <c r="KM17" s="18" t="str">
        <v xml:space="preserve"> </v>
      </c>
      <c r="KN17" s="18" t="str">
        <v xml:space="preserve"> </v>
      </c>
      <c r="KP17" s="18" t="e" cm="1">
        <f t="array" ref="KP17">_xlfn.IFS(AND($B$1=1,$AO$50&gt;0),VLOOKUP(KP4,$AN$51:$AO$90,2,FALSE),AND($B$1=2,$AO$50&gt;0),VLOOKUP(KP4,$AN$51:$AO$70,2,FALSE),AND($B$1=3,$AO$50&gt;0),VLOOKUP(KP4,$AN$51:$AO$64,2,FALSE),AND($B$1=4,$AO$50&gt;0),VLOOKUP(KP4,$AN$51:$AO$60,2,FALSE))</f>
        <v>#N/A</v>
      </c>
      <c r="KQ17" s="16" t="str">
        <f>_xlfn.IFNA(IF(KP17&gt;0,$AO$50)," ")</f>
        <v xml:space="preserve"> </v>
      </c>
      <c r="KR17" s="16" t="str">
        <f>_xlfn.IFNA(IF(KP17&gt;0,$AO$49)," ")</f>
        <v xml:space="preserve"> </v>
      </c>
      <c r="KT17" s="18" t="e">
        <v>#N/A</v>
      </c>
      <c r="KU17" s="18" t="str">
        <v xml:space="preserve"> </v>
      </c>
      <c r="KV17" s="18" t="str">
        <v xml:space="preserve"> </v>
      </c>
      <c r="KX17" s="18" t="e" cm="1">
        <f t="array" ref="KX17">_xlfn.IFS(AND($B$1=1,$AO$50&gt;0),VLOOKUP(KX4,$AN$51:$AO$90,2,FALSE),AND($B$1=2,$AO$50&gt;0),VLOOKUP(KX4,$AN$51:$AO$70,2,FALSE),AND($B$1=3,$AO$50&gt;0),VLOOKUP(KX4,$AN$51:$AO$64,2,FALSE),AND($B$1=4,$AO$50&gt;0),VLOOKUP(KX4,$AN$51:$AO$60,2,FALSE))</f>
        <v>#N/A</v>
      </c>
      <c r="KY17" s="16" t="str">
        <f>_xlfn.IFNA(IF(KX17&gt;0,$AO$50)," ")</f>
        <v xml:space="preserve"> </v>
      </c>
      <c r="KZ17" s="16" t="str">
        <f>_xlfn.IFNA(IF(KX17&gt;0,$AO$49)," ")</f>
        <v xml:space="preserve"> </v>
      </c>
      <c r="LB17" s="18" t="e">
        <v>#N/A</v>
      </c>
      <c r="LC17" s="18" t="str">
        <v xml:space="preserve"> </v>
      </c>
      <c r="LD17" s="18" t="str">
        <v xml:space="preserve"> </v>
      </c>
      <c r="LF17" s="18" t="e" cm="1">
        <f t="array" ref="LF17">_xlfn.IFS(AND($B$1=1,$AO$50&gt;0),VLOOKUP(LF4,$AN$51:$AO$90,2,FALSE),AND($B$1=2,$AO$50&gt;0),VLOOKUP(LF4,$AN$51:$AO$70,2,FALSE),AND($B$1=3,$AO$50&gt;0),VLOOKUP(LF4,$AN$51:$AO$64,2,FALSE),AND($B$1=4,$AO$50&gt;0),VLOOKUP(LF4,$AN$51:$AO$60,2,FALSE))</f>
        <v>#N/A</v>
      </c>
      <c r="LG17" s="16" t="str">
        <f>_xlfn.IFNA(IF(LF17&gt;0,$AO$50)," ")</f>
        <v xml:space="preserve"> </v>
      </c>
      <c r="LH17" s="16" t="str">
        <f>_xlfn.IFNA(IF(LF17&gt;0,$AO$49)," ")</f>
        <v xml:space="preserve"> </v>
      </c>
      <c r="LJ17" s="18" t="e">
        <v>#N/A</v>
      </c>
      <c r="LK17" s="18" t="str">
        <v xml:space="preserve"> </v>
      </c>
      <c r="LL17" s="18" t="str">
        <v xml:space="preserve"> </v>
      </c>
    </row>
    <row r="18" spans="1:324" x14ac:dyDescent="0.2">
      <c r="A18" s="16"/>
      <c r="B18" s="20">
        <f>IF($AM$50&gt;0,VLOOKUP(B4,_xlfn.ANCHORARRAY($AL$92),2),"NEIN")</f>
        <v>0.9375</v>
      </c>
      <c r="C18" s="21" t="str">
        <f>IF(B18&gt;0,$AM$50)</f>
        <v>Seilspringen</v>
      </c>
      <c r="D18" s="21" t="str">
        <f>IF(B18&gt;0,$AM$49)</f>
        <v>b</v>
      </c>
      <c r="E18" s="18"/>
      <c r="F18" s="18" t="e" cm="1">
        <f t="array" ref="F18">_xlfn.IFS(AND($B$1=1,$AM$50&gt;0),VLOOKUP(F4,$AL$51:$AM$90,2,FALSE),AND($B$1=2,$AM$50&gt;0),VLOOKUP(F4,$AL$51:$AM$70,2,FALSE),AND($B$1=3,$AM$50&gt;0),VLOOKUP(F4,$AL$51:$AM$64,2,FALSE),AND($B$1=4,$AM$50&gt;0),VLOOKUP(F4,$AL$51:$AM$60,2,FALSE))</f>
        <v>#N/A</v>
      </c>
      <c r="G18" s="16" t="str">
        <f>_xlfn.IFNA(IF(F18&gt;0,$AM$50)," ")</f>
        <v xml:space="preserve"> </v>
      </c>
      <c r="H18" s="16" t="str">
        <f>_xlfn.IFNA(IF(F18&gt;0,$AM$49)," ")</f>
        <v xml:space="preserve"> </v>
      </c>
      <c r="J18" s="3" t="e">
        <v>#N/A</v>
      </c>
      <c r="K18" s="1" t="str">
        <v xml:space="preserve"> </v>
      </c>
      <c r="L18" s="1" t="str">
        <v xml:space="preserve"> </v>
      </c>
      <c r="N18" s="18" t="e" cm="1">
        <f t="array" ref="N18">_xlfn.IFS(AND($B$1=1,$AM$50&gt;0),VLOOKUP(N4,$AL$51:$AM$90,2,FALSE),AND($B$1=2,$AM$50&gt;0),VLOOKUP(N4,$AL$51:$AM$70,2,FALSE),AND($B$1=3,$AM$50&gt;0),VLOOKUP(N4,$AL$51:$AM$64,2,FALSE),AND($B$1=4,$AM$50&gt;0),VLOOKUP(N4,$AL$51:$AM$60,2,FALSE))</f>
        <v>#N/A</v>
      </c>
      <c r="O18" s="16" t="str">
        <f>_xlfn.IFNA(IF(N18&gt;0,$AM$50)," ")</f>
        <v xml:space="preserve"> </v>
      </c>
      <c r="P18" s="16" t="str">
        <f>_xlfn.IFNA(IF(N18&gt;0,$AM$49)," ")</f>
        <v xml:space="preserve"> </v>
      </c>
      <c r="R18" s="18" t="e">
        <v>#N/A</v>
      </c>
      <c r="S18" s="16" t="str">
        <v xml:space="preserve"> </v>
      </c>
      <c r="T18" s="16" t="str">
        <v xml:space="preserve"> </v>
      </c>
      <c r="V18" s="18" t="e" cm="1">
        <f t="array" ref="V18">_xlfn.IFS(AND($B$1=1,$AM$50&gt;0),VLOOKUP(V4,$AL$51:$AM$90,2,FALSE),AND($B$1=2,$AM$50&gt;0),VLOOKUP(V4,$AL$51:$AM$70,2,FALSE),AND($B$1=3,$AM$50&gt;0),VLOOKUP(V4,$AL$51:$AM$64,2,FALSE),AND($B$1=4,$AM$50&gt;0),VLOOKUP(V4,$AL$51:$AM$60,2,FALSE))</f>
        <v>#N/A</v>
      </c>
      <c r="W18" s="16" t="str">
        <f>_xlfn.IFNA(IF(V18&gt;0,$AM$50)," ")</f>
        <v xml:space="preserve"> </v>
      </c>
      <c r="X18" s="16" t="str">
        <f>_xlfn.IFNA(IF(V18&gt;0,$AM$49)," ")</f>
        <v xml:space="preserve"> </v>
      </c>
      <c r="Z18" s="3" t="e">
        <v>#N/A</v>
      </c>
      <c r="AA18" s="1" t="str">
        <v xml:space="preserve"> </v>
      </c>
      <c r="AB18" s="1" t="str">
        <v xml:space="preserve"> </v>
      </c>
      <c r="AD18" s="18" t="e" cm="1">
        <f t="array" ref="AD18">_xlfn.IFS(AND($B$1=1,$AM$50&gt;0),VLOOKUP(AD4,$AL$51:$AM$90,2,FALSE),AND($B$1=2,$AM$50&gt;0),VLOOKUP(AD4,$AL$51:$AM$70,2,FALSE),AND($B$1=3,$AM$50&gt;0),VLOOKUP(AD4,$AL$51:$AM$64,2,FALSE),AND($B$1=4,$AM$50&gt;0),VLOOKUP(AD4,$AL$51:$AM$60,2,FALSE))</f>
        <v>#N/A</v>
      </c>
      <c r="AE18" s="16" t="str">
        <f>_xlfn.IFNA(IF(AD18&gt;0,$AM$50)," ")</f>
        <v xml:space="preserve"> </v>
      </c>
      <c r="AF18" s="16" t="str">
        <f>_xlfn.IFNA(IF(AD18&gt;0,$AM$49)," ")</f>
        <v xml:space="preserve"> </v>
      </c>
      <c r="AH18" s="3" t="e">
        <v>#N/A</v>
      </c>
      <c r="AI18" s="1" t="str">
        <v xml:space="preserve"> </v>
      </c>
      <c r="AJ18" s="1" t="str">
        <v xml:space="preserve"> </v>
      </c>
      <c r="AL18" s="18" t="e" cm="1">
        <f t="array" ref="AL18">_xlfn.IFS(AND($B$1=1,$AM$50&gt;0),VLOOKUP(AL4,$AL$51:$AM$90,2,FALSE),AND($B$1=2,$AM$50&gt;0),VLOOKUP(AL4,$AL$51:$AM$70,2,FALSE),AND($B$1=3,$AM$50&gt;0),VLOOKUP(AL4,$AL$51:$AM$64,2,FALSE),AND($B$1=4,$AM$50&gt;0),VLOOKUP(AL4,$AL$51:$AM$60,2,FALSE))</f>
        <v>#N/A</v>
      </c>
      <c r="AM18" s="16" t="str">
        <f>_xlfn.IFNA(IF(AL18&gt;0,$AM$50)," ")</f>
        <v xml:space="preserve"> </v>
      </c>
      <c r="AN18" s="16" t="str">
        <f>_xlfn.IFNA(IF(AL18&gt;0,$AM$49)," ")</f>
        <v xml:space="preserve"> </v>
      </c>
      <c r="AP18" s="3" t="e">
        <v>#N/A</v>
      </c>
      <c r="AQ18" s="1" t="str">
        <v xml:space="preserve"> </v>
      </c>
      <c r="AR18" s="1" t="str">
        <v xml:space="preserve"> </v>
      </c>
      <c r="AT18" s="18" t="e" cm="1">
        <f t="array" ref="AT18">_xlfn.IFS(AND($B$1=1,$AM$50&gt;0),VLOOKUP(AT4,$AL$51:$AM$90,2,FALSE),AND($B$1=2,$AM$50&gt;0),VLOOKUP(AT4,$AL$51:$AM$70,2,FALSE),AND($B$1=3,$AM$50&gt;0),VLOOKUP(AT4,$AL$51:$AM$64,2,FALSE),AND($B$1=4,$AM$50&gt;0),VLOOKUP(AT4,$AL$51:$AM$60,2,FALSE))</f>
        <v>#N/A</v>
      </c>
      <c r="AU18" s="16" t="str">
        <f>_xlfn.IFNA(IF(AT18&gt;0,$AM$50)," ")</f>
        <v xml:space="preserve"> </v>
      </c>
      <c r="AV18" s="16" t="str">
        <f>_xlfn.IFNA(IF(AT18&gt;0,$AM$49)," ")</f>
        <v xml:space="preserve"> </v>
      </c>
      <c r="AX18" s="3" t="e">
        <v>#N/A</v>
      </c>
      <c r="AY18" s="1" t="str">
        <v xml:space="preserve"> </v>
      </c>
      <c r="AZ18" s="1" t="str">
        <v xml:space="preserve"> </v>
      </c>
      <c r="BB18" s="18" t="e" cm="1">
        <f t="array" ref="BB18">_xlfn.IFS(AND($B$1=1,$AM$50&gt;0),VLOOKUP(BB4,$AL$51:$AM$90,2,FALSE),AND($B$1=2,$AM$50&gt;0),VLOOKUP(BB4,$AL$51:$AM$70,2,FALSE),AND($B$1=3,$AM$50&gt;0),VLOOKUP(BB4,$AL$51:$AM$64,2,FALSE),AND($B$1=4,$AM$50&gt;0),VLOOKUP(BB4,$AL$51:$AM$60,2,FALSE))</f>
        <v>#N/A</v>
      </c>
      <c r="BC18" s="16" t="str">
        <f>_xlfn.IFNA(IF(BB18&gt;0,$AM$50)," ")</f>
        <v xml:space="preserve"> </v>
      </c>
      <c r="BD18" s="16" t="str">
        <f>_xlfn.IFNA(IF(BB18&gt;0,$AM$49)," ")</f>
        <v xml:space="preserve"> </v>
      </c>
      <c r="BF18" s="3" t="e">
        <v>#N/A</v>
      </c>
      <c r="BG18" s="1" t="str">
        <v xml:space="preserve"> </v>
      </c>
      <c r="BH18" s="1" t="str">
        <v xml:space="preserve"> </v>
      </c>
      <c r="BJ18" s="18" cm="1">
        <f t="array" ref="BJ18">_xlfn.IFS(AND($B$1=1,$AM$50&gt;0),VLOOKUP(BJ4,$AL$51:$AM$90,2,FALSE),AND($B$1=2,$AM$50&gt;0),VLOOKUP(BJ4,$AL$51:$AM$70,2,FALSE),AND($B$1=3,$AM$50&gt;0),VLOOKUP(BJ4,$AL$51:$AM$64,2,FALSE),AND($B$1=4,$AM$50&gt;0),VLOOKUP(BJ4,$AL$51:$AM$60,2,FALSE))</f>
        <v>0.4375</v>
      </c>
      <c r="BK18" s="16" t="str">
        <f>_xlfn.IFNA(IF(BJ18&gt;0,$AM$50)," ")</f>
        <v>Seilspringen</v>
      </c>
      <c r="BL18" s="16" t="str">
        <f>_xlfn.IFNA(IF(BJ18&gt;0,$AM$49)," ")</f>
        <v>b</v>
      </c>
      <c r="BN18" s="3" t="e">
        <v>#N/A</v>
      </c>
      <c r="BO18" s="3" t="str">
        <v xml:space="preserve"> </v>
      </c>
      <c r="BP18" s="3" t="str">
        <v xml:space="preserve"> </v>
      </c>
      <c r="BR18" s="18" cm="1">
        <f t="array" ref="BR18">_xlfn.IFS(AND($B$1=1,$AM$50&gt;0),VLOOKUP(BR4,$AL$51:$AM$90,2,FALSE),AND($B$1=2,$AM$50&gt;0),VLOOKUP(BR4,$AL$51:$AM$70,2,FALSE),AND($B$1=3,$AM$50&gt;0),VLOOKUP(BR4,$AL$51:$AM$64,2,FALSE),AND($B$1=4,$AM$50&gt;0),VLOOKUP(BR4,$AL$51:$AM$60,2,FALSE))</f>
        <v>0.46527777777777779</v>
      </c>
      <c r="BS18" s="16" t="str">
        <f>_xlfn.IFNA(IF(BR18&gt;0,$AM$50)," ")</f>
        <v>Seilspringen</v>
      </c>
      <c r="BT18" s="16" t="str">
        <f>_xlfn.IFNA(IF(BR18&gt;0,$AM$49)," ")</f>
        <v>b</v>
      </c>
      <c r="BV18" s="3" t="e">
        <v>#N/A</v>
      </c>
      <c r="BW18" s="3" t="str">
        <v xml:space="preserve"> </v>
      </c>
      <c r="BX18" s="3" t="str">
        <v xml:space="preserve"> </v>
      </c>
      <c r="BZ18" s="18" cm="1">
        <f t="array" ref="BZ18">_xlfn.IFS(AND($B$1=1,$AM$50&gt;0),VLOOKUP(BZ4,$AL$51:$AM$90,2,FALSE),AND($B$1=2,$AM$50&gt;0),VLOOKUP(BZ4,$AL$51:$AM$70,2,FALSE),AND($B$1=3,$AM$50&gt;0),VLOOKUP(BZ4,$AL$51:$AM$64,2,FALSE),AND($B$1=4,$AM$50&gt;0),VLOOKUP(BZ4,$AL$51:$AM$60,2,FALSE))</f>
        <v>0.49305555555555558</v>
      </c>
      <c r="CA18" s="16" t="str">
        <f>_xlfn.IFNA(IF(BZ18&gt;0,$AM$50)," ")</f>
        <v>Seilspringen</v>
      </c>
      <c r="CB18" s="16" t="str">
        <f>_xlfn.IFNA(IF(BZ18&gt;0,$AM$49)," ")</f>
        <v>b</v>
      </c>
      <c r="CD18" s="3" t="e">
        <v>#N/A</v>
      </c>
      <c r="CE18" s="3" t="str">
        <v xml:space="preserve"> </v>
      </c>
      <c r="CF18" s="3" t="str">
        <v xml:space="preserve"> </v>
      </c>
      <c r="CH18" s="18" cm="1">
        <f t="array" ref="CH18">_xlfn.IFS(AND($B$1=1,$AM$50&gt;0),VLOOKUP(CH4,$AL$51:$AM$90,2,FALSE),AND($B$1=2,$AM$50&gt;0),VLOOKUP(CH4,$AL$51:$AM$70,2,FALSE),AND($B$1=3,$AM$50&gt;0),VLOOKUP(CH4,$AL$51:$AM$64,2,FALSE),AND($B$1=4,$AM$50&gt;0),VLOOKUP(CH4,$AL$51:$AM$60,2,FALSE))</f>
        <v>0.52083333333333337</v>
      </c>
      <c r="CI18" s="16" t="str">
        <f>_xlfn.IFNA(IF(CH18&gt;0,$AM$50)," ")</f>
        <v>Seilspringen</v>
      </c>
      <c r="CJ18" s="16" t="str">
        <f>_xlfn.IFNA(IF(CH18&gt;0,$AM$49)," ")</f>
        <v>b</v>
      </c>
      <c r="CL18" s="3" t="e">
        <v>#N/A</v>
      </c>
      <c r="CM18" s="3" t="str">
        <v xml:space="preserve"> </v>
      </c>
      <c r="CN18" s="3" t="str">
        <v xml:space="preserve"> </v>
      </c>
      <c r="CP18" s="18" cm="1">
        <f t="array" ref="CP18">_xlfn.IFS(AND($B$1=1,$AM$50&gt;0),VLOOKUP(CP4,$AL$51:$AM$90,2,FALSE),AND($B$1=2,$AM$50&gt;0),VLOOKUP(CP4,$AL$51:$AM$70,2,FALSE),AND($B$1=3,$AM$50&gt;0),VLOOKUP(CP4,$AL$51:$AM$64,2,FALSE),AND($B$1=4,$AM$50&gt;0),VLOOKUP(CP4,$AL$51:$AM$60,2,FALSE))</f>
        <v>0.35416666666666669</v>
      </c>
      <c r="CQ18" s="16" t="str">
        <f>_xlfn.IFNA(IF(CP18&gt;0,$AM$50)," ")</f>
        <v>Seilspringen</v>
      </c>
      <c r="CR18" s="16" t="str">
        <f>_xlfn.IFNA(IF(CP18&gt;0,$AM$49)," ")</f>
        <v>b</v>
      </c>
      <c r="CT18" s="3" t="e">
        <v>#N/A</v>
      </c>
      <c r="CU18" s="3" t="str">
        <v xml:space="preserve"> </v>
      </c>
      <c r="CV18" s="3" t="str">
        <v xml:space="preserve"> </v>
      </c>
      <c r="CX18" s="18" cm="1">
        <f t="array" ref="CX18">_xlfn.IFS(AND($B$1=1,$AM$50&gt;0),VLOOKUP(CX4,$AL$51:$AM$90,2,FALSE),AND($B$1=2,$AM$50&gt;0),VLOOKUP(CX4,$AL$51:$AM$70,2,FALSE),AND($B$1=3,$AM$50&gt;0),VLOOKUP(CX4,$AL$51:$AM$64,2,FALSE),AND($B$1=4,$AM$50&gt;0),VLOOKUP(CX4,$AL$51:$AM$60,2,FALSE))</f>
        <v>0.38194444444444448</v>
      </c>
      <c r="CY18" s="16" t="str">
        <f>_xlfn.IFNA(IF(CX18&gt;0,$AM$50)," ")</f>
        <v>Seilspringen</v>
      </c>
      <c r="CZ18" s="16" t="str">
        <f>_xlfn.IFNA(IF(CX18&gt;0,$AM$49)," ")</f>
        <v>b</v>
      </c>
      <c r="DB18" s="3" t="e">
        <v>#N/A</v>
      </c>
      <c r="DC18" s="3" t="str">
        <v xml:space="preserve"> </v>
      </c>
      <c r="DD18" s="3" t="str">
        <v xml:space="preserve"> </v>
      </c>
      <c r="DF18" s="18" cm="1">
        <f t="array" ref="DF18">_xlfn.IFS(AND($B$1=1,$AM$50&gt;0),VLOOKUP(DF4,$AL$51:$AM$90,2,FALSE),AND($B$1=2,$AM$50&gt;0),VLOOKUP(DF4,$AL$51:$AM$70,2,FALSE),AND($B$1=3,$AM$50&gt;0),VLOOKUP(DF4,$AL$51:$AM$64,2,FALSE),AND($B$1=4,$AM$50&gt;0),VLOOKUP(DF4,$AL$51:$AM$60,2,FALSE))</f>
        <v>0.40972222222222221</v>
      </c>
      <c r="DG18" s="16" t="str">
        <f>_xlfn.IFNA(IF(DF18&gt;0,$AM$50)," ")</f>
        <v>Seilspringen</v>
      </c>
      <c r="DH18" s="16" t="str">
        <f>_xlfn.IFNA(IF(DF18&gt;0,$AM$49)," ")</f>
        <v>b</v>
      </c>
      <c r="DJ18" s="3" t="e">
        <v>#N/A</v>
      </c>
      <c r="DK18" s="3" t="str">
        <v xml:space="preserve"> </v>
      </c>
      <c r="DL18" s="3" t="str">
        <v xml:space="preserve"> </v>
      </c>
      <c r="DN18" s="18" t="e" cm="1">
        <f t="array" ref="DN18">_xlfn.IFS(AND($B$1=1,$AM$50&gt;0),VLOOKUP(DN4,$AL$51:$AM$90,2,FALSE),AND($B$1=2,$AM$50&gt;0),VLOOKUP(DN4,$AL$51:$AM$70,2,FALSE),AND($B$1=3,$AM$50&gt;0),VLOOKUP(DN4,$AL$51:$AM$64,2,FALSE),AND($B$1=4,$AM$50&gt;0),VLOOKUP(DN4,$AL$51:$AM$60,2,FALSE))</f>
        <v>#N/A</v>
      </c>
      <c r="DO18" s="16" t="str">
        <f>_xlfn.IFNA(IF(DN18&gt;0,$AM$50)," ")</f>
        <v xml:space="preserve"> </v>
      </c>
      <c r="DP18" s="16" t="str">
        <f>_xlfn.IFNA(IF(DN18&gt;0,$AM$49)," ")</f>
        <v xml:space="preserve"> </v>
      </c>
      <c r="DR18" s="3" t="e">
        <v>#N/A</v>
      </c>
      <c r="DS18" s="3" t="str">
        <v xml:space="preserve"> </v>
      </c>
      <c r="DT18" s="3" t="str">
        <v xml:space="preserve"> </v>
      </c>
      <c r="DV18" s="18" t="e" cm="1">
        <f t="array" ref="DV18">_xlfn.IFS(AND($B$1=1,$AM$50&gt;0),VLOOKUP(DV4,$AL$51:$AM$90,2,FALSE),AND($B$1=2,$AM$50&gt;0),VLOOKUP(DV4,$AL$51:$AM$70,2,FALSE),AND($B$1=3,$AM$50&gt;0),VLOOKUP(DV4,$AL$51:$AM$64,2,FALSE),AND($B$1=4,$AM$50&gt;0),VLOOKUP(DV4,$AL$51:$AM$60,2,FALSE))</f>
        <v>#N/A</v>
      </c>
      <c r="DW18" s="16" t="str">
        <f>_xlfn.IFNA(IF(DV18&gt;0,$AM$50)," ")</f>
        <v xml:space="preserve"> </v>
      </c>
      <c r="DX18" s="16" t="str">
        <f>_xlfn.IFNA(IF(DV18&gt;0,$AM$49)," ")</f>
        <v xml:space="preserve"> </v>
      </c>
      <c r="DZ18" s="3" t="e">
        <v>#N/A</v>
      </c>
      <c r="EA18" s="3" t="str">
        <v xml:space="preserve"> </v>
      </c>
      <c r="EB18" s="3" t="str">
        <v xml:space="preserve"> </v>
      </c>
      <c r="ED18" s="18" t="e" cm="1">
        <f t="array" ref="ED18">_xlfn.IFS(AND($B$1=1,$AM$50&gt;0),VLOOKUP(ED4,$AL$51:$AM$90,2,FALSE),AND($B$1=2,$AM$50&gt;0),VLOOKUP(ED4,$AL$51:$AM$70,2,FALSE),AND($B$1=3,$AM$50&gt;0),VLOOKUP(ED4,$AL$51:$AM$64,2,FALSE),AND($B$1=4,$AM$50&gt;0),VLOOKUP(ED4,$AL$51:$AM$60,2,FALSE))</f>
        <v>#N/A</v>
      </c>
      <c r="EE18" s="16" t="str">
        <f>_xlfn.IFNA(IF(ED18&gt;0,$AM$50)," ")</f>
        <v xml:space="preserve"> </v>
      </c>
      <c r="EF18" s="16" t="str">
        <f>_xlfn.IFNA(IF(ED18&gt;0,$AM$49)," ")</f>
        <v xml:space="preserve"> </v>
      </c>
      <c r="EH18" s="3" t="e">
        <v>#N/A</v>
      </c>
      <c r="EI18" s="3" t="str">
        <v xml:space="preserve"> </v>
      </c>
      <c r="EJ18" s="3" t="str">
        <v xml:space="preserve"> </v>
      </c>
      <c r="EL18" s="18" t="e" cm="1">
        <f t="array" ref="EL18">_xlfn.IFS(AND($B$1=1,$AM$50&gt;0),VLOOKUP(EL4,$AL$51:$AM$90,2,FALSE),AND($B$1=2,$AM$50&gt;0),VLOOKUP(EL4,$AL$51:$AM$70,2,FALSE),AND($B$1=3,$AM$50&gt;0),VLOOKUP(EL4,$AL$51:$AM$64,2,FALSE),AND($B$1=4,$AM$50&gt;0),VLOOKUP(EL4,$AL$51:$AM$60,2,FALSE))</f>
        <v>#N/A</v>
      </c>
      <c r="EM18" s="16" t="str">
        <f>_xlfn.IFNA(IF(EL18&gt;0,$AM$50)," ")</f>
        <v xml:space="preserve"> </v>
      </c>
      <c r="EN18" s="16" t="str">
        <f>_xlfn.IFNA(IF(EL18&gt;0,$AM$49)," ")</f>
        <v xml:space="preserve"> </v>
      </c>
      <c r="EP18" s="18" t="e">
        <v>#N/A</v>
      </c>
      <c r="EQ18" s="18" t="str">
        <v xml:space="preserve"> </v>
      </c>
      <c r="ER18" s="18" t="str">
        <v xml:space="preserve"> </v>
      </c>
      <c r="ET18" s="18" t="e" cm="1">
        <f t="array" ref="ET18">_xlfn.IFS(AND($B$1=1,$AM$50&gt;0),VLOOKUP(ET4,$AL$51:$AM$90,2,FALSE),AND($B$1=2,$AM$50&gt;0),VLOOKUP(ET4,$AL$51:$AM$70,2,FALSE),AND($B$1=3,$AM$50&gt;0),VLOOKUP(ET4,$AL$51:$AM$64,2,FALSE),AND($B$1=4,$AM$50&gt;0),VLOOKUP(ET4,$AL$51:$AM$60,2,FALSE))</f>
        <v>#N/A</v>
      </c>
      <c r="EU18" s="16" t="str">
        <f>_xlfn.IFNA(IF(ET18&gt;0,$AM$50)," ")</f>
        <v xml:space="preserve"> </v>
      </c>
      <c r="EV18" s="16" t="str">
        <f>_xlfn.IFNA(IF(ET18&gt;0,$AM$49)," ")</f>
        <v xml:space="preserve"> </v>
      </c>
      <c r="EX18" s="18" t="e">
        <v>#N/A</v>
      </c>
      <c r="EY18" s="18" t="str">
        <v xml:space="preserve"> </v>
      </c>
      <c r="EZ18" s="18" t="str">
        <v xml:space="preserve"> </v>
      </c>
      <c r="FB18" s="18" t="e" cm="1">
        <f t="array" ref="FB18">_xlfn.IFS(AND($B$1=1,$AM$50&gt;0),VLOOKUP(FB4,$AL$51:$AM$90,2,FALSE),AND($B$1=2,$AM$50&gt;0),VLOOKUP(FB4,$AL$51:$AM$70,2,FALSE),AND($B$1=3,$AM$50&gt;0),VLOOKUP(FB4,$AL$51:$AM$64,2,FALSE),AND($B$1=4,$AM$50&gt;0),VLOOKUP(FB4,$AL$51:$AM$60,2,FALSE))</f>
        <v>#N/A</v>
      </c>
      <c r="FC18" s="16" t="str">
        <f>_xlfn.IFNA(IF(FB18&gt;0,$AM$50)," ")</f>
        <v xml:space="preserve"> </v>
      </c>
      <c r="FD18" s="16" t="str">
        <f>_xlfn.IFNA(IF(FB18&gt;0,$AM$49)," ")</f>
        <v xml:space="preserve"> </v>
      </c>
      <c r="FF18" s="18" t="e">
        <v>#N/A</v>
      </c>
      <c r="FG18" s="18" t="str">
        <v xml:space="preserve"> </v>
      </c>
      <c r="FH18" s="18" t="str">
        <v xml:space="preserve"> </v>
      </c>
      <c r="FJ18" s="18" t="e" cm="1">
        <f t="array" ref="FJ18">_xlfn.IFS(AND($B$1=1,$AM$50&gt;0),VLOOKUP(FJ4,$AL$51:$AM$90,2,FALSE),AND($B$1=2,$AM$50&gt;0),VLOOKUP(FJ4,$AL$51:$AM$70,2,FALSE),AND($B$1=3,$AM$50&gt;0),VLOOKUP(FJ4,$AL$51:$AM$64,2,FALSE),AND($B$1=4,$AM$50&gt;0),VLOOKUP(FJ4,$AL$51:$AM$60,2,FALSE))</f>
        <v>#N/A</v>
      </c>
      <c r="FK18" s="16" t="str">
        <f>_xlfn.IFNA(IF(FJ18&gt;0,$AM$50)," ")</f>
        <v xml:space="preserve"> </v>
      </c>
      <c r="FL18" s="16" t="str">
        <f>_xlfn.IFNA(IF(FJ18&gt;0,$AM$49)," ")</f>
        <v xml:space="preserve"> </v>
      </c>
      <c r="FN18" s="18" t="e">
        <v>#N/A</v>
      </c>
      <c r="FO18" s="18" t="str">
        <v xml:space="preserve"> </v>
      </c>
      <c r="FP18" s="18" t="str">
        <v xml:space="preserve"> </v>
      </c>
      <c r="FR18" s="18" t="e" cm="1">
        <f t="array" ref="FR18">_xlfn.IFS(AND($B$1=1,$AM$50&gt;0),VLOOKUP(FR4,$AL$51:$AM$90,2,FALSE),AND($B$1=2,$AM$50&gt;0),VLOOKUP(FR4,$AL$51:$AM$70,2,FALSE),AND($B$1=3,$AM$50&gt;0),VLOOKUP(FR4,$AL$51:$AM$64,2,FALSE),AND($B$1=4,$AM$50&gt;0),VLOOKUP(FR4,$AL$51:$AM$60,2,FALSE))</f>
        <v>#N/A</v>
      </c>
      <c r="FS18" s="16" t="str">
        <f>_xlfn.IFNA(IF(FR18&gt;0,$AM$50)," ")</f>
        <v xml:space="preserve"> </v>
      </c>
      <c r="FT18" s="16" t="str">
        <f>_xlfn.IFNA(IF(FR18&gt;0,$AM$49)," ")</f>
        <v xml:space="preserve"> </v>
      </c>
      <c r="FV18" s="18" t="e">
        <v>#N/A</v>
      </c>
      <c r="FW18" s="18" t="str">
        <v xml:space="preserve"> </v>
      </c>
      <c r="FX18" s="18" t="str">
        <v xml:space="preserve"> </v>
      </c>
      <c r="FZ18" s="18" t="e" cm="1">
        <f t="array" ref="FZ18">_xlfn.IFS(AND($B$1=1,$AM$50&gt;0),VLOOKUP(FZ4,$AL$51:$AM$90,2,FALSE),AND($B$1=2,$AM$50&gt;0),VLOOKUP(FZ4,$AL$51:$AM$70,2,FALSE),AND($B$1=3,$AM$50&gt;0),VLOOKUP(FZ4,$AL$51:$AM$64,2,FALSE),AND($B$1=4,$AM$50&gt;0),VLOOKUP(FZ4,$AL$51:$AM$60,2,FALSE))</f>
        <v>#N/A</v>
      </c>
      <c r="GA18" s="16" t="str">
        <f>_xlfn.IFNA(IF(FZ18&gt;0,$AM$50)," ")</f>
        <v xml:space="preserve"> </v>
      </c>
      <c r="GB18" s="16" t="str">
        <f>_xlfn.IFNA(IF(FZ18&gt;0,$AM$49)," ")</f>
        <v xml:space="preserve"> </v>
      </c>
      <c r="GD18" s="18" t="e">
        <v>#N/A</v>
      </c>
      <c r="GE18" s="16" t="str">
        <v xml:space="preserve"> </v>
      </c>
      <c r="GF18" s="16" t="str">
        <v xml:space="preserve"> </v>
      </c>
      <c r="GH18" s="18" t="e" cm="1">
        <f t="array" ref="GH18">_xlfn.IFS(AND($B$1=1,$AM$50&gt;0),VLOOKUP(GH4,$AL$51:$AM$90,2,FALSE),AND($B$1=2,$AM$50&gt;0),VLOOKUP(GH4,$AL$51:$AM$70,2,FALSE),AND($B$1=3,$AM$50&gt;0),VLOOKUP(GH4,$AL$51:$AM$64,2,FALSE),AND($B$1=4,$AM$50&gt;0),VLOOKUP(GH4,$AL$51:$AM$60,2,FALSE))</f>
        <v>#N/A</v>
      </c>
      <c r="GI18" s="16" t="str">
        <f>_xlfn.IFNA(IF(GH18&gt;0,$AM$50)," ")</f>
        <v xml:space="preserve"> </v>
      </c>
      <c r="GJ18" s="16" t="str">
        <f>_xlfn.IFNA(IF(GH18&gt;0,$AM$49)," ")</f>
        <v xml:space="preserve"> </v>
      </c>
      <c r="GL18" s="18" t="e">
        <v>#N/A</v>
      </c>
      <c r="GM18" s="16" t="str">
        <v xml:space="preserve"> </v>
      </c>
      <c r="GN18" s="16" t="str">
        <v xml:space="preserve"> </v>
      </c>
      <c r="GP18" s="18" t="e" cm="1">
        <f t="array" ref="GP18">_xlfn.IFS(AND($B$1=1,$AM$50&gt;0),VLOOKUP(GP4,$AL$51:$AM$90,2,FALSE),AND($B$1=2,$AM$50&gt;0),VLOOKUP(GP4,$AL$51:$AM$70,2,FALSE),AND($B$1=3,$AM$50&gt;0),VLOOKUP(GP4,$AL$51:$AM$64,2,FALSE),AND($B$1=4,$AM$50&gt;0),VLOOKUP(GP4,$AL$51:$AM$60,2,FALSE))</f>
        <v>#N/A</v>
      </c>
      <c r="GQ18" s="16" t="str">
        <f>_xlfn.IFNA(IF(GP18&gt;0,$AM$50)," ")</f>
        <v xml:space="preserve"> </v>
      </c>
      <c r="GR18" s="16" t="str">
        <f>_xlfn.IFNA(IF(GP18&gt;0,$AM$49)," ")</f>
        <v xml:space="preserve"> </v>
      </c>
      <c r="GT18" s="18" t="e">
        <v>#N/A</v>
      </c>
      <c r="GU18" s="16" t="str">
        <v xml:space="preserve"> </v>
      </c>
      <c r="GV18" s="16" t="str">
        <v xml:space="preserve"> </v>
      </c>
      <c r="GX18" s="18" t="e" cm="1">
        <f t="array" ref="GX18">_xlfn.IFS(AND($B$1=1,$AM$50&gt;0),VLOOKUP(GX4,$AL$51:$AM$90,2,FALSE),AND($B$1=2,$AM$50&gt;0),VLOOKUP(GX4,$AL$51:$AM$70,2,FALSE),AND($B$1=3,$AM$50&gt;0),VLOOKUP(GX4,$AL$51:$AM$64,2,FALSE),AND($B$1=4,$AM$50&gt;0),VLOOKUP(GX4,$AL$51:$AM$60,2,FALSE))</f>
        <v>#N/A</v>
      </c>
      <c r="GY18" s="16" t="str">
        <f>_xlfn.IFNA(IF(GX18&gt;0,$AM$50)," ")</f>
        <v xml:space="preserve"> </v>
      </c>
      <c r="GZ18" s="16" t="str">
        <f>_xlfn.IFNA(IF(GX18&gt;0,$AM$49)," ")</f>
        <v xml:space="preserve"> </v>
      </c>
      <c r="HB18" s="18" t="e">
        <v>#N/A</v>
      </c>
      <c r="HC18" s="16" t="str">
        <v xml:space="preserve"> </v>
      </c>
      <c r="HD18" s="16" t="str">
        <v xml:space="preserve"> </v>
      </c>
      <c r="HF18" s="18" t="e" cm="1">
        <f t="array" ref="HF18">_xlfn.IFS(AND($B$1=1,$AM$50&gt;0),VLOOKUP(HF4,$AL$51:$AM$90,2,FALSE),AND($B$1=2,$AM$50&gt;0),VLOOKUP(HF4,$AL$51:$AM$70,2,FALSE),AND($B$1=3,$AM$50&gt;0),VLOOKUP(HF4,$AL$51:$AM$64,2,FALSE),AND($B$1=4,$AM$50&gt;0),VLOOKUP(HF4,$AL$51:$AM$60,2,FALSE))</f>
        <v>#N/A</v>
      </c>
      <c r="HG18" s="16" t="str">
        <f>_xlfn.IFNA(IF(HF18&gt;0,$AM$50)," ")</f>
        <v xml:space="preserve"> </v>
      </c>
      <c r="HH18" s="16" t="str">
        <f>_xlfn.IFNA(IF(HF18&gt;0,$AM$49)," ")</f>
        <v xml:space="preserve"> </v>
      </c>
      <c r="HJ18" s="18" t="e">
        <v>#N/A</v>
      </c>
      <c r="HK18" s="18" t="str">
        <v xml:space="preserve"> </v>
      </c>
      <c r="HL18" s="18" t="str">
        <v xml:space="preserve"> </v>
      </c>
      <c r="HN18" s="18" t="e" cm="1">
        <f t="array" ref="HN18">_xlfn.IFS(AND($B$1=1,$AM$50&gt;0),VLOOKUP(HN4,$AL$51:$AM$90,2,FALSE),AND($B$1=2,$AM$50&gt;0),VLOOKUP(HN4,$AL$51:$AM$70,2,FALSE),AND($B$1=3,$AM$50&gt;0),VLOOKUP(HN4,$AL$51:$AM$64,2,FALSE),AND($B$1=4,$AM$50&gt;0),VLOOKUP(HN4,$AL$51:$AM$60,2,FALSE))</f>
        <v>#N/A</v>
      </c>
      <c r="HO18" s="16" t="str">
        <f>_xlfn.IFNA(IF(HN18&gt;0,$AM$50)," ")</f>
        <v xml:space="preserve"> </v>
      </c>
      <c r="HP18" s="16" t="str">
        <f>_xlfn.IFNA(IF(HN18&gt;0,$AM$49)," ")</f>
        <v xml:space="preserve"> </v>
      </c>
      <c r="HR18" s="18" t="e">
        <v>#N/A</v>
      </c>
      <c r="HS18" s="18" t="str">
        <v xml:space="preserve"> </v>
      </c>
      <c r="HT18" s="18" t="str">
        <v xml:space="preserve"> </v>
      </c>
      <c r="HV18" s="18" t="e" cm="1">
        <f t="array" ref="HV18">_xlfn.IFS(AND($B$1=1,$AM$50&gt;0),VLOOKUP(HV4,$AL$51:$AM$90,2,FALSE),AND($B$1=2,$AM$50&gt;0),VLOOKUP(HV4,$AL$51:$AM$70,2,FALSE),AND($B$1=3,$AM$50&gt;0),VLOOKUP(HV4,$AL$51:$AM$64,2,FALSE),AND($B$1=4,$AM$50&gt;0),VLOOKUP(HV4,$AL$51:$AM$60,2,FALSE))</f>
        <v>#N/A</v>
      </c>
      <c r="HW18" s="16" t="str">
        <f>_xlfn.IFNA(IF(HV18&gt;0,$AM$50)," ")</f>
        <v xml:space="preserve"> </v>
      </c>
      <c r="HX18" s="16" t="str">
        <f>_xlfn.IFNA(IF(HV18&gt;0,$AM$49)," ")</f>
        <v xml:space="preserve"> </v>
      </c>
      <c r="HZ18" s="18" t="e">
        <v>#N/A</v>
      </c>
      <c r="IA18" s="18" t="str">
        <v xml:space="preserve"> </v>
      </c>
      <c r="IB18" s="18" t="str">
        <v xml:space="preserve"> </v>
      </c>
      <c r="ID18" s="18" t="e" cm="1">
        <f t="array" ref="ID18">_xlfn.IFS(AND($B$1=1,$AM$50&gt;0),VLOOKUP(ID4,$AL$51:$AM$90,2,FALSE),AND($B$1=2,$AM$50&gt;0),VLOOKUP(ID4,$AL$51:$AM$70,2,FALSE),AND($B$1=3,$AM$50&gt;0),VLOOKUP(ID4,$AL$51:$AM$64,2,FALSE),AND($B$1=4,$AM$50&gt;0),VLOOKUP(ID4,$AL$51:$AM$60,2,FALSE))</f>
        <v>#N/A</v>
      </c>
      <c r="IE18" s="16" t="str">
        <f>_xlfn.IFNA(IF(ID18&gt;0,$AM$50)," ")</f>
        <v xml:space="preserve"> </v>
      </c>
      <c r="IF18" s="16" t="str">
        <f>_xlfn.IFNA(IF(ID18&gt;0,$AM$49)," ")</f>
        <v xml:space="preserve"> </v>
      </c>
      <c r="IH18" s="18" t="e">
        <v>#N/A</v>
      </c>
      <c r="II18" s="18" t="str">
        <v xml:space="preserve"> </v>
      </c>
      <c r="IJ18" s="18" t="str">
        <v xml:space="preserve"> </v>
      </c>
      <c r="IL18" s="18" t="e" cm="1">
        <f t="array" ref="IL18">_xlfn.IFS(AND($B$1=1,$AM$50&gt;0),VLOOKUP(IL4,$AL$51:$AM$90,2,FALSE),AND($B$1=2,$AM$50&gt;0),VLOOKUP(IL4,$AL$51:$AM$70,2,FALSE),AND($B$1=3,$AM$50&gt;0),VLOOKUP(IL4,$AL$51:$AM$64,2,FALSE),AND($B$1=4,$AM$50&gt;0),VLOOKUP(IL4,$AL$51:$AM$60,2,FALSE))</f>
        <v>#N/A</v>
      </c>
      <c r="IM18" s="16" t="str">
        <f>_xlfn.IFNA(IF(IL18&gt;0,$AM$50)," ")</f>
        <v xml:space="preserve"> </v>
      </c>
      <c r="IN18" s="16" t="str">
        <f>_xlfn.IFNA(IF(IL18&gt;0,$AM$49)," ")</f>
        <v xml:space="preserve"> </v>
      </c>
      <c r="IP18" s="18" t="e">
        <v>#N/A</v>
      </c>
      <c r="IQ18" s="18" t="str">
        <v xml:space="preserve"> </v>
      </c>
      <c r="IR18" s="18" t="str">
        <v xml:space="preserve"> </v>
      </c>
      <c r="IT18" s="18" t="e" cm="1">
        <f t="array" ref="IT18">_xlfn.IFS(AND($B$1=1,$AM$50&gt;0),VLOOKUP(IT4,$AL$51:$AM$90,2,FALSE),AND($B$1=2,$AM$50&gt;0),VLOOKUP(IT4,$AL$51:$AM$70,2,FALSE),AND($B$1=3,$AM$50&gt;0),VLOOKUP(IT4,$AL$51:$AM$64,2,FALSE),AND($B$1=4,$AM$50&gt;0),VLOOKUP(IT4,$AL$51:$AM$60,2,FALSE))</f>
        <v>#N/A</v>
      </c>
      <c r="IU18" s="16" t="str">
        <f>_xlfn.IFNA(IF(IT18&gt;0,$AM$50)," ")</f>
        <v xml:space="preserve"> </v>
      </c>
      <c r="IV18" s="16" t="str">
        <f>_xlfn.IFNA(IF(IT18&gt;0,$AM$49)," ")</f>
        <v xml:space="preserve"> </v>
      </c>
      <c r="IX18" s="18" t="e">
        <v>#N/A</v>
      </c>
      <c r="IY18" s="18" t="str">
        <v xml:space="preserve"> </v>
      </c>
      <c r="IZ18" s="18" t="str">
        <v xml:space="preserve"> </v>
      </c>
      <c r="JB18" s="18" t="e" cm="1">
        <f t="array" ref="JB18">_xlfn.IFS(AND($B$1=1,$AM$50&gt;0),VLOOKUP(JB4,$AL$51:$AM$90,2,FALSE),AND($B$1=2,$AM$50&gt;0),VLOOKUP(JB4,$AL$51:$AM$70,2,FALSE),AND($B$1=3,$AM$50&gt;0),VLOOKUP(JB4,$AL$51:$AM$64,2,FALSE),AND($B$1=4,$AM$50&gt;0),VLOOKUP(JB4,$AL$51:$AM$60,2,FALSE))</f>
        <v>#N/A</v>
      </c>
      <c r="JC18" s="16" t="str">
        <f>_xlfn.IFNA(IF(JB18&gt;0,$AM$50)," ")</f>
        <v xml:space="preserve"> </v>
      </c>
      <c r="JD18" s="16" t="str">
        <f>_xlfn.IFNA(IF(JB18&gt;0,$AM$49)," ")</f>
        <v xml:space="preserve"> </v>
      </c>
      <c r="JF18" s="18" t="e">
        <v>#N/A</v>
      </c>
      <c r="JG18" s="18" t="str">
        <v xml:space="preserve"> </v>
      </c>
      <c r="JH18" s="18" t="str">
        <v xml:space="preserve"> </v>
      </c>
      <c r="JJ18" s="18" t="e" cm="1">
        <f t="array" ref="JJ18">_xlfn.IFS(AND($B$1=1,$AM$50&gt;0),VLOOKUP(JJ4,$AL$51:$AM$90,2,FALSE),AND($B$1=2,$AM$50&gt;0),VLOOKUP(JJ4,$AL$51:$AM$70,2,FALSE),AND($B$1=3,$AM$50&gt;0),VLOOKUP(JJ4,$AL$51:$AM$64,2,FALSE),AND($B$1=4,$AM$50&gt;0),VLOOKUP(JJ4,$AL$51:$AM$60,2,FALSE))</f>
        <v>#N/A</v>
      </c>
      <c r="JK18" s="16" t="str">
        <f>_xlfn.IFNA(IF(JJ18&gt;0,$AM$50)," ")</f>
        <v xml:space="preserve"> </v>
      </c>
      <c r="JL18" s="16" t="str">
        <f>_xlfn.IFNA(IF(JJ18&gt;0,$AM$49)," ")</f>
        <v xml:space="preserve"> </v>
      </c>
      <c r="JN18" s="18" t="e">
        <v>#N/A</v>
      </c>
      <c r="JO18" s="18" t="str">
        <v xml:space="preserve"> </v>
      </c>
      <c r="JP18" s="18" t="str">
        <v xml:space="preserve"> </v>
      </c>
      <c r="JR18" s="18" t="e" cm="1">
        <f t="array" ref="JR18">_xlfn.IFS(AND($B$1=1,$AM$50&gt;0),VLOOKUP(JR4,$AL$51:$AM$90,2,FALSE),AND($B$1=2,$AM$50&gt;0),VLOOKUP(JR4,$AL$51:$AM$70,2,FALSE),AND($B$1=3,$AM$50&gt;0),VLOOKUP(JR4,$AL$51:$AM$64,2,FALSE),AND($B$1=4,$AM$50&gt;0),VLOOKUP(JR4,$AL$51:$AM$60,2,FALSE))</f>
        <v>#N/A</v>
      </c>
      <c r="JS18" s="16" t="str">
        <f>_xlfn.IFNA(IF(JR18&gt;0,$AM$50)," ")</f>
        <v xml:space="preserve"> </v>
      </c>
      <c r="JT18" s="16" t="str">
        <f>_xlfn.IFNA(IF(JR18&gt;0,$AM$49)," ")</f>
        <v xml:space="preserve"> </v>
      </c>
      <c r="JV18" s="18" t="e">
        <v>#N/A</v>
      </c>
      <c r="JW18" s="18" t="str">
        <v xml:space="preserve"> </v>
      </c>
      <c r="JX18" s="18" t="str">
        <v xml:space="preserve"> </v>
      </c>
      <c r="JZ18" s="18" t="e" cm="1">
        <f t="array" ref="JZ18">_xlfn.IFS(AND($B$1=1,$AM$50&gt;0),VLOOKUP(JZ4,$AL$51:$AM$90,2,FALSE),AND($B$1=2,$AM$50&gt;0),VLOOKUP(JZ4,$AL$51:$AM$70,2,FALSE),AND($B$1=3,$AM$50&gt;0),VLOOKUP(JZ4,$AL$51:$AM$64,2,FALSE),AND($B$1=4,$AM$50&gt;0),VLOOKUP(JZ4,$AL$51:$AM$60,2,FALSE))</f>
        <v>#N/A</v>
      </c>
      <c r="KA18" s="16" t="str">
        <f>_xlfn.IFNA(IF(JZ18&gt;0,$AM$50)," ")</f>
        <v xml:space="preserve"> </v>
      </c>
      <c r="KB18" s="16" t="str">
        <f>_xlfn.IFNA(IF(JZ18&gt;0,$AM$49)," ")</f>
        <v xml:space="preserve"> </v>
      </c>
      <c r="KD18" s="18" t="e">
        <v>#N/A</v>
      </c>
      <c r="KE18" s="18" t="str">
        <v xml:space="preserve"> </v>
      </c>
      <c r="KF18" s="18" t="str">
        <v xml:space="preserve"> </v>
      </c>
      <c r="KH18" s="18" t="e" cm="1">
        <f t="array" ref="KH18">_xlfn.IFS(AND($B$1=1,$AM$50&gt;0),VLOOKUP(KH4,$AL$51:$AM$90,2,FALSE),AND($B$1=2,$AM$50&gt;0),VLOOKUP(KH4,$AL$51:$AM$70,2,FALSE),AND($B$1=3,$AM$50&gt;0),VLOOKUP(KH4,$AL$51:$AM$64,2,FALSE),AND($B$1=4,$AM$50&gt;0),VLOOKUP(KH4,$AL$51:$AM$60,2,FALSE))</f>
        <v>#N/A</v>
      </c>
      <c r="KI18" s="16" t="str">
        <f>_xlfn.IFNA(IF(KH18&gt;0,$AM$50)," ")</f>
        <v xml:space="preserve"> </v>
      </c>
      <c r="KJ18" s="16" t="str">
        <f>_xlfn.IFNA(IF(KH18&gt;0,$AM$49)," ")</f>
        <v xml:space="preserve"> </v>
      </c>
      <c r="KL18" s="18" t="e">
        <v>#N/A</v>
      </c>
      <c r="KM18" s="18" t="str">
        <v xml:space="preserve"> </v>
      </c>
      <c r="KN18" s="18" t="str">
        <v xml:space="preserve"> </v>
      </c>
      <c r="KP18" s="18" t="e" cm="1">
        <f t="array" ref="KP18">_xlfn.IFS(AND($B$1=1,$AM$50&gt;0),VLOOKUP(KP4,$AL$51:$AM$90,2,FALSE),AND($B$1=2,$AM$50&gt;0),VLOOKUP(KP4,$AL$51:$AM$70,2,FALSE),AND($B$1=3,$AM$50&gt;0),VLOOKUP(KP4,$AL$51:$AM$64,2,FALSE),AND($B$1=4,$AM$50&gt;0),VLOOKUP(KP4,$AL$51:$AM$60,2,FALSE))</f>
        <v>#N/A</v>
      </c>
      <c r="KQ18" s="16" t="str">
        <f>_xlfn.IFNA(IF(KP18&gt;0,$AM$50)," ")</f>
        <v xml:space="preserve"> </v>
      </c>
      <c r="KR18" s="16" t="str">
        <f>_xlfn.IFNA(IF(KP18&gt;0,$AM$49)," ")</f>
        <v xml:space="preserve"> </v>
      </c>
      <c r="KT18" s="18" t="e">
        <v>#N/A</v>
      </c>
      <c r="KU18" s="18" t="str">
        <v xml:space="preserve"> </v>
      </c>
      <c r="KV18" s="18" t="str">
        <v xml:space="preserve"> </v>
      </c>
      <c r="KX18" s="18" t="e" cm="1">
        <f t="array" ref="KX18">_xlfn.IFS(AND($B$1=1,$AM$50&gt;0),VLOOKUP(KX4,$AL$51:$AM$90,2,FALSE),AND($B$1=2,$AM$50&gt;0),VLOOKUP(KX4,$AL$51:$AM$70,2,FALSE),AND($B$1=3,$AM$50&gt;0),VLOOKUP(KX4,$AL$51:$AM$64,2,FALSE),AND($B$1=4,$AM$50&gt;0),VLOOKUP(KX4,$AL$51:$AM$60,2,FALSE))</f>
        <v>#N/A</v>
      </c>
      <c r="KY18" s="16" t="str">
        <f>_xlfn.IFNA(IF(KX18&gt;0,$AM$50)," ")</f>
        <v xml:space="preserve"> </v>
      </c>
      <c r="KZ18" s="16" t="str">
        <f>_xlfn.IFNA(IF(KX18&gt;0,$AM$49)," ")</f>
        <v xml:space="preserve"> </v>
      </c>
      <c r="LB18" s="18" t="e">
        <v>#N/A</v>
      </c>
      <c r="LC18" s="18" t="str">
        <v xml:space="preserve"> </v>
      </c>
      <c r="LD18" s="18" t="str">
        <v xml:space="preserve"> </v>
      </c>
      <c r="LF18" s="18" t="e" cm="1">
        <f t="array" ref="LF18">_xlfn.IFS(AND($B$1=1,$AM$50&gt;0),VLOOKUP(LF4,$AL$51:$AM$90,2,FALSE),AND($B$1=2,$AM$50&gt;0),VLOOKUP(LF4,$AL$51:$AM$70,2,FALSE),AND($B$1=3,$AM$50&gt;0),VLOOKUP(LF4,$AL$51:$AM$64,2,FALSE),AND($B$1=4,$AM$50&gt;0),VLOOKUP(LF4,$AL$51:$AM$60,2,FALSE))</f>
        <v>#N/A</v>
      </c>
      <c r="LG18" s="16" t="str">
        <f>_xlfn.IFNA(IF(LF18&gt;0,$AM$50)," ")</f>
        <v xml:space="preserve"> </v>
      </c>
      <c r="LH18" s="16" t="str">
        <f>_xlfn.IFNA(IF(LF18&gt;0,$AM$49)," ")</f>
        <v xml:space="preserve"> </v>
      </c>
      <c r="LJ18" s="18" t="e">
        <v>#N/A</v>
      </c>
      <c r="LK18" s="18" t="str">
        <v xml:space="preserve"> </v>
      </c>
      <c r="LL18" s="18" t="str">
        <v xml:space="preserve"> </v>
      </c>
    </row>
    <row r="19" spans="1:324" x14ac:dyDescent="0.2">
      <c r="A19" s="16"/>
      <c r="B19" s="20">
        <f>IF($AK$50&gt;0,VLOOKUP(B4,_xlfn.ANCHORARRAY($AJ$92),2),"NEIN")</f>
        <v>0.74305555555555558</v>
      </c>
      <c r="C19" s="21" t="str">
        <f>IF(B19&gt;0,$AK$50)</f>
        <v>Seilspringen</v>
      </c>
      <c r="D19" s="21" t="str">
        <f>IF(B19&gt;0,$AK$49)</f>
        <v>c</v>
      </c>
      <c r="E19" s="18"/>
      <c r="F19" s="18" t="e" cm="1">
        <f t="array" ref="F19">_xlfn.IFS(AND($B$1=1,$AK$50&gt;0),VLOOKUP(F4,$AJ$51:$AK$90,2,FALSE),AND($B$1=2,$AK$50&gt;0),VLOOKUP(F4,$AJ$51:$AK$70,2,FALSE),AND($B$1=3,$AK$50&gt;0),VLOOKUP(F4,$AJ$51:$AK$64,2,FALSE),AND($B$1=4,$AK$50&gt;0),VLOOKUP(F4,$AJ$51:$AK$60,2,FALSE))</f>
        <v>#N/A</v>
      </c>
      <c r="G19" s="16" t="str">
        <f>_xlfn.IFNA(IF(F19&gt;0,$AK$50)," ")</f>
        <v xml:space="preserve"> </v>
      </c>
      <c r="H19" s="16" t="str">
        <f>_xlfn.IFNA(IF(F19&gt;0,$AK$49)," ")</f>
        <v xml:space="preserve"> </v>
      </c>
      <c r="J19" s="3" t="e">
        <v>#N/A</v>
      </c>
      <c r="K19" s="1" t="str">
        <v xml:space="preserve"> </v>
      </c>
      <c r="L19" s="1" t="str">
        <v xml:space="preserve"> </v>
      </c>
      <c r="N19" s="18" t="e" cm="1">
        <f t="array" ref="N19">_xlfn.IFS(AND($B$1=1,$AK$50&gt;0),VLOOKUP(N4,$AJ$51:$AK$90,2,FALSE),AND($B$1=2,$AK$50&gt;0),VLOOKUP(N4,$AJ$51:$AK$70,2,FALSE),AND($B$1=3,$AK$50&gt;0),VLOOKUP(N4,$AJ$51:$AK$64,2,FALSE),AND($B$1=4,$AK$50&gt;0),VLOOKUP(N4,$AJ$51:$AK$60,2,FALSE))</f>
        <v>#N/A</v>
      </c>
      <c r="O19" s="16" t="str">
        <f>_xlfn.IFNA(IF(N19&gt;0,$AK$50)," ")</f>
        <v xml:space="preserve"> </v>
      </c>
      <c r="P19" s="16" t="str">
        <f>_xlfn.IFNA(IF(N19&gt;0,$AK$49)," ")</f>
        <v xml:space="preserve"> </v>
      </c>
      <c r="R19" s="18" t="e">
        <v>#N/A</v>
      </c>
      <c r="S19" s="16" t="str">
        <v xml:space="preserve"> </v>
      </c>
      <c r="T19" s="16" t="str">
        <v xml:space="preserve"> </v>
      </c>
      <c r="V19" s="18" t="e" cm="1">
        <f t="array" ref="V19">_xlfn.IFS(AND($B$1=1,$AK$50&gt;0),VLOOKUP(V4,$AJ$51:$AK$90,2,FALSE),AND($B$1=2,$AK$50&gt;0),VLOOKUP(V4,$AJ$51:$AK$70,2,FALSE),AND($B$1=3,$AK$50&gt;0),VLOOKUP(V4,$AJ$51:$AK$64,2,FALSE),AND($B$1=4,$AK$50&gt;0),VLOOKUP(V4,$AJ$51:$AK$60,2,FALSE))</f>
        <v>#N/A</v>
      </c>
      <c r="W19" s="16" t="str">
        <f>_xlfn.IFNA(IF(V19&gt;0,$AK$50)," ")</f>
        <v xml:space="preserve"> </v>
      </c>
      <c r="X19" s="16" t="str">
        <f>_xlfn.IFNA(IF(V19&gt;0,$AK$49)," ")</f>
        <v xml:space="preserve"> </v>
      </c>
      <c r="Z19" s="3" t="e">
        <v>#N/A</v>
      </c>
      <c r="AA19" s="1" t="str">
        <v xml:space="preserve"> </v>
      </c>
      <c r="AB19" s="1" t="str">
        <v xml:space="preserve"> </v>
      </c>
      <c r="AD19" s="18" t="e" cm="1">
        <f t="array" ref="AD19">_xlfn.IFS(AND($B$1=1,$AK$50&gt;0),VLOOKUP(AD4,$AJ$51:$AK$90,2,FALSE),AND($B$1=2,$AK$50&gt;0),VLOOKUP(AD4,$AJ$51:$AK$70,2,FALSE),AND($B$1=3,$AK$50&gt;0),VLOOKUP(AD4,$AJ$51:$AK$64,2,FALSE),AND($B$1=4,$AK$50&gt;0),VLOOKUP(AD4,$AJ$51:$AK$60,2,FALSE))</f>
        <v>#N/A</v>
      </c>
      <c r="AE19" s="16" t="str">
        <f>_xlfn.IFNA(IF(AD19&gt;0,$AK$50)," ")</f>
        <v xml:space="preserve"> </v>
      </c>
      <c r="AF19" s="16" t="str">
        <f>_xlfn.IFNA(IF(AD19&gt;0,$AK$49)," ")</f>
        <v xml:space="preserve"> </v>
      </c>
      <c r="AH19" s="3" t="e">
        <v>#N/A</v>
      </c>
      <c r="AI19" s="1" t="str">
        <v xml:space="preserve"> </v>
      </c>
      <c r="AJ19" s="1" t="str">
        <v xml:space="preserve"> </v>
      </c>
      <c r="AL19" s="18" t="e" cm="1">
        <f t="array" ref="AL19">_xlfn.IFS(AND($B$1=1,$AK$50&gt;0),VLOOKUP(AL4,$AJ$51:$AK$90,2,FALSE),AND($B$1=2,$AK$50&gt;0),VLOOKUP(AL4,$AJ$51:$AK$70,2,FALSE),AND($B$1=3,$AK$50&gt;0),VLOOKUP(AL4,$AJ$51:$AK$64,2,FALSE),AND($B$1=4,$AK$50&gt;0),VLOOKUP(AL4,$AJ$51:$AK$60,2,FALSE))</f>
        <v>#N/A</v>
      </c>
      <c r="AM19" s="16" t="str">
        <f>_xlfn.IFNA(IF(AL19&gt;0,$AK$50)," ")</f>
        <v xml:space="preserve"> </v>
      </c>
      <c r="AN19" s="16" t="str">
        <f>_xlfn.IFNA(IF(AL19&gt;0,$AK$49)," ")</f>
        <v xml:space="preserve"> </v>
      </c>
      <c r="AP19" s="3" t="e">
        <v>#N/A</v>
      </c>
      <c r="AQ19" s="1" t="str">
        <v xml:space="preserve"> </v>
      </c>
      <c r="AR19" s="1" t="str">
        <v xml:space="preserve"> </v>
      </c>
      <c r="AT19" s="18" t="e" cm="1">
        <f t="array" ref="AT19">_xlfn.IFS(AND($B$1=1,$AK$50&gt;0),VLOOKUP(AT4,$AJ$51:$AK$90,2,FALSE),AND($B$1=2,$AK$50&gt;0),VLOOKUP(AT4,$AJ$51:$AK$70,2,FALSE),AND($B$1=3,$AK$50&gt;0),VLOOKUP(AT4,$AJ$51:$AK$64,2,FALSE),AND($B$1=4,$AK$50&gt;0),VLOOKUP(AT4,$AJ$51:$AK$60,2,FALSE))</f>
        <v>#N/A</v>
      </c>
      <c r="AU19" s="16" t="str">
        <f>_xlfn.IFNA(IF(AT19&gt;0,$AK$50)," ")</f>
        <v xml:space="preserve"> </v>
      </c>
      <c r="AV19" s="16" t="str">
        <f>_xlfn.IFNA(IF(AT19&gt;0,$AK$49)," ")</f>
        <v xml:space="preserve"> </v>
      </c>
      <c r="AX19" s="3" t="e">
        <v>#N/A</v>
      </c>
      <c r="AY19" s="1" t="str">
        <v xml:space="preserve"> </v>
      </c>
      <c r="AZ19" s="1" t="str">
        <v xml:space="preserve"> </v>
      </c>
      <c r="BB19" s="18" t="e" cm="1">
        <f t="array" ref="BB19">_xlfn.IFS(AND($B$1=1,$AK$50&gt;0),VLOOKUP(BB4,$AJ$51:$AK$90,2,FALSE),AND($B$1=2,$AK$50&gt;0),VLOOKUP(BB4,$AJ$51:$AK$70,2,FALSE),AND($B$1=3,$AK$50&gt;0),VLOOKUP(BB4,$AJ$51:$AK$64,2,FALSE),AND($B$1=4,$AK$50&gt;0),VLOOKUP(BB4,$AJ$51:$AK$60,2,FALSE))</f>
        <v>#N/A</v>
      </c>
      <c r="BC19" s="16" t="str">
        <f>_xlfn.IFNA(IF(BB19&gt;0,$AK$50)," ")</f>
        <v xml:space="preserve"> </v>
      </c>
      <c r="BD19" s="16" t="str">
        <f>_xlfn.IFNA(IF(BB19&gt;0,$AK$49)," ")</f>
        <v xml:space="preserve"> </v>
      </c>
      <c r="BF19" s="3" t="e">
        <v>#N/A</v>
      </c>
      <c r="BG19" s="1" t="str">
        <v xml:space="preserve"> </v>
      </c>
      <c r="BH19" s="1" t="str">
        <v xml:space="preserve"> </v>
      </c>
      <c r="BJ19" s="18" t="e" cm="1">
        <f t="array" ref="BJ19">_xlfn.IFS(AND($B$1=1,$AK$50&gt;0),VLOOKUP(BJ4,$AJ$51:$AK$90,2,FALSE),AND($B$1=2,$AK$50&gt;0),VLOOKUP(BJ4,$AJ$51:$AK$70,2,FALSE),AND($B$1=3,$AK$50&gt;0),VLOOKUP(BJ4,$AJ$51:$AK$64,2,FALSE),AND($B$1=4,$AK$50&gt;0),VLOOKUP(BJ4,$AJ$51:$AK$60,2,FALSE))</f>
        <v>#N/A</v>
      </c>
      <c r="BK19" s="16" t="str">
        <f>_xlfn.IFNA(IF(BJ19&gt;0,$AK$50)," ")</f>
        <v xml:space="preserve"> </v>
      </c>
      <c r="BL19" s="16" t="str">
        <f>_xlfn.IFNA(IF(BJ19&gt;0,$AK$49)," ")</f>
        <v xml:space="preserve"> </v>
      </c>
      <c r="BN19" s="3" t="e">
        <v>#N/A</v>
      </c>
      <c r="BO19" s="3" t="str">
        <v xml:space="preserve"> </v>
      </c>
      <c r="BP19" s="3" t="str">
        <v xml:space="preserve"> </v>
      </c>
      <c r="BR19" s="18" t="e" cm="1">
        <f t="array" ref="BR19">_xlfn.IFS(AND($B$1=1,$AK$50&gt;0),VLOOKUP(BR4,$AJ$51:$AK$90,2,FALSE),AND($B$1=2,$AK$50&gt;0),VLOOKUP(BR4,$AJ$51:$AK$70,2,FALSE),AND($B$1=3,$AK$50&gt;0),VLOOKUP(BR4,$AJ$51:$AK$64,2,FALSE),AND($B$1=4,$AK$50&gt;0),VLOOKUP(BR4,$AJ$51:$AK$60,2,FALSE))</f>
        <v>#N/A</v>
      </c>
      <c r="BS19" s="16" t="str">
        <f>_xlfn.IFNA(IF(BR19&gt;0,$AK$50)," ")</f>
        <v xml:space="preserve"> </v>
      </c>
      <c r="BT19" s="16" t="str">
        <f>_xlfn.IFNA(IF(BR19&gt;0,$AK$49)," ")</f>
        <v xml:space="preserve"> </v>
      </c>
      <c r="BV19" s="3" t="e">
        <v>#N/A</v>
      </c>
      <c r="BW19" s="3" t="str">
        <v xml:space="preserve"> </v>
      </c>
      <c r="BX19" s="3" t="str">
        <v xml:space="preserve"> </v>
      </c>
      <c r="BZ19" s="18" t="e" cm="1">
        <f t="array" ref="BZ19">_xlfn.IFS(AND($B$1=1,$AK$50&gt;0),VLOOKUP(BZ4,$AJ$51:$AK$90,2,FALSE),AND($B$1=2,$AK$50&gt;0),VLOOKUP(BZ4,$AJ$51:$AK$70,2,FALSE),AND($B$1=3,$AK$50&gt;0),VLOOKUP(BZ4,$AJ$51:$AK$64,2,FALSE),AND($B$1=4,$AK$50&gt;0),VLOOKUP(BZ4,$AJ$51:$AK$60,2,FALSE))</f>
        <v>#N/A</v>
      </c>
      <c r="CA19" s="16" t="str">
        <f>_xlfn.IFNA(IF(BZ19&gt;0,$AK$50)," ")</f>
        <v xml:space="preserve"> </v>
      </c>
      <c r="CB19" s="16" t="str">
        <f>_xlfn.IFNA(IF(BZ19&gt;0,$AK$49)," ")</f>
        <v xml:space="preserve"> </v>
      </c>
      <c r="CD19" s="3" t="e">
        <v>#N/A</v>
      </c>
      <c r="CE19" s="3" t="str">
        <v xml:space="preserve"> </v>
      </c>
      <c r="CF19" s="3" t="str">
        <v xml:space="preserve"> </v>
      </c>
      <c r="CH19" s="18" t="e" cm="1">
        <f t="array" ref="CH19">_xlfn.IFS(AND($B$1=1,$AK$50&gt;0),VLOOKUP(CH4,$AJ$51:$AK$90,2,FALSE),AND($B$1=2,$AK$50&gt;0),VLOOKUP(CH4,$AJ$51:$AK$70,2,FALSE),AND($B$1=3,$AK$50&gt;0),VLOOKUP(CH4,$AJ$51:$AK$64,2,FALSE),AND($B$1=4,$AK$50&gt;0),VLOOKUP(CH4,$AJ$51:$AK$60,2,FALSE))</f>
        <v>#N/A</v>
      </c>
      <c r="CI19" s="16" t="str">
        <f>_xlfn.IFNA(IF(CH19&gt;0,$AK$50)," ")</f>
        <v xml:space="preserve"> </v>
      </c>
      <c r="CJ19" s="16" t="str">
        <f>_xlfn.IFNA(IF(CH19&gt;0,$AK$49)," ")</f>
        <v xml:space="preserve"> </v>
      </c>
      <c r="CL19" s="3" t="e">
        <v>#N/A</v>
      </c>
      <c r="CM19" s="3" t="str">
        <v xml:space="preserve"> </v>
      </c>
      <c r="CN19" s="3" t="str">
        <v xml:space="preserve"> </v>
      </c>
      <c r="CP19" s="18" t="e" cm="1">
        <f t="array" ref="CP19">_xlfn.IFS(AND($B$1=1,$AK$50&gt;0),VLOOKUP(CP4,$AJ$51:$AK$90,2,FALSE),AND($B$1=2,$AK$50&gt;0),VLOOKUP(CP4,$AJ$51:$AK$70,2,FALSE),AND($B$1=3,$AK$50&gt;0),VLOOKUP(CP4,$AJ$51:$AK$64,2,FALSE),AND($B$1=4,$AK$50&gt;0),VLOOKUP(CP4,$AJ$51:$AK$60,2,FALSE))</f>
        <v>#N/A</v>
      </c>
      <c r="CQ19" s="16" t="str">
        <f>_xlfn.IFNA(IF(CP19&gt;0,$AK$50)," ")</f>
        <v xml:space="preserve"> </v>
      </c>
      <c r="CR19" s="16" t="str">
        <f>_xlfn.IFNA(IF(CP19&gt;0,$AK$49)," ")</f>
        <v xml:space="preserve"> </v>
      </c>
      <c r="CT19" s="3" t="e">
        <v>#N/A</v>
      </c>
      <c r="CU19" s="3" t="str">
        <v xml:space="preserve"> </v>
      </c>
      <c r="CV19" s="3" t="str">
        <v xml:space="preserve"> </v>
      </c>
      <c r="CX19" s="18" t="e" cm="1">
        <f t="array" ref="CX19">_xlfn.IFS(AND($B$1=1,$AK$50&gt;0),VLOOKUP(CX4,$AJ$51:$AK$90,2,FALSE),AND($B$1=2,$AK$50&gt;0),VLOOKUP(CX4,$AJ$51:$AK$70,2,FALSE),AND($B$1=3,$AK$50&gt;0),VLOOKUP(CX4,$AJ$51:$AK$64,2,FALSE),AND($B$1=4,$AK$50&gt;0),VLOOKUP(CX4,$AJ$51:$AK$60,2,FALSE))</f>
        <v>#N/A</v>
      </c>
      <c r="CY19" s="16" t="str">
        <f>_xlfn.IFNA(IF(CX19&gt;0,$AK$50)," ")</f>
        <v xml:space="preserve"> </v>
      </c>
      <c r="CZ19" s="16" t="str">
        <f>_xlfn.IFNA(IF(CX19&gt;0,$AK$49)," ")</f>
        <v xml:space="preserve"> </v>
      </c>
      <c r="DB19" s="3" t="e">
        <v>#N/A</v>
      </c>
      <c r="DC19" s="3" t="str">
        <v xml:space="preserve"> </v>
      </c>
      <c r="DD19" s="3" t="str">
        <v xml:space="preserve"> </v>
      </c>
      <c r="DF19" s="18" t="e" cm="1">
        <f t="array" ref="DF19">_xlfn.IFS(AND($B$1=1,$AK$50&gt;0),VLOOKUP(DF4,$AJ$51:$AK$90,2,FALSE),AND($B$1=2,$AK$50&gt;0),VLOOKUP(DF4,$AJ$51:$AK$70,2,FALSE),AND($B$1=3,$AK$50&gt;0),VLOOKUP(DF4,$AJ$51:$AK$64,2,FALSE),AND($B$1=4,$AK$50&gt;0),VLOOKUP(DF4,$AJ$51:$AK$60,2,FALSE))</f>
        <v>#N/A</v>
      </c>
      <c r="DG19" s="16" t="str">
        <f>_xlfn.IFNA(IF(DF19&gt;0,$AK$50)," ")</f>
        <v xml:space="preserve"> </v>
      </c>
      <c r="DH19" s="16" t="str">
        <f>_xlfn.IFNA(IF(DF19&gt;0,$AK$49)," ")</f>
        <v xml:space="preserve"> </v>
      </c>
      <c r="DJ19" s="3" t="e">
        <v>#N/A</v>
      </c>
      <c r="DK19" s="3" t="str">
        <v xml:space="preserve"> </v>
      </c>
      <c r="DL19" s="3" t="str">
        <v xml:space="preserve"> </v>
      </c>
      <c r="DN19" s="18" cm="1">
        <f t="array" ref="DN19">_xlfn.IFS(AND($B$1=1,$AK$50&gt;0),VLOOKUP(DN4,$AJ$51:$AK$90,2,FALSE),AND($B$1=2,$AK$50&gt;0),VLOOKUP(DN4,$AJ$51:$AK$70,2,FALSE),AND($B$1=3,$AK$50&gt;0),VLOOKUP(DN4,$AJ$51:$AK$64,2,FALSE),AND($B$1=4,$AK$50&gt;0),VLOOKUP(DN4,$AJ$51:$AK$60,2,FALSE))</f>
        <v>0.4375</v>
      </c>
      <c r="DO19" s="16" t="str">
        <f>_xlfn.IFNA(IF(DN19&gt;0,$AK$50)," ")</f>
        <v>Seilspringen</v>
      </c>
      <c r="DP19" s="16" t="str">
        <f>_xlfn.IFNA(IF(DN19&gt;0,$AK$49)," ")</f>
        <v>c</v>
      </c>
      <c r="DR19" s="3" t="e">
        <v>#N/A</v>
      </c>
      <c r="DS19" s="3" t="str">
        <v xml:space="preserve"> </v>
      </c>
      <c r="DT19" s="3" t="str">
        <v xml:space="preserve"> </v>
      </c>
      <c r="DV19" s="18" cm="1">
        <f t="array" ref="DV19">_xlfn.IFS(AND($B$1=1,$AK$50&gt;0),VLOOKUP(DV4,$AJ$51:$AK$90,2,FALSE),AND($B$1=2,$AK$50&gt;0),VLOOKUP(DV4,$AJ$51:$AK$70,2,FALSE),AND($B$1=3,$AK$50&gt;0),VLOOKUP(DV4,$AJ$51:$AK$64,2,FALSE),AND($B$1=4,$AK$50&gt;0),VLOOKUP(DV4,$AJ$51:$AK$60,2,FALSE))</f>
        <v>0.46527777777777779</v>
      </c>
      <c r="DW19" s="16" t="str">
        <f>_xlfn.IFNA(IF(DV19&gt;0,$AK$50)," ")</f>
        <v>Seilspringen</v>
      </c>
      <c r="DX19" s="16" t="str">
        <f>_xlfn.IFNA(IF(DV19&gt;0,$AK$49)," ")</f>
        <v>c</v>
      </c>
      <c r="DZ19" s="3" t="e">
        <v>#N/A</v>
      </c>
      <c r="EA19" s="3" t="str">
        <v xml:space="preserve"> </v>
      </c>
      <c r="EB19" s="3" t="str">
        <v xml:space="preserve"> </v>
      </c>
      <c r="ED19" s="18" cm="1">
        <f t="array" ref="ED19">_xlfn.IFS(AND($B$1=1,$AK$50&gt;0),VLOOKUP(ED4,$AJ$51:$AK$90,2,FALSE),AND($B$1=2,$AK$50&gt;0),VLOOKUP(ED4,$AJ$51:$AK$70,2,FALSE),AND($B$1=3,$AK$50&gt;0),VLOOKUP(ED4,$AJ$51:$AK$64,2,FALSE),AND($B$1=4,$AK$50&gt;0),VLOOKUP(ED4,$AJ$51:$AK$60,2,FALSE))</f>
        <v>0.49305555555555558</v>
      </c>
      <c r="EE19" s="16" t="str">
        <f>_xlfn.IFNA(IF(ED19&gt;0,$AK$50)," ")</f>
        <v>Seilspringen</v>
      </c>
      <c r="EF19" s="16" t="str">
        <f>_xlfn.IFNA(IF(ED19&gt;0,$AK$49)," ")</f>
        <v>c</v>
      </c>
      <c r="EH19" s="3" t="e">
        <v>#N/A</v>
      </c>
      <c r="EI19" s="3" t="str">
        <v xml:space="preserve"> </v>
      </c>
      <c r="EJ19" s="3" t="str">
        <v xml:space="preserve"> </v>
      </c>
      <c r="EL19" s="18" cm="1">
        <f t="array" ref="EL19">_xlfn.IFS(AND($B$1=1,$AK$50&gt;0),VLOOKUP(EL4,$AJ$51:$AK$90,2,FALSE),AND($B$1=2,$AK$50&gt;0),VLOOKUP(EL4,$AJ$51:$AK$70,2,FALSE),AND($B$1=3,$AK$50&gt;0),VLOOKUP(EL4,$AJ$51:$AK$64,2,FALSE),AND($B$1=4,$AK$50&gt;0),VLOOKUP(EL4,$AJ$51:$AK$60,2,FALSE))</f>
        <v>0.52083333333333337</v>
      </c>
      <c r="EM19" s="16" t="str">
        <f>_xlfn.IFNA(IF(EL19&gt;0,$AK$50)," ")</f>
        <v>Seilspringen</v>
      </c>
      <c r="EN19" s="16" t="str">
        <f>_xlfn.IFNA(IF(EL19&gt;0,$AK$49)," ")</f>
        <v>c</v>
      </c>
      <c r="EP19" s="18" t="e">
        <v>#N/A</v>
      </c>
      <c r="EQ19" s="18" t="str">
        <v xml:space="preserve"> </v>
      </c>
      <c r="ER19" s="18" t="str">
        <v xml:space="preserve"> </v>
      </c>
      <c r="ET19" s="18" cm="1">
        <f t="array" ref="ET19">_xlfn.IFS(AND($B$1=1,$AK$50&gt;0),VLOOKUP(ET4,$AJ$51:$AK$90,2,FALSE),AND($B$1=2,$AK$50&gt;0),VLOOKUP(ET4,$AJ$51:$AK$70,2,FALSE),AND($B$1=3,$AK$50&gt;0),VLOOKUP(ET4,$AJ$51:$AK$64,2,FALSE),AND($B$1=4,$AK$50&gt;0),VLOOKUP(ET4,$AJ$51:$AK$60,2,FALSE))</f>
        <v>0.35416666666666669</v>
      </c>
      <c r="EU19" s="16" t="str">
        <f>_xlfn.IFNA(IF(ET19&gt;0,$AK$50)," ")</f>
        <v>Seilspringen</v>
      </c>
      <c r="EV19" s="16" t="str">
        <f>_xlfn.IFNA(IF(ET19&gt;0,$AK$49)," ")</f>
        <v>c</v>
      </c>
      <c r="EX19" s="18" t="e">
        <v>#N/A</v>
      </c>
      <c r="EY19" s="18" t="str">
        <v xml:space="preserve"> </v>
      </c>
      <c r="EZ19" s="18" t="str">
        <v xml:space="preserve"> </v>
      </c>
      <c r="FB19" s="18" cm="1">
        <f t="array" ref="FB19">_xlfn.IFS(AND($B$1=1,$AK$50&gt;0),VLOOKUP(FB4,$AJ$51:$AK$90,2,FALSE),AND($B$1=2,$AK$50&gt;0),VLOOKUP(FB4,$AJ$51:$AK$70,2,FALSE),AND($B$1=3,$AK$50&gt;0),VLOOKUP(FB4,$AJ$51:$AK$64,2,FALSE),AND($B$1=4,$AK$50&gt;0),VLOOKUP(FB4,$AJ$51:$AK$60,2,FALSE))</f>
        <v>0.38194444444444448</v>
      </c>
      <c r="FC19" s="16" t="str">
        <f>_xlfn.IFNA(IF(FB19&gt;0,$AK$50)," ")</f>
        <v>Seilspringen</v>
      </c>
      <c r="FD19" s="16" t="str">
        <f>_xlfn.IFNA(IF(FB19&gt;0,$AK$49)," ")</f>
        <v>c</v>
      </c>
      <c r="FF19" s="18" t="e">
        <v>#N/A</v>
      </c>
      <c r="FG19" s="18" t="str">
        <v xml:space="preserve"> </v>
      </c>
      <c r="FH19" s="18" t="str">
        <v xml:space="preserve"> </v>
      </c>
      <c r="FJ19" s="18" t="e" cm="1">
        <f t="array" ref="FJ19">_xlfn.IFS(AND($B$1=1,$AK$50&gt;0),VLOOKUP(FJ4,$AJ$51:$AK$90,2,FALSE),AND($B$1=2,$AK$50&gt;0),VLOOKUP(FJ4,$AJ$51:$AK$70,2,FALSE),AND($B$1=3,$AK$50&gt;0),VLOOKUP(FJ4,$AJ$51:$AK$64,2,FALSE),AND($B$1=4,$AK$50&gt;0),VLOOKUP(FJ4,$AJ$51:$AK$60,2,FALSE))</f>
        <v>#N/A</v>
      </c>
      <c r="FK19" s="16" t="str">
        <f>_xlfn.IFNA(IF(FJ19&gt;0,$AK$50)," ")</f>
        <v xml:space="preserve"> </v>
      </c>
      <c r="FL19" s="16" t="str">
        <f>_xlfn.IFNA(IF(FJ19&gt;0,$AK$49)," ")</f>
        <v xml:space="preserve"> </v>
      </c>
      <c r="FN19" s="18" t="e">
        <v>#N/A</v>
      </c>
      <c r="FO19" s="18" t="str">
        <v xml:space="preserve"> </v>
      </c>
      <c r="FP19" s="18" t="str">
        <v xml:space="preserve"> </v>
      </c>
      <c r="FR19" s="18" t="e" cm="1">
        <f t="array" ref="FR19">_xlfn.IFS(AND($B$1=1,$AK$50&gt;0),VLOOKUP(FR4,$AJ$51:$AK$90,2,FALSE),AND($B$1=2,$AK$50&gt;0),VLOOKUP(FR4,$AJ$51:$AK$70,2,FALSE),AND($B$1=3,$AK$50&gt;0),VLOOKUP(FR4,$AJ$51:$AK$64,2,FALSE),AND($B$1=4,$AK$50&gt;0),VLOOKUP(FR4,$AJ$51:$AK$60,2,FALSE))</f>
        <v>#N/A</v>
      </c>
      <c r="FS19" s="16" t="str">
        <f>_xlfn.IFNA(IF(FR19&gt;0,$AK$50)," ")</f>
        <v xml:space="preserve"> </v>
      </c>
      <c r="FT19" s="16" t="str">
        <f>_xlfn.IFNA(IF(FR19&gt;0,$AK$49)," ")</f>
        <v xml:space="preserve"> </v>
      </c>
      <c r="FV19" s="18" t="e">
        <v>#N/A</v>
      </c>
      <c r="FW19" s="18" t="str">
        <v xml:space="preserve"> </v>
      </c>
      <c r="FX19" s="18" t="str">
        <v xml:space="preserve"> </v>
      </c>
      <c r="FZ19" s="18" t="e" cm="1">
        <f t="array" ref="FZ19">_xlfn.IFS(AND($B$1=1,$AK$50&gt;0),VLOOKUP(FZ4,$AJ$51:$AK$90,2,FALSE),AND($B$1=2,$AK$50&gt;0),VLOOKUP(FZ4,$AJ$51:$AK$70,2,FALSE),AND($B$1=3,$AK$50&gt;0),VLOOKUP(FZ4,$AJ$51:$AK$64,2,FALSE),AND($B$1=4,$AK$50&gt;0),VLOOKUP(FZ4,$AJ$51:$AK$60,2,FALSE))</f>
        <v>#N/A</v>
      </c>
      <c r="GA19" s="16" t="str">
        <f>_xlfn.IFNA(IF(FZ19&gt;0,$AK$50)," ")</f>
        <v xml:space="preserve"> </v>
      </c>
      <c r="GB19" s="16" t="str">
        <f>_xlfn.IFNA(IF(FZ19&gt;0,$AK$49)," ")</f>
        <v xml:space="preserve"> </v>
      </c>
      <c r="GD19" s="18" t="e">
        <v>#N/A</v>
      </c>
      <c r="GE19" s="16" t="str">
        <v xml:space="preserve"> </v>
      </c>
      <c r="GF19" s="16" t="str">
        <v xml:space="preserve"> </v>
      </c>
      <c r="GH19" s="18" t="e" cm="1">
        <f t="array" ref="GH19">_xlfn.IFS(AND($B$1=1,$AK$50&gt;0),VLOOKUP(GH4,$AJ$51:$AK$90,2,FALSE),AND($B$1=2,$AK$50&gt;0),VLOOKUP(GH4,$AJ$51:$AK$70,2,FALSE),AND($B$1=3,$AK$50&gt;0),VLOOKUP(GH4,$AJ$51:$AK$64,2,FALSE),AND($B$1=4,$AK$50&gt;0),VLOOKUP(GH4,$AJ$51:$AK$60,2,FALSE))</f>
        <v>#N/A</v>
      </c>
      <c r="GI19" s="16" t="str">
        <f>_xlfn.IFNA(IF(GH19&gt;0,$AK$50)," ")</f>
        <v xml:space="preserve"> </v>
      </c>
      <c r="GJ19" s="16" t="str">
        <f>_xlfn.IFNA(IF(GH19&gt;0,$AK$49)," ")</f>
        <v xml:space="preserve"> </v>
      </c>
      <c r="GL19" s="18" t="e">
        <v>#N/A</v>
      </c>
      <c r="GM19" s="16" t="str">
        <v xml:space="preserve"> </v>
      </c>
      <c r="GN19" s="16" t="str">
        <v xml:space="preserve"> </v>
      </c>
      <c r="GP19" s="18" t="e" cm="1">
        <f t="array" ref="GP19">_xlfn.IFS(AND($B$1=1,$AK$50&gt;0),VLOOKUP(GP4,$AJ$51:$AK$90,2,FALSE),AND($B$1=2,$AK$50&gt;0),VLOOKUP(GP4,$AJ$51:$AK$70,2,FALSE),AND($B$1=3,$AK$50&gt;0),VLOOKUP(GP4,$AJ$51:$AK$64,2,FALSE),AND($B$1=4,$AK$50&gt;0),VLOOKUP(GP4,$AJ$51:$AK$60,2,FALSE))</f>
        <v>#N/A</v>
      </c>
      <c r="GQ19" s="16" t="str">
        <f>_xlfn.IFNA(IF(GP19&gt;0,$AK$50)," ")</f>
        <v xml:space="preserve"> </v>
      </c>
      <c r="GR19" s="16" t="str">
        <f>_xlfn.IFNA(IF(GP19&gt;0,$AK$49)," ")</f>
        <v xml:space="preserve"> </v>
      </c>
      <c r="GT19" s="18" t="e">
        <v>#N/A</v>
      </c>
      <c r="GU19" s="16" t="str">
        <v xml:space="preserve"> </v>
      </c>
      <c r="GV19" s="16" t="str">
        <v xml:space="preserve"> </v>
      </c>
      <c r="GX19" s="18" t="e" cm="1">
        <f t="array" ref="GX19">_xlfn.IFS(AND($B$1=1,$AK$50&gt;0),VLOOKUP(GX4,$AJ$51:$AK$90,2,FALSE),AND($B$1=2,$AK$50&gt;0),VLOOKUP(GX4,$AJ$51:$AK$70,2,FALSE),AND($B$1=3,$AK$50&gt;0),VLOOKUP(GX4,$AJ$51:$AK$64,2,FALSE),AND($B$1=4,$AK$50&gt;0),VLOOKUP(GX4,$AJ$51:$AK$60,2,FALSE))</f>
        <v>#N/A</v>
      </c>
      <c r="GY19" s="16" t="str">
        <f>_xlfn.IFNA(IF(GX19&gt;0,$AK$50)," ")</f>
        <v xml:space="preserve"> </v>
      </c>
      <c r="GZ19" s="16" t="str">
        <f>_xlfn.IFNA(IF(GX19&gt;0,$AK$49)," ")</f>
        <v xml:space="preserve"> </v>
      </c>
      <c r="HB19" s="18" t="e">
        <v>#N/A</v>
      </c>
      <c r="HC19" s="16" t="str">
        <v xml:space="preserve"> </v>
      </c>
      <c r="HD19" s="16" t="str">
        <v xml:space="preserve"> </v>
      </c>
      <c r="HF19" s="18" cm="1">
        <f t="array" ref="HF19">_xlfn.IFS(AND($B$1=1,$AK$50&gt;0),VLOOKUP(HF4,$AJ$51:$AK$90,2,FALSE),AND($B$1=2,$AK$50&gt;0),VLOOKUP(HF4,$AJ$51:$AK$70,2,FALSE),AND($B$1=3,$AK$50&gt;0),VLOOKUP(HF4,$AJ$51:$AK$64,2,FALSE),AND($B$1=4,$AK$50&gt;0),VLOOKUP(HF4,$AJ$51:$AK$60,2,FALSE))</f>
        <v>0.40972222222222221</v>
      </c>
      <c r="HG19" s="16" t="str">
        <f>_xlfn.IFNA(IF(HF19&gt;0,$AK$50)," ")</f>
        <v>Seilspringen</v>
      </c>
      <c r="HH19" s="16" t="str">
        <f>_xlfn.IFNA(IF(HF19&gt;0,$AK$49)," ")</f>
        <v>c</v>
      </c>
      <c r="HJ19" s="18" t="e">
        <v>#N/A</v>
      </c>
      <c r="HK19" s="18" t="str">
        <v xml:space="preserve"> </v>
      </c>
      <c r="HL19" s="18" t="str">
        <v xml:space="preserve"> </v>
      </c>
      <c r="HN19" s="18" cm="1">
        <f t="array" ref="HN19">_xlfn.IFS(AND($B$1=1,$AK$50&gt;0),VLOOKUP(HN4,$AJ$51:$AK$90,2,FALSE),AND($B$1=2,$AK$50&gt;0),VLOOKUP(HN4,$AJ$51:$AK$70,2,FALSE),AND($B$1=3,$AK$50&gt;0),VLOOKUP(HN4,$AJ$51:$AK$64,2,FALSE),AND($B$1=4,$AK$50&gt;0),VLOOKUP(HN4,$AJ$51:$AK$60,2,FALSE))</f>
        <v>0.40972222222222221</v>
      </c>
      <c r="HO19" s="16" t="str">
        <f>_xlfn.IFNA(IF(HN19&gt;0,$AK$50)," ")</f>
        <v>Seilspringen</v>
      </c>
      <c r="HP19" s="16" t="str">
        <f>_xlfn.IFNA(IF(HN19&gt;0,$AK$49)," ")</f>
        <v>c</v>
      </c>
      <c r="HR19" s="18" t="e">
        <v>#N/A</v>
      </c>
      <c r="HS19" s="18" t="str">
        <v xml:space="preserve"> </v>
      </c>
      <c r="HT19" s="18" t="str">
        <v xml:space="preserve"> </v>
      </c>
      <c r="HV19" s="18" cm="1">
        <f t="array" ref="HV19">_xlfn.IFS(AND($B$1=1,$AK$50&gt;0),VLOOKUP(HV4,$AJ$51:$AK$90,2,FALSE),AND($B$1=2,$AK$50&gt;0),VLOOKUP(HV4,$AJ$51:$AK$70,2,FALSE),AND($B$1=3,$AK$50&gt;0),VLOOKUP(HV4,$AJ$51:$AK$64,2,FALSE),AND($B$1=4,$AK$50&gt;0),VLOOKUP(HV4,$AJ$51:$AK$60,2,FALSE))</f>
        <v>0.40972222222222221</v>
      </c>
      <c r="HW19" s="16" t="str">
        <f>_xlfn.IFNA(IF(HV19&gt;0,$AK$50)," ")</f>
        <v>Seilspringen</v>
      </c>
      <c r="HX19" s="16" t="str">
        <f>_xlfn.IFNA(IF(HV19&gt;0,$AK$49)," ")</f>
        <v>c</v>
      </c>
      <c r="HZ19" s="18" t="e">
        <v>#N/A</v>
      </c>
      <c r="IA19" s="18" t="str">
        <v xml:space="preserve"> </v>
      </c>
      <c r="IB19" s="18" t="str">
        <v xml:space="preserve"> </v>
      </c>
      <c r="ID19" s="18" cm="1">
        <f t="array" ref="ID19">_xlfn.IFS(AND($B$1=1,$AK$50&gt;0),VLOOKUP(ID4,$AJ$51:$AK$90,2,FALSE),AND($B$1=2,$AK$50&gt;0),VLOOKUP(ID4,$AJ$51:$AK$70,2,FALSE),AND($B$1=3,$AK$50&gt;0),VLOOKUP(ID4,$AJ$51:$AK$64,2,FALSE),AND($B$1=4,$AK$50&gt;0),VLOOKUP(ID4,$AJ$51:$AK$60,2,FALSE))</f>
        <v>0.40972222222222221</v>
      </c>
      <c r="IE19" s="16" t="str">
        <f>_xlfn.IFNA(IF(ID19&gt;0,$AK$50)," ")</f>
        <v>Seilspringen</v>
      </c>
      <c r="IF19" s="16" t="str">
        <f>_xlfn.IFNA(IF(ID19&gt;0,$AK$49)," ")</f>
        <v>c</v>
      </c>
      <c r="IH19" s="18" t="e">
        <v>#N/A</v>
      </c>
      <c r="II19" s="18" t="str">
        <v xml:space="preserve"> </v>
      </c>
      <c r="IJ19" s="18" t="str">
        <v xml:space="preserve"> </v>
      </c>
      <c r="IL19" s="18" cm="1">
        <f t="array" ref="IL19">_xlfn.IFS(AND($B$1=1,$AK$50&gt;0),VLOOKUP(IL4,$AJ$51:$AK$90,2,FALSE),AND($B$1=2,$AK$50&gt;0),VLOOKUP(IL4,$AJ$51:$AK$70,2,FALSE),AND($B$1=3,$AK$50&gt;0),VLOOKUP(IL4,$AJ$51:$AK$64,2,FALSE),AND($B$1=4,$AK$50&gt;0),VLOOKUP(IL4,$AJ$51:$AK$60,2,FALSE))</f>
        <v>0.40972222222222221</v>
      </c>
      <c r="IM19" s="16" t="str">
        <f>_xlfn.IFNA(IF(IL19&gt;0,$AK$50)," ")</f>
        <v>Seilspringen</v>
      </c>
      <c r="IN19" s="16" t="str">
        <f>_xlfn.IFNA(IF(IL19&gt;0,$AK$49)," ")</f>
        <v>c</v>
      </c>
      <c r="IP19" s="18" t="e">
        <v>#N/A</v>
      </c>
      <c r="IQ19" s="18" t="str">
        <v xml:space="preserve"> </v>
      </c>
      <c r="IR19" s="18" t="str">
        <v xml:space="preserve"> </v>
      </c>
      <c r="IT19" s="18" cm="1">
        <f t="array" ref="IT19">_xlfn.IFS(AND($B$1=1,$AK$50&gt;0),VLOOKUP(IT4,$AJ$51:$AK$90,2,FALSE),AND($B$1=2,$AK$50&gt;0),VLOOKUP(IT4,$AJ$51:$AK$70,2,FALSE),AND($B$1=3,$AK$50&gt;0),VLOOKUP(IT4,$AJ$51:$AK$64,2,FALSE),AND($B$1=4,$AK$50&gt;0),VLOOKUP(IT4,$AJ$51:$AK$60,2,FALSE))</f>
        <v>0.40972222222222221</v>
      </c>
      <c r="IU19" s="16" t="str">
        <f>_xlfn.IFNA(IF(IT19&gt;0,$AK$50)," ")</f>
        <v>Seilspringen</v>
      </c>
      <c r="IV19" s="16" t="str">
        <f>_xlfn.IFNA(IF(IT19&gt;0,$AK$49)," ")</f>
        <v>c</v>
      </c>
      <c r="IX19" s="18" t="e">
        <v>#N/A</v>
      </c>
      <c r="IY19" s="18" t="str">
        <v xml:space="preserve"> </v>
      </c>
      <c r="IZ19" s="18" t="str">
        <v xml:space="preserve"> </v>
      </c>
      <c r="JB19" s="18" cm="1">
        <f t="array" ref="JB19">_xlfn.IFS(AND($B$1=1,$AK$50&gt;0),VLOOKUP(JB4,$AJ$51:$AK$90,2,FALSE),AND($B$1=2,$AK$50&gt;0),VLOOKUP(JB4,$AJ$51:$AK$70,2,FALSE),AND($B$1=3,$AK$50&gt;0),VLOOKUP(JB4,$AJ$51:$AK$64,2,FALSE),AND($B$1=4,$AK$50&gt;0),VLOOKUP(JB4,$AJ$51:$AK$60,2,FALSE))</f>
        <v>0.40972222222222221</v>
      </c>
      <c r="JC19" s="16" t="str">
        <f>_xlfn.IFNA(IF(JB19&gt;0,$AK$50)," ")</f>
        <v>Seilspringen</v>
      </c>
      <c r="JD19" s="16" t="str">
        <f>_xlfn.IFNA(IF(JB19&gt;0,$AK$49)," ")</f>
        <v>c</v>
      </c>
      <c r="JF19" s="18" t="e">
        <v>#N/A</v>
      </c>
      <c r="JG19" s="18" t="str">
        <v xml:space="preserve"> </v>
      </c>
      <c r="JH19" s="18" t="str">
        <v xml:space="preserve"> </v>
      </c>
      <c r="JJ19" s="18" cm="1">
        <f t="array" ref="JJ19">_xlfn.IFS(AND($B$1=1,$AK$50&gt;0),VLOOKUP(JJ4,$AJ$51:$AK$90,2,FALSE),AND($B$1=2,$AK$50&gt;0),VLOOKUP(JJ4,$AJ$51:$AK$70,2,FALSE),AND($B$1=3,$AK$50&gt;0),VLOOKUP(JJ4,$AJ$51:$AK$64,2,FALSE),AND($B$1=4,$AK$50&gt;0),VLOOKUP(JJ4,$AJ$51:$AK$60,2,FALSE))</f>
        <v>0.40972222222222221</v>
      </c>
      <c r="JK19" s="16" t="str">
        <f>_xlfn.IFNA(IF(JJ19&gt;0,$AK$50)," ")</f>
        <v>Seilspringen</v>
      </c>
      <c r="JL19" s="16" t="str">
        <f>_xlfn.IFNA(IF(JJ19&gt;0,$AK$49)," ")</f>
        <v>c</v>
      </c>
      <c r="JN19" s="18" t="e">
        <v>#N/A</v>
      </c>
      <c r="JO19" s="18" t="str">
        <v xml:space="preserve"> </v>
      </c>
      <c r="JP19" s="18" t="str">
        <v xml:space="preserve"> </v>
      </c>
      <c r="JR19" s="18" cm="1">
        <f t="array" ref="JR19">_xlfn.IFS(AND($B$1=1,$AK$50&gt;0),VLOOKUP(JR4,$AJ$51:$AK$90,2,FALSE),AND($B$1=2,$AK$50&gt;0),VLOOKUP(JR4,$AJ$51:$AK$70,2,FALSE),AND($B$1=3,$AK$50&gt;0),VLOOKUP(JR4,$AJ$51:$AK$64,2,FALSE),AND($B$1=4,$AK$50&gt;0),VLOOKUP(JR4,$AJ$51:$AK$60,2,FALSE))</f>
        <v>0.40972222222222221</v>
      </c>
      <c r="JS19" s="16" t="str">
        <f>_xlfn.IFNA(IF(JR19&gt;0,$AK$50)," ")</f>
        <v>Seilspringen</v>
      </c>
      <c r="JT19" s="16" t="str">
        <f>_xlfn.IFNA(IF(JR19&gt;0,$AK$49)," ")</f>
        <v>c</v>
      </c>
      <c r="JV19" s="18" t="e">
        <v>#N/A</v>
      </c>
      <c r="JW19" s="18" t="str">
        <v xml:space="preserve"> </v>
      </c>
      <c r="JX19" s="18" t="str">
        <v xml:space="preserve"> </v>
      </c>
      <c r="JZ19" s="18" cm="1">
        <f t="array" ref="JZ19">_xlfn.IFS(AND($B$1=1,$AK$50&gt;0),VLOOKUP(JZ4,$AJ$51:$AK$90,2,FALSE),AND($B$1=2,$AK$50&gt;0),VLOOKUP(JZ4,$AJ$51:$AK$70,2,FALSE),AND($B$1=3,$AK$50&gt;0),VLOOKUP(JZ4,$AJ$51:$AK$64,2,FALSE),AND($B$1=4,$AK$50&gt;0),VLOOKUP(JZ4,$AJ$51:$AK$60,2,FALSE))</f>
        <v>0.40972222222222221</v>
      </c>
      <c r="KA19" s="16" t="str">
        <f>_xlfn.IFNA(IF(JZ19&gt;0,$AK$50)," ")</f>
        <v>Seilspringen</v>
      </c>
      <c r="KB19" s="16" t="str">
        <f>_xlfn.IFNA(IF(JZ19&gt;0,$AK$49)," ")</f>
        <v>c</v>
      </c>
      <c r="KD19" s="18" t="e">
        <v>#N/A</v>
      </c>
      <c r="KE19" s="18" t="str">
        <v xml:space="preserve"> </v>
      </c>
      <c r="KF19" s="18" t="str">
        <v xml:space="preserve"> </v>
      </c>
      <c r="KH19" s="18" cm="1">
        <f t="array" ref="KH19">_xlfn.IFS(AND($B$1=1,$AK$50&gt;0),VLOOKUP(KH4,$AJ$51:$AK$90,2,FALSE),AND($B$1=2,$AK$50&gt;0),VLOOKUP(KH4,$AJ$51:$AK$70,2,FALSE),AND($B$1=3,$AK$50&gt;0),VLOOKUP(KH4,$AJ$51:$AK$64,2,FALSE),AND($B$1=4,$AK$50&gt;0),VLOOKUP(KH4,$AJ$51:$AK$60,2,FALSE))</f>
        <v>0.40972222222222221</v>
      </c>
      <c r="KI19" s="16" t="str">
        <f>_xlfn.IFNA(IF(KH19&gt;0,$AK$50)," ")</f>
        <v>Seilspringen</v>
      </c>
      <c r="KJ19" s="16" t="str">
        <f>_xlfn.IFNA(IF(KH19&gt;0,$AK$49)," ")</f>
        <v>c</v>
      </c>
      <c r="KL19" s="18" t="e">
        <v>#N/A</v>
      </c>
      <c r="KM19" s="18" t="str">
        <v xml:space="preserve"> </v>
      </c>
      <c r="KN19" s="18" t="str">
        <v xml:space="preserve"> </v>
      </c>
      <c r="KP19" s="18" cm="1">
        <f t="array" ref="KP19">_xlfn.IFS(AND($B$1=1,$AK$50&gt;0),VLOOKUP(KP4,$AJ$51:$AK$90,2,FALSE),AND($B$1=2,$AK$50&gt;0),VLOOKUP(KP4,$AJ$51:$AK$70,2,FALSE),AND($B$1=3,$AK$50&gt;0),VLOOKUP(KP4,$AJ$51:$AK$64,2,FALSE),AND($B$1=4,$AK$50&gt;0),VLOOKUP(KP4,$AJ$51:$AK$60,2,FALSE))</f>
        <v>0.40972222222222221</v>
      </c>
      <c r="KQ19" s="16" t="str">
        <f>_xlfn.IFNA(IF(KP19&gt;0,$AK$50)," ")</f>
        <v>Seilspringen</v>
      </c>
      <c r="KR19" s="16" t="str">
        <f>_xlfn.IFNA(IF(KP19&gt;0,$AK$49)," ")</f>
        <v>c</v>
      </c>
      <c r="KT19" s="18" t="e">
        <v>#N/A</v>
      </c>
      <c r="KU19" s="18" t="str">
        <v xml:space="preserve"> </v>
      </c>
      <c r="KV19" s="18" t="str">
        <v xml:space="preserve"> </v>
      </c>
      <c r="KX19" s="18" cm="1">
        <f t="array" ref="KX19">_xlfn.IFS(AND($B$1=1,$AK$50&gt;0),VLOOKUP(KX4,$AJ$51:$AK$90,2,FALSE),AND($B$1=2,$AK$50&gt;0),VLOOKUP(KX4,$AJ$51:$AK$70,2,FALSE),AND($B$1=3,$AK$50&gt;0),VLOOKUP(KX4,$AJ$51:$AK$64,2,FALSE),AND($B$1=4,$AK$50&gt;0),VLOOKUP(KX4,$AJ$51:$AK$60,2,FALSE))</f>
        <v>0.40972222222222221</v>
      </c>
      <c r="KY19" s="16" t="str">
        <f>_xlfn.IFNA(IF(KX19&gt;0,$AK$50)," ")</f>
        <v>Seilspringen</v>
      </c>
      <c r="KZ19" s="16" t="str">
        <f>_xlfn.IFNA(IF(KX19&gt;0,$AK$49)," ")</f>
        <v>c</v>
      </c>
      <c r="LB19" s="18" t="e">
        <v>#N/A</v>
      </c>
      <c r="LC19" s="18" t="str">
        <v xml:space="preserve"> </v>
      </c>
      <c r="LD19" s="18" t="str">
        <v xml:space="preserve"> </v>
      </c>
      <c r="LF19" s="18" cm="1">
        <f t="array" ref="LF19">_xlfn.IFS(AND($B$1=1,$AK$50&gt;0),VLOOKUP(LF4,$AJ$51:$AK$90,2,FALSE),AND($B$1=2,$AK$50&gt;0),VLOOKUP(LF4,$AJ$51:$AK$70,2,FALSE),AND($B$1=3,$AK$50&gt;0),VLOOKUP(LF4,$AJ$51:$AK$64,2,FALSE),AND($B$1=4,$AK$50&gt;0),VLOOKUP(LF4,$AJ$51:$AK$60,2,FALSE))</f>
        <v>0.40972222222222221</v>
      </c>
      <c r="LG19" s="16" t="str">
        <f>_xlfn.IFNA(IF(LF19&gt;0,$AK$50)," ")</f>
        <v>Seilspringen</v>
      </c>
      <c r="LH19" s="16" t="str">
        <f>_xlfn.IFNA(IF(LF19&gt;0,$AK$49)," ")</f>
        <v>c</v>
      </c>
      <c r="LJ19" s="18" t="e">
        <v>#N/A</v>
      </c>
      <c r="LK19" s="18" t="str">
        <v xml:space="preserve"> </v>
      </c>
      <c r="LL19" s="18" t="str">
        <v xml:space="preserve"> </v>
      </c>
    </row>
    <row r="20" spans="1:324" x14ac:dyDescent="0.2">
      <c r="A20" s="16"/>
      <c r="B20" s="20">
        <f>IF($AI$50&gt;0,VLOOKUP(B4,_xlfn.ANCHORARRAY($AH$92),2),"NEIN")</f>
        <v>0.57638888888888884</v>
      </c>
      <c r="C20" s="21" t="str">
        <f>IF(B20&gt;0,$AI$50)</f>
        <v>Seilspringen</v>
      </c>
      <c r="D20" s="21" t="str">
        <f>IF(B20&gt;0,$AI$49)</f>
        <v>d</v>
      </c>
      <c r="E20" s="18"/>
      <c r="F20" s="18" t="e" cm="1">
        <f t="array" ref="F20">_xlfn.IFS(AND($B$1=1,$AI$50&gt;0),VLOOKUP(F4,$AH$51:$AI$90,2,FALSE),AND($B$1=2,$AI$50&gt;0),VLOOKUP(F4,$AH$51:$AI$70,2,FALSE),AND($B$1=3,$AI$50&gt;0),VLOOKUP(F4,$AH$51:$AI$64,2,FALSE),AND($B$1=4,$AI$50&gt;0),VLOOKUP(F4,$AH$51:$AI$60,2,FALSE))</f>
        <v>#N/A</v>
      </c>
      <c r="G20" s="16" t="str">
        <f>_xlfn.IFNA(IF(F20&gt;0,$AI$50)," ")</f>
        <v xml:space="preserve"> </v>
      </c>
      <c r="H20" s="16" t="str">
        <f>_xlfn.IFNA(IF(F20&gt;0,$AI$49)," ")</f>
        <v xml:space="preserve"> </v>
      </c>
      <c r="J20" s="3" t="e">
        <v>#N/A</v>
      </c>
      <c r="K20" s="1" t="str">
        <v xml:space="preserve"> </v>
      </c>
      <c r="L20" s="1" t="str">
        <v xml:space="preserve"> </v>
      </c>
      <c r="N20" s="18" t="e" cm="1">
        <f t="array" ref="N20">_xlfn.IFS(AND($B$1=1,$AI$50&gt;0),VLOOKUP(N4,$AH$51:$AI$90,2,FALSE),AND($B$1=2,$AI$50&gt;0),VLOOKUP(N4,$AH$51:$AI$70,2,FALSE),AND($B$1=3,$AI$50&gt;0),VLOOKUP(N4,$AH$51:$AI$64,2,FALSE),AND($B$1=4,$AI$50&gt;0),VLOOKUP(N4,$AH$51:$AI$60,2,FALSE))</f>
        <v>#N/A</v>
      </c>
      <c r="O20" s="16" t="str">
        <f>_xlfn.IFNA(IF(N20&gt;0,$AI$50)," ")</f>
        <v xml:space="preserve"> </v>
      </c>
      <c r="P20" s="16" t="str">
        <f>_xlfn.IFNA(IF(N20&gt;0,$AI$49)," ")</f>
        <v xml:space="preserve"> </v>
      </c>
      <c r="R20" s="18" t="e">
        <v>#N/A</v>
      </c>
      <c r="S20" s="16" t="str">
        <v xml:space="preserve"> </v>
      </c>
      <c r="T20" s="16" t="str">
        <v xml:space="preserve"> </v>
      </c>
      <c r="V20" s="18" t="e" cm="1">
        <f t="array" ref="V20">_xlfn.IFS(AND($B$1=1,$AI$50&gt;0),VLOOKUP(V4,$AH$51:$AI$90,2,FALSE),AND($B$1=2,$AI$50&gt;0),VLOOKUP(V4,$AH$51:$AI$70,2,FALSE),AND($B$1=3,$AI$50&gt;0),VLOOKUP(V4,$AH$51:$AI$64,2,FALSE),AND($B$1=4,$AI$50&gt;0),VLOOKUP(V4,$AH$51:$AI$60,2,FALSE))</f>
        <v>#N/A</v>
      </c>
      <c r="W20" s="16" t="str">
        <f>_xlfn.IFNA(IF(V20&gt;0,$AI$50)," ")</f>
        <v xml:space="preserve"> </v>
      </c>
      <c r="X20" s="16" t="str">
        <f>_xlfn.IFNA(IF(V20&gt;0,$AI$49)," ")</f>
        <v xml:space="preserve"> </v>
      </c>
      <c r="Z20" s="3" t="e">
        <v>#N/A</v>
      </c>
      <c r="AA20" s="1" t="str">
        <v xml:space="preserve"> </v>
      </c>
      <c r="AB20" s="1" t="str">
        <v xml:space="preserve"> </v>
      </c>
      <c r="AD20" s="18" t="e" cm="1">
        <f t="array" ref="AD20">_xlfn.IFS(AND($B$1=1,$AI$50&gt;0),VLOOKUP(AD4,$AH$51:$AI$90,2,FALSE),AND($B$1=2,$AI$50&gt;0),VLOOKUP(AD4,$AH$51:$AI$70,2,FALSE),AND($B$1=3,$AI$50&gt;0),VLOOKUP(AD4,$AH$51:$AI$64,2,FALSE),AND($B$1=4,$AI$50&gt;0),VLOOKUP(AD4,$AH$51:$AI$60,2,FALSE))</f>
        <v>#N/A</v>
      </c>
      <c r="AE20" s="16" t="str">
        <f>_xlfn.IFNA(IF(AD20&gt;0,$AI$50)," ")</f>
        <v xml:space="preserve"> </v>
      </c>
      <c r="AF20" s="16" t="str">
        <f>_xlfn.IFNA(IF(AD20&gt;0,$AI$49)," ")</f>
        <v xml:space="preserve"> </v>
      </c>
      <c r="AH20" s="3" t="e">
        <v>#N/A</v>
      </c>
      <c r="AI20" s="1" t="str">
        <v xml:space="preserve"> </v>
      </c>
      <c r="AJ20" s="1" t="str">
        <v xml:space="preserve"> </v>
      </c>
      <c r="AL20" s="18" t="e" cm="1">
        <f t="array" ref="AL20">_xlfn.IFS(AND($B$1=1,$AI$50&gt;0),VLOOKUP(AL4,$AH$51:$AI$90,2,FALSE),AND($B$1=2,$AI$50&gt;0),VLOOKUP(AL4,$AH$51:$AI$70,2,FALSE),AND($B$1=3,$AI$50&gt;0),VLOOKUP(AL4,$AH$51:$AI$64,2,FALSE),AND($B$1=4,$AI$50&gt;0),VLOOKUP(AL4,$AH$51:$AI$60,2,FALSE))</f>
        <v>#N/A</v>
      </c>
      <c r="AM20" s="16" t="str">
        <f>_xlfn.IFNA(IF(AL20&gt;0,$AI$50)," ")</f>
        <v xml:space="preserve"> </v>
      </c>
      <c r="AN20" s="16" t="str">
        <f>_xlfn.IFNA(IF(AL20&gt;0,$AI$49)," ")</f>
        <v xml:space="preserve"> </v>
      </c>
      <c r="AP20" s="3" t="e">
        <v>#N/A</v>
      </c>
      <c r="AQ20" s="1" t="str">
        <v xml:space="preserve"> </v>
      </c>
      <c r="AR20" s="1" t="str">
        <v xml:space="preserve"> </v>
      </c>
      <c r="AT20" s="18" t="e" cm="1">
        <f t="array" ref="AT20">_xlfn.IFS(AND($B$1=1,$AI$50&gt;0),VLOOKUP(AT4,$AH$51:$AI$90,2,FALSE),AND($B$1=2,$AI$50&gt;0),VLOOKUP(AT4,$AH$51:$AI$70,2,FALSE),AND($B$1=3,$AI$50&gt;0),VLOOKUP(AT4,$AH$51:$AI$64,2,FALSE),AND($B$1=4,$AI$50&gt;0),VLOOKUP(AT4,$AH$51:$AI$60,2,FALSE))</f>
        <v>#N/A</v>
      </c>
      <c r="AU20" s="16" t="str">
        <f>_xlfn.IFNA(IF(AT20&gt;0,$AI$50)," ")</f>
        <v xml:space="preserve"> </v>
      </c>
      <c r="AV20" s="16" t="str">
        <f>_xlfn.IFNA(IF(AT20&gt;0,$AI$49)," ")</f>
        <v xml:space="preserve"> </v>
      </c>
      <c r="AX20" s="3" t="e">
        <v>#N/A</v>
      </c>
      <c r="AY20" s="1" t="str">
        <v xml:space="preserve"> </v>
      </c>
      <c r="AZ20" s="1" t="str">
        <v xml:space="preserve"> </v>
      </c>
      <c r="BB20" s="18" t="e" cm="1">
        <f t="array" ref="BB20">_xlfn.IFS(AND($B$1=1,$AI$50&gt;0),VLOOKUP(BB4,$AH$51:$AI$90,2,FALSE),AND($B$1=2,$AI$50&gt;0),VLOOKUP(BB4,$AH$51:$AI$70,2,FALSE),AND($B$1=3,$AI$50&gt;0),VLOOKUP(BB4,$AH$51:$AI$64,2,FALSE),AND($B$1=4,$AI$50&gt;0),VLOOKUP(BB4,$AH$51:$AI$60,2,FALSE))</f>
        <v>#N/A</v>
      </c>
      <c r="BC20" s="16" t="str">
        <f>_xlfn.IFNA(IF(BB20&gt;0,$AI$50)," ")</f>
        <v xml:space="preserve"> </v>
      </c>
      <c r="BD20" s="16" t="str">
        <f>_xlfn.IFNA(IF(BB20&gt;0,$AI$49)," ")</f>
        <v xml:space="preserve"> </v>
      </c>
      <c r="BF20" s="3" t="e">
        <v>#N/A</v>
      </c>
      <c r="BG20" s="1" t="str">
        <v xml:space="preserve"> </v>
      </c>
      <c r="BH20" s="1" t="str">
        <v xml:space="preserve"> </v>
      </c>
      <c r="BJ20" s="18" t="e" cm="1">
        <f t="array" ref="BJ20">_xlfn.IFS(AND($B$1=1,$AI$50&gt;0),VLOOKUP(BJ4,$AH$51:$AI$90,2,FALSE),AND($B$1=2,$AI$50&gt;0),VLOOKUP(BJ4,$AH$51:$AI$70,2,FALSE),AND($B$1=3,$AI$50&gt;0),VLOOKUP(BJ4,$AH$51:$AI$64,2,FALSE),AND($B$1=4,$AI$50&gt;0),VLOOKUP(BJ4,$AH$51:$AI$60,2,FALSE))</f>
        <v>#N/A</v>
      </c>
      <c r="BK20" s="16" t="str">
        <f>_xlfn.IFNA(IF(BJ20&gt;0,$AI$50)," ")</f>
        <v xml:space="preserve"> </v>
      </c>
      <c r="BL20" s="16" t="str">
        <f>_xlfn.IFNA(IF(BJ20&gt;0,$AI$49)," ")</f>
        <v xml:space="preserve"> </v>
      </c>
      <c r="BN20" s="3" t="e">
        <v>#N/A</v>
      </c>
      <c r="BO20" s="3" t="str">
        <v xml:space="preserve"> </v>
      </c>
      <c r="BP20" s="3" t="str">
        <v xml:space="preserve"> </v>
      </c>
      <c r="BR20" s="18" t="e" cm="1">
        <f t="array" ref="BR20">_xlfn.IFS(AND($B$1=1,$AI$50&gt;0),VLOOKUP(BR4,$AH$51:$AI$90,2,FALSE),AND($B$1=2,$AI$50&gt;0),VLOOKUP(BR4,$AH$51:$AI$70,2,FALSE),AND($B$1=3,$AI$50&gt;0),VLOOKUP(BR4,$AH$51:$AI$64,2,FALSE),AND($B$1=4,$AI$50&gt;0),VLOOKUP(BR4,$AH$51:$AI$60,2,FALSE))</f>
        <v>#N/A</v>
      </c>
      <c r="BS20" s="16" t="str">
        <f>_xlfn.IFNA(IF(BR20&gt;0,$AI$50)," ")</f>
        <v xml:space="preserve"> </v>
      </c>
      <c r="BT20" s="16" t="str">
        <f>_xlfn.IFNA(IF(BR20&gt;0,$AI$49)," ")</f>
        <v xml:space="preserve"> </v>
      </c>
      <c r="BV20" s="3" t="e">
        <v>#N/A</v>
      </c>
      <c r="BW20" s="3" t="str">
        <v xml:space="preserve"> </v>
      </c>
      <c r="BX20" s="3" t="str">
        <v xml:space="preserve"> </v>
      </c>
      <c r="BZ20" s="18" t="e" cm="1">
        <f t="array" ref="BZ20">_xlfn.IFS(AND($B$1=1,$AI$50&gt;0),VLOOKUP(BZ4,$AH$51:$AI$90,2,FALSE),AND($B$1=2,$AI$50&gt;0),VLOOKUP(BZ4,$AH$51:$AI$70,2,FALSE),AND($B$1=3,$AI$50&gt;0),VLOOKUP(BZ4,$AH$51:$AI$64,2,FALSE),AND($B$1=4,$AI$50&gt;0),VLOOKUP(BZ4,$AH$51:$AI$60,2,FALSE))</f>
        <v>#N/A</v>
      </c>
      <c r="CA20" s="16" t="str">
        <f>_xlfn.IFNA(IF(BZ20&gt;0,$AI$50)," ")</f>
        <v xml:space="preserve"> </v>
      </c>
      <c r="CB20" s="16" t="str">
        <f>_xlfn.IFNA(IF(BZ20&gt;0,$AI$49)," ")</f>
        <v xml:space="preserve"> </v>
      </c>
      <c r="CD20" s="3" t="e">
        <v>#N/A</v>
      </c>
      <c r="CE20" s="3" t="str">
        <v xml:space="preserve"> </v>
      </c>
      <c r="CF20" s="3" t="str">
        <v xml:space="preserve"> </v>
      </c>
      <c r="CH20" s="18" t="e" cm="1">
        <f t="array" ref="CH20">_xlfn.IFS(AND($B$1=1,$AI$50&gt;0),VLOOKUP(CH4,$AH$51:$AI$90,2,FALSE),AND($B$1=2,$AI$50&gt;0),VLOOKUP(CH4,$AH$51:$AI$70,2,FALSE),AND($B$1=3,$AI$50&gt;0),VLOOKUP(CH4,$AH$51:$AI$64,2,FALSE),AND($B$1=4,$AI$50&gt;0),VLOOKUP(CH4,$AH$51:$AI$60,2,FALSE))</f>
        <v>#N/A</v>
      </c>
      <c r="CI20" s="16" t="str">
        <f>_xlfn.IFNA(IF(CH20&gt;0,$AI$50)," ")</f>
        <v xml:space="preserve"> </v>
      </c>
      <c r="CJ20" s="16" t="str">
        <f>_xlfn.IFNA(IF(CH20&gt;0,$AI$49)," ")</f>
        <v xml:space="preserve"> </v>
      </c>
      <c r="CL20" s="3" t="e">
        <v>#N/A</v>
      </c>
      <c r="CM20" s="3" t="str">
        <v xml:space="preserve"> </v>
      </c>
      <c r="CN20" s="3" t="str">
        <v xml:space="preserve"> </v>
      </c>
      <c r="CP20" s="18" t="e" cm="1">
        <f t="array" ref="CP20">_xlfn.IFS(AND($B$1=1,$AI$50&gt;0),VLOOKUP(CP4,$AH$51:$AI$90,2,FALSE),AND($B$1=2,$AI$50&gt;0),VLOOKUP(CP4,$AH$51:$AI$70,2,FALSE),AND($B$1=3,$AI$50&gt;0),VLOOKUP(CP4,$AH$51:$AI$64,2,FALSE),AND($B$1=4,$AI$50&gt;0),VLOOKUP(CP4,$AH$51:$AI$60,2,FALSE))</f>
        <v>#N/A</v>
      </c>
      <c r="CQ20" s="16" t="str">
        <f>_xlfn.IFNA(IF(CP20&gt;0,$AI$50)," ")</f>
        <v xml:space="preserve"> </v>
      </c>
      <c r="CR20" s="16" t="str">
        <f>_xlfn.IFNA(IF(CP20&gt;0,$AI$49)," ")</f>
        <v xml:space="preserve"> </v>
      </c>
      <c r="CT20" s="3" t="e">
        <v>#N/A</v>
      </c>
      <c r="CU20" s="3" t="str">
        <v xml:space="preserve"> </v>
      </c>
      <c r="CV20" s="3" t="str">
        <v xml:space="preserve"> </v>
      </c>
      <c r="CX20" s="18" t="e" cm="1">
        <f t="array" ref="CX20">_xlfn.IFS(AND($B$1=1,$AI$50&gt;0),VLOOKUP(CX4,$AH$51:$AI$90,2,FALSE),AND($B$1=2,$AI$50&gt;0),VLOOKUP(CX4,$AH$51:$AI$70,2,FALSE),AND($B$1=3,$AI$50&gt;0),VLOOKUP(CX4,$AH$51:$AI$64,2,FALSE),AND($B$1=4,$AI$50&gt;0),VLOOKUP(CX4,$AH$51:$AI$60,2,FALSE))</f>
        <v>#N/A</v>
      </c>
      <c r="CY20" s="16" t="str">
        <f>_xlfn.IFNA(IF(CX20&gt;0,$AI$50)," ")</f>
        <v xml:space="preserve"> </v>
      </c>
      <c r="CZ20" s="16" t="str">
        <f>_xlfn.IFNA(IF(CX20&gt;0,$AI$49)," ")</f>
        <v xml:space="preserve"> </v>
      </c>
      <c r="DB20" s="3" t="e">
        <v>#N/A</v>
      </c>
      <c r="DC20" s="3" t="str">
        <v xml:space="preserve"> </v>
      </c>
      <c r="DD20" s="3" t="str">
        <v xml:space="preserve"> </v>
      </c>
      <c r="DF20" s="18" t="e" cm="1">
        <f t="array" ref="DF20">_xlfn.IFS(AND($B$1=1,$AI$50&gt;0),VLOOKUP(DF4,$AH$51:$AI$90,2,FALSE),AND($B$1=2,$AI$50&gt;0),VLOOKUP(DF4,$AH$51:$AI$70,2,FALSE),AND($B$1=3,$AI$50&gt;0),VLOOKUP(DF4,$AH$51:$AI$64,2,FALSE),AND($B$1=4,$AI$50&gt;0),VLOOKUP(DF4,$AH$51:$AI$60,2,FALSE))</f>
        <v>#N/A</v>
      </c>
      <c r="DG20" s="16" t="str">
        <f>_xlfn.IFNA(IF(DF20&gt;0,$AI$50)," ")</f>
        <v xml:space="preserve"> </v>
      </c>
      <c r="DH20" s="16" t="str">
        <f>_xlfn.IFNA(IF(DF20&gt;0,$AI$49)," ")</f>
        <v xml:space="preserve"> </v>
      </c>
      <c r="DJ20" s="3" t="e">
        <v>#N/A</v>
      </c>
      <c r="DK20" s="3" t="str">
        <v xml:space="preserve"> </v>
      </c>
      <c r="DL20" s="3" t="str">
        <v xml:space="preserve"> </v>
      </c>
      <c r="DN20" s="18" t="e" cm="1">
        <f t="array" ref="DN20">_xlfn.IFS(AND($B$1=1,$AI$50&gt;0),VLOOKUP(DN4,$AH$51:$AI$90,2,FALSE),AND($B$1=2,$AI$50&gt;0),VLOOKUP(DN4,$AH$51:$AI$70,2,FALSE),AND($B$1=3,$AI$50&gt;0),VLOOKUP(DN4,$AH$51:$AI$64,2,FALSE),AND($B$1=4,$AI$50&gt;0),VLOOKUP(DN4,$AH$51:$AI$60,2,FALSE))</f>
        <v>#N/A</v>
      </c>
      <c r="DO20" s="16" t="str">
        <f>_xlfn.IFNA(IF(DN20&gt;0,$AI$50)," ")</f>
        <v xml:space="preserve"> </v>
      </c>
      <c r="DP20" s="16" t="str">
        <f>_xlfn.IFNA(IF(DN20&gt;0,$AI$49)," ")</f>
        <v xml:space="preserve"> </v>
      </c>
      <c r="DR20" s="3" t="e">
        <v>#N/A</v>
      </c>
      <c r="DS20" s="3" t="str">
        <v xml:space="preserve"> </v>
      </c>
      <c r="DT20" s="3" t="str">
        <v xml:space="preserve"> </v>
      </c>
      <c r="DV20" s="18" t="e" cm="1">
        <f t="array" ref="DV20">_xlfn.IFS(AND($B$1=1,$AI$50&gt;0),VLOOKUP(DV4,$AH$51:$AI$90,2,FALSE),AND($B$1=2,$AI$50&gt;0),VLOOKUP(DV4,$AH$51:$AI$70,2,FALSE),AND($B$1=3,$AI$50&gt;0),VLOOKUP(DV4,$AH$51:$AI$64,2,FALSE),AND($B$1=4,$AI$50&gt;0),VLOOKUP(DV4,$AH$51:$AI$60,2,FALSE))</f>
        <v>#N/A</v>
      </c>
      <c r="DW20" s="16" t="str">
        <f>_xlfn.IFNA(IF(DV20&gt;0,$AI$50)," ")</f>
        <v xml:space="preserve"> </v>
      </c>
      <c r="DX20" s="16" t="str">
        <f>_xlfn.IFNA(IF(DV20&gt;0,$AI$49)," ")</f>
        <v xml:space="preserve"> </v>
      </c>
      <c r="DZ20" s="3" t="e">
        <v>#N/A</v>
      </c>
      <c r="EA20" s="3" t="str">
        <v xml:space="preserve"> </v>
      </c>
      <c r="EB20" s="3" t="str">
        <v xml:space="preserve"> </v>
      </c>
      <c r="ED20" s="18" t="e" cm="1">
        <f t="array" ref="ED20">_xlfn.IFS(AND($B$1=1,$AI$50&gt;0),VLOOKUP(ED4,$AH$51:$AI$90,2,FALSE),AND($B$1=2,$AI$50&gt;0),VLOOKUP(ED4,$AH$51:$AI$70,2,FALSE),AND($B$1=3,$AI$50&gt;0),VLOOKUP(ED4,$AH$51:$AI$64,2,FALSE),AND($B$1=4,$AI$50&gt;0),VLOOKUP(ED4,$AH$51:$AI$60,2,FALSE))</f>
        <v>#N/A</v>
      </c>
      <c r="EE20" s="16" t="str">
        <f>_xlfn.IFNA(IF(ED20&gt;0,$AI$50)," ")</f>
        <v xml:space="preserve"> </v>
      </c>
      <c r="EF20" s="16" t="str">
        <f>_xlfn.IFNA(IF(ED20&gt;0,$AI$49)," ")</f>
        <v xml:space="preserve"> </v>
      </c>
      <c r="EH20" s="3" t="e">
        <v>#N/A</v>
      </c>
      <c r="EI20" s="3" t="str">
        <v xml:space="preserve"> </v>
      </c>
      <c r="EJ20" s="3" t="str">
        <v xml:space="preserve"> </v>
      </c>
      <c r="EL20" s="18" t="e" cm="1">
        <f t="array" ref="EL20">_xlfn.IFS(AND($B$1=1,$AI$50&gt;0),VLOOKUP(EL4,$AH$51:$AI$90,2,FALSE),AND($B$1=2,$AI$50&gt;0),VLOOKUP(EL4,$AH$51:$AI$70,2,FALSE),AND($B$1=3,$AI$50&gt;0),VLOOKUP(EL4,$AH$51:$AI$64,2,FALSE),AND($B$1=4,$AI$50&gt;0),VLOOKUP(EL4,$AH$51:$AI$60,2,FALSE))</f>
        <v>#N/A</v>
      </c>
      <c r="EM20" s="16" t="str">
        <f>_xlfn.IFNA(IF(EL20&gt;0,$AI$50)," ")</f>
        <v xml:space="preserve"> </v>
      </c>
      <c r="EN20" s="16" t="str">
        <f>_xlfn.IFNA(IF(EL20&gt;0,$AI$49)," ")</f>
        <v xml:space="preserve"> </v>
      </c>
      <c r="EP20" s="18" t="e">
        <v>#N/A</v>
      </c>
      <c r="EQ20" s="18" t="str">
        <v xml:space="preserve"> </v>
      </c>
      <c r="ER20" s="18" t="str">
        <v xml:space="preserve"> </v>
      </c>
      <c r="ET20" s="18" t="e" cm="1">
        <f t="array" ref="ET20">_xlfn.IFS(AND($B$1=1,$AI$50&gt;0),VLOOKUP(ET4,$AH$51:$AI$90,2,FALSE),AND($B$1=2,$AI$50&gt;0),VLOOKUP(ET4,$AH$51:$AI$70,2,FALSE),AND($B$1=3,$AI$50&gt;0),VLOOKUP(ET4,$AH$51:$AI$64,2,FALSE),AND($B$1=4,$AI$50&gt;0),VLOOKUP(ET4,$AH$51:$AI$60,2,FALSE))</f>
        <v>#N/A</v>
      </c>
      <c r="EU20" s="16" t="str">
        <f>_xlfn.IFNA(IF(ET20&gt;0,$AI$50)," ")</f>
        <v xml:space="preserve"> </v>
      </c>
      <c r="EV20" s="16" t="str">
        <f>_xlfn.IFNA(IF(ET20&gt;0,$AI$49)," ")</f>
        <v xml:space="preserve"> </v>
      </c>
      <c r="EX20" s="18" t="e">
        <v>#N/A</v>
      </c>
      <c r="EY20" s="18" t="str">
        <v xml:space="preserve"> </v>
      </c>
      <c r="EZ20" s="18" t="str">
        <v xml:space="preserve"> </v>
      </c>
      <c r="FB20" s="18" t="e" cm="1">
        <f t="array" ref="FB20">_xlfn.IFS(AND($B$1=1,$AI$50&gt;0),VLOOKUP(FB4,$AH$51:$AI$90,2,FALSE),AND($B$1=2,$AI$50&gt;0),VLOOKUP(FB4,$AH$51:$AI$70,2,FALSE),AND($B$1=3,$AI$50&gt;0),VLOOKUP(FB4,$AH$51:$AI$64,2,FALSE),AND($B$1=4,$AI$50&gt;0),VLOOKUP(FB4,$AH$51:$AI$60,2,FALSE))</f>
        <v>#N/A</v>
      </c>
      <c r="FC20" s="16" t="str">
        <f>_xlfn.IFNA(IF(FB20&gt;0,$AI$50)," ")</f>
        <v xml:space="preserve"> </v>
      </c>
      <c r="FD20" s="16" t="str">
        <f>_xlfn.IFNA(IF(FB20&gt;0,$AI$49)," ")</f>
        <v xml:space="preserve"> </v>
      </c>
      <c r="FF20" s="18" t="e">
        <v>#N/A</v>
      </c>
      <c r="FG20" s="18" t="str">
        <v xml:space="preserve"> </v>
      </c>
      <c r="FH20" s="18" t="str">
        <v xml:space="preserve"> </v>
      </c>
      <c r="FJ20" s="18" cm="1">
        <f t="array" ref="FJ20">_xlfn.IFS(AND($B$1=1,$AI$50&gt;0),VLOOKUP(FJ4,$AH$51:$AI$90,2,FALSE),AND($B$1=2,$AI$50&gt;0),VLOOKUP(FJ4,$AH$51:$AI$70,2,FALSE),AND($B$1=3,$AI$50&gt;0),VLOOKUP(FJ4,$AH$51:$AI$64,2,FALSE),AND($B$1=4,$AI$50&gt;0),VLOOKUP(FJ4,$AH$51:$AI$60,2,FALSE))</f>
        <v>0.4375</v>
      </c>
      <c r="FK20" s="16" t="str">
        <f>_xlfn.IFNA(IF(FJ20&gt;0,$AI$50)," ")</f>
        <v>Seilspringen</v>
      </c>
      <c r="FL20" s="16" t="str">
        <f>_xlfn.IFNA(IF(FJ20&gt;0,$AI$49)," ")</f>
        <v>d</v>
      </c>
      <c r="FN20" s="18" t="e">
        <v>#N/A</v>
      </c>
      <c r="FO20" s="18" t="str">
        <v xml:space="preserve"> </v>
      </c>
      <c r="FP20" s="18" t="str">
        <v xml:space="preserve"> </v>
      </c>
      <c r="FR20" s="18" cm="1">
        <f t="array" ref="FR20">_xlfn.IFS(AND($B$1=1,$AI$50&gt;0),VLOOKUP(FR4,$AH$51:$AI$90,2,FALSE),AND($B$1=2,$AI$50&gt;0),VLOOKUP(FR4,$AH$51:$AI$70,2,FALSE),AND($B$1=3,$AI$50&gt;0),VLOOKUP(FR4,$AH$51:$AI$64,2,FALSE),AND($B$1=4,$AI$50&gt;0),VLOOKUP(FR4,$AH$51:$AI$60,2,FALSE))</f>
        <v>0.46527777777777779</v>
      </c>
      <c r="FS20" s="16" t="str">
        <f>_xlfn.IFNA(IF(FR20&gt;0,$AI$50)," ")</f>
        <v>Seilspringen</v>
      </c>
      <c r="FT20" s="16" t="str">
        <f>_xlfn.IFNA(IF(FR20&gt;0,$AI$49)," ")</f>
        <v>d</v>
      </c>
      <c r="FV20" s="18" t="e">
        <v>#N/A</v>
      </c>
      <c r="FW20" s="18" t="str">
        <v xml:space="preserve"> </v>
      </c>
      <c r="FX20" s="18" t="str">
        <v xml:space="preserve"> </v>
      </c>
      <c r="FZ20" s="18" cm="1">
        <f t="array" ref="FZ20">_xlfn.IFS(AND($B$1=1,$AI$50&gt;0),VLOOKUP(FZ4,$AH$51:$AI$90,2,FALSE),AND($B$1=2,$AI$50&gt;0),VLOOKUP(FZ4,$AH$51:$AI$70,2,FALSE),AND($B$1=3,$AI$50&gt;0),VLOOKUP(FZ4,$AH$51:$AI$64,2,FALSE),AND($B$1=4,$AI$50&gt;0),VLOOKUP(FZ4,$AH$51:$AI$60,2,FALSE))</f>
        <v>0.49305555555555558</v>
      </c>
      <c r="GA20" s="16" t="str">
        <f>_xlfn.IFNA(IF(FZ20&gt;0,$AI$50)," ")</f>
        <v>Seilspringen</v>
      </c>
      <c r="GB20" s="16" t="str">
        <f>_xlfn.IFNA(IF(FZ20&gt;0,$AI$49)," ")</f>
        <v>d</v>
      </c>
      <c r="GD20" s="18" t="e">
        <v>#N/A</v>
      </c>
      <c r="GE20" s="16" t="str">
        <v xml:space="preserve"> </v>
      </c>
      <c r="GF20" s="16" t="str">
        <v xml:space="preserve"> </v>
      </c>
      <c r="GH20" s="18" cm="1">
        <f t="array" ref="GH20">_xlfn.IFS(AND($B$1=1,$AI$50&gt;0),VLOOKUP(GH4,$AH$51:$AI$90,2,FALSE),AND($B$1=2,$AI$50&gt;0),VLOOKUP(GH4,$AH$51:$AI$70,2,FALSE),AND($B$1=3,$AI$50&gt;0),VLOOKUP(GH4,$AH$51:$AI$64,2,FALSE),AND($B$1=4,$AI$50&gt;0),VLOOKUP(GH4,$AH$51:$AI$60,2,FALSE))</f>
        <v>0.52083333333333337</v>
      </c>
      <c r="GI20" s="16" t="str">
        <f>_xlfn.IFNA(IF(GH20&gt;0,$AI$50)," ")</f>
        <v>Seilspringen</v>
      </c>
      <c r="GJ20" s="16" t="str">
        <f>_xlfn.IFNA(IF(GH20&gt;0,$AI$49)," ")</f>
        <v>d</v>
      </c>
      <c r="GL20" s="18" t="e">
        <v>#N/A</v>
      </c>
      <c r="GM20" s="16" t="str">
        <v xml:space="preserve"> </v>
      </c>
      <c r="GN20" s="16" t="str">
        <v xml:space="preserve"> </v>
      </c>
      <c r="GP20" s="18" cm="1">
        <f t="array" ref="GP20">_xlfn.IFS(AND($B$1=1,$AI$50&gt;0),VLOOKUP(GP4,$AH$51:$AI$90,2,FALSE),AND($B$1=2,$AI$50&gt;0),VLOOKUP(GP4,$AH$51:$AI$70,2,FALSE),AND($B$1=3,$AI$50&gt;0),VLOOKUP(GP4,$AH$51:$AI$64,2,FALSE),AND($B$1=4,$AI$50&gt;0),VLOOKUP(GP4,$AH$51:$AI$60,2,FALSE))</f>
        <v>0.35416666666666669</v>
      </c>
      <c r="GQ20" s="16" t="str">
        <f>_xlfn.IFNA(IF(GP20&gt;0,$AI$50)," ")</f>
        <v>Seilspringen</v>
      </c>
      <c r="GR20" s="16" t="str">
        <f>_xlfn.IFNA(IF(GP20&gt;0,$AI$49)," ")</f>
        <v>d</v>
      </c>
      <c r="GT20" s="18" t="e">
        <v>#N/A</v>
      </c>
      <c r="GU20" s="16" t="str">
        <v xml:space="preserve"> </v>
      </c>
      <c r="GV20" s="16" t="str">
        <v xml:space="preserve"> </v>
      </c>
      <c r="GX20" s="18" cm="1">
        <f t="array" ref="GX20">_xlfn.IFS(AND($B$1=1,$AI$50&gt;0),VLOOKUP(GX4,$AH$51:$AI$90,2,FALSE),AND($B$1=2,$AI$50&gt;0),VLOOKUP(GX4,$AH$51:$AI$70,2,FALSE),AND($B$1=3,$AI$50&gt;0),VLOOKUP(GX4,$AH$51:$AI$64,2,FALSE),AND($B$1=4,$AI$50&gt;0),VLOOKUP(GX4,$AH$51:$AI$60,2,FALSE))</f>
        <v>0.38194444444444448</v>
      </c>
      <c r="GY20" s="16" t="str">
        <f>_xlfn.IFNA(IF(GX20&gt;0,$AI$50)," ")</f>
        <v>Seilspringen</v>
      </c>
      <c r="GZ20" s="16" t="str">
        <f>_xlfn.IFNA(IF(GX20&gt;0,$AI$49)," ")</f>
        <v>d</v>
      </c>
      <c r="HB20" s="18" t="e">
        <v>#N/A</v>
      </c>
      <c r="HC20" s="16" t="str">
        <v xml:space="preserve"> </v>
      </c>
      <c r="HD20" s="16" t="str">
        <v xml:space="preserve"> </v>
      </c>
      <c r="HF20" s="18" cm="1">
        <f t="array" ref="HF20">_xlfn.IFS(AND($B$1=1,$AI$50&gt;0),VLOOKUP(HF4,$AH$51:$AI$90,2,FALSE),AND($B$1=2,$AI$50&gt;0),VLOOKUP(HF4,$AH$51:$AI$70,2,FALSE),AND($B$1=3,$AI$50&gt;0),VLOOKUP(HF4,$AH$51:$AI$64,2,FALSE),AND($B$1=4,$AI$50&gt;0),VLOOKUP(HF4,$AH$51:$AI$60,2,FALSE))</f>
        <v>0.40972222222222221</v>
      </c>
      <c r="HG20" s="16" t="str">
        <f>_xlfn.IFNA(IF(HF20&gt;0,$AI$50)," ")</f>
        <v>Seilspringen</v>
      </c>
      <c r="HH20" s="16" t="str">
        <f>_xlfn.IFNA(IF(HF20&gt;0,$AI$49)," ")</f>
        <v>d</v>
      </c>
      <c r="HJ20" s="18" t="e">
        <v>#N/A</v>
      </c>
      <c r="HK20" s="18" t="str">
        <v xml:space="preserve"> </v>
      </c>
      <c r="HL20" s="18" t="str">
        <v xml:space="preserve"> </v>
      </c>
      <c r="HN20" s="18" cm="1">
        <f t="array" ref="HN20">_xlfn.IFS(AND($B$1=1,$AI$50&gt;0),VLOOKUP(HN4,$AH$51:$AI$90,2,FALSE),AND($B$1=2,$AI$50&gt;0),VLOOKUP(HN4,$AH$51:$AI$70,2,FALSE),AND($B$1=3,$AI$50&gt;0),VLOOKUP(HN4,$AH$51:$AI$64,2,FALSE),AND($B$1=4,$AI$50&gt;0),VLOOKUP(HN4,$AH$51:$AI$60,2,FALSE))</f>
        <v>0.40972222222222221</v>
      </c>
      <c r="HO20" s="16" t="str">
        <f>_xlfn.IFNA(IF(HN20&gt;0,$AI$50)," ")</f>
        <v>Seilspringen</v>
      </c>
      <c r="HP20" s="16" t="str">
        <f>_xlfn.IFNA(IF(HN20&gt;0,$AI$49)," ")</f>
        <v>d</v>
      </c>
      <c r="HR20" s="18" t="e">
        <v>#N/A</v>
      </c>
      <c r="HS20" s="18" t="str">
        <v xml:space="preserve"> </v>
      </c>
      <c r="HT20" s="18" t="str">
        <v xml:space="preserve"> </v>
      </c>
      <c r="HV20" s="18" cm="1">
        <f t="array" ref="HV20">_xlfn.IFS(AND($B$1=1,$AI$50&gt;0),VLOOKUP(HV4,$AH$51:$AI$90,2,FALSE),AND($B$1=2,$AI$50&gt;0),VLOOKUP(HV4,$AH$51:$AI$70,2,FALSE),AND($B$1=3,$AI$50&gt;0),VLOOKUP(HV4,$AH$51:$AI$64,2,FALSE),AND($B$1=4,$AI$50&gt;0),VLOOKUP(HV4,$AH$51:$AI$60,2,FALSE))</f>
        <v>0.40972222222222221</v>
      </c>
      <c r="HW20" s="16" t="str">
        <f>_xlfn.IFNA(IF(HV20&gt;0,$AI$50)," ")</f>
        <v>Seilspringen</v>
      </c>
      <c r="HX20" s="16" t="str">
        <f>_xlfn.IFNA(IF(HV20&gt;0,$AI$49)," ")</f>
        <v>d</v>
      </c>
      <c r="HZ20" s="18" t="e">
        <v>#N/A</v>
      </c>
      <c r="IA20" s="18" t="str">
        <v xml:space="preserve"> </v>
      </c>
      <c r="IB20" s="18" t="str">
        <v xml:space="preserve"> </v>
      </c>
      <c r="ID20" s="18" cm="1">
        <f t="array" ref="ID20">_xlfn.IFS(AND($B$1=1,$AI$50&gt;0),VLOOKUP(ID4,$AH$51:$AI$90,2,FALSE),AND($B$1=2,$AI$50&gt;0),VLOOKUP(ID4,$AH$51:$AI$70,2,FALSE),AND($B$1=3,$AI$50&gt;0),VLOOKUP(ID4,$AH$51:$AI$64,2,FALSE),AND($B$1=4,$AI$50&gt;0),VLOOKUP(ID4,$AH$51:$AI$60,2,FALSE))</f>
        <v>0.40972222222222221</v>
      </c>
      <c r="IE20" s="16" t="str">
        <f>_xlfn.IFNA(IF(ID20&gt;0,$AI$50)," ")</f>
        <v>Seilspringen</v>
      </c>
      <c r="IF20" s="16" t="str">
        <f>_xlfn.IFNA(IF(ID20&gt;0,$AI$49)," ")</f>
        <v>d</v>
      </c>
      <c r="IH20" s="18" t="e">
        <v>#N/A</v>
      </c>
      <c r="II20" s="18" t="str">
        <v xml:space="preserve"> </v>
      </c>
      <c r="IJ20" s="18" t="str">
        <v xml:space="preserve"> </v>
      </c>
      <c r="IL20" s="18" cm="1">
        <f t="array" ref="IL20">_xlfn.IFS(AND($B$1=1,$AI$50&gt;0),VLOOKUP(IL4,$AH$51:$AI$90,2,FALSE),AND($B$1=2,$AI$50&gt;0),VLOOKUP(IL4,$AH$51:$AI$70,2,FALSE),AND($B$1=3,$AI$50&gt;0),VLOOKUP(IL4,$AH$51:$AI$64,2,FALSE),AND($B$1=4,$AI$50&gt;0),VLOOKUP(IL4,$AH$51:$AI$60,2,FALSE))</f>
        <v>0.40972222222222221</v>
      </c>
      <c r="IM20" s="16" t="str">
        <f>_xlfn.IFNA(IF(IL20&gt;0,$AI$50)," ")</f>
        <v>Seilspringen</v>
      </c>
      <c r="IN20" s="16" t="str">
        <f>_xlfn.IFNA(IF(IL20&gt;0,$AI$49)," ")</f>
        <v>d</v>
      </c>
      <c r="IP20" s="18" t="e">
        <v>#N/A</v>
      </c>
      <c r="IQ20" s="18" t="str">
        <v xml:space="preserve"> </v>
      </c>
      <c r="IR20" s="18" t="str">
        <v xml:space="preserve"> </v>
      </c>
      <c r="IT20" s="18" cm="1">
        <f t="array" ref="IT20">_xlfn.IFS(AND($B$1=1,$AI$50&gt;0),VLOOKUP(IT4,$AH$51:$AI$90,2,FALSE),AND($B$1=2,$AI$50&gt;0),VLOOKUP(IT4,$AH$51:$AI$70,2,FALSE),AND($B$1=3,$AI$50&gt;0),VLOOKUP(IT4,$AH$51:$AI$64,2,FALSE),AND($B$1=4,$AI$50&gt;0),VLOOKUP(IT4,$AH$51:$AI$60,2,FALSE))</f>
        <v>0.40972222222222221</v>
      </c>
      <c r="IU20" s="16" t="str">
        <f>_xlfn.IFNA(IF(IT20&gt;0,$AI$50)," ")</f>
        <v>Seilspringen</v>
      </c>
      <c r="IV20" s="16" t="str">
        <f>_xlfn.IFNA(IF(IT20&gt;0,$AI$49)," ")</f>
        <v>d</v>
      </c>
      <c r="IX20" s="18" t="e">
        <v>#N/A</v>
      </c>
      <c r="IY20" s="18" t="str">
        <v xml:space="preserve"> </v>
      </c>
      <c r="IZ20" s="18" t="str">
        <v xml:space="preserve"> </v>
      </c>
      <c r="JB20" s="18" cm="1">
        <f t="array" ref="JB20">_xlfn.IFS(AND($B$1=1,$AI$50&gt;0),VLOOKUP(JB4,$AH$51:$AI$90,2,FALSE),AND($B$1=2,$AI$50&gt;0),VLOOKUP(JB4,$AH$51:$AI$70,2,FALSE),AND($B$1=3,$AI$50&gt;0),VLOOKUP(JB4,$AH$51:$AI$64,2,FALSE),AND($B$1=4,$AI$50&gt;0),VLOOKUP(JB4,$AH$51:$AI$60,2,FALSE))</f>
        <v>0.40972222222222221</v>
      </c>
      <c r="JC20" s="16" t="str">
        <f>_xlfn.IFNA(IF(JB20&gt;0,$AI$50)," ")</f>
        <v>Seilspringen</v>
      </c>
      <c r="JD20" s="16" t="str">
        <f>_xlfn.IFNA(IF(JB20&gt;0,$AI$49)," ")</f>
        <v>d</v>
      </c>
      <c r="JF20" s="18" t="e">
        <v>#N/A</v>
      </c>
      <c r="JG20" s="18" t="str">
        <v xml:space="preserve"> </v>
      </c>
      <c r="JH20" s="18" t="str">
        <v xml:space="preserve"> </v>
      </c>
      <c r="JJ20" s="18" cm="1">
        <f t="array" ref="JJ20">_xlfn.IFS(AND($B$1=1,$AI$50&gt;0),VLOOKUP(JJ4,$AH$51:$AI$90,2,FALSE),AND($B$1=2,$AI$50&gt;0),VLOOKUP(JJ4,$AH$51:$AI$70,2,FALSE),AND($B$1=3,$AI$50&gt;0),VLOOKUP(JJ4,$AH$51:$AI$64,2,FALSE),AND($B$1=4,$AI$50&gt;0),VLOOKUP(JJ4,$AH$51:$AI$60,2,FALSE))</f>
        <v>0.40972222222222221</v>
      </c>
      <c r="JK20" s="16" t="str">
        <f>_xlfn.IFNA(IF(JJ20&gt;0,$AI$50)," ")</f>
        <v>Seilspringen</v>
      </c>
      <c r="JL20" s="16" t="str">
        <f>_xlfn.IFNA(IF(JJ20&gt;0,$AI$49)," ")</f>
        <v>d</v>
      </c>
      <c r="JN20" s="18" t="e">
        <v>#N/A</v>
      </c>
      <c r="JO20" s="18" t="str">
        <v xml:space="preserve"> </v>
      </c>
      <c r="JP20" s="18" t="str">
        <v xml:space="preserve"> </v>
      </c>
      <c r="JR20" s="18" cm="1">
        <f t="array" ref="JR20">_xlfn.IFS(AND($B$1=1,$AI$50&gt;0),VLOOKUP(JR4,$AH$51:$AI$90,2,FALSE),AND($B$1=2,$AI$50&gt;0),VLOOKUP(JR4,$AH$51:$AI$70,2,FALSE),AND($B$1=3,$AI$50&gt;0),VLOOKUP(JR4,$AH$51:$AI$64,2,FALSE),AND($B$1=4,$AI$50&gt;0),VLOOKUP(JR4,$AH$51:$AI$60,2,FALSE))</f>
        <v>0.40972222222222221</v>
      </c>
      <c r="JS20" s="16" t="str">
        <f>_xlfn.IFNA(IF(JR20&gt;0,$AI$50)," ")</f>
        <v>Seilspringen</v>
      </c>
      <c r="JT20" s="16" t="str">
        <f>_xlfn.IFNA(IF(JR20&gt;0,$AI$49)," ")</f>
        <v>d</v>
      </c>
      <c r="JV20" s="18" t="e">
        <v>#N/A</v>
      </c>
      <c r="JW20" s="18" t="str">
        <v xml:space="preserve"> </v>
      </c>
      <c r="JX20" s="18" t="str">
        <v xml:space="preserve"> </v>
      </c>
      <c r="JZ20" s="18" cm="1">
        <f t="array" ref="JZ20">_xlfn.IFS(AND($B$1=1,$AI$50&gt;0),VLOOKUP(JZ4,$AH$51:$AI$90,2,FALSE),AND($B$1=2,$AI$50&gt;0),VLOOKUP(JZ4,$AH$51:$AI$70,2,FALSE),AND($B$1=3,$AI$50&gt;0),VLOOKUP(JZ4,$AH$51:$AI$64,2,FALSE),AND($B$1=4,$AI$50&gt;0),VLOOKUP(JZ4,$AH$51:$AI$60,2,FALSE))</f>
        <v>0.40972222222222221</v>
      </c>
      <c r="KA20" s="16" t="str">
        <f>_xlfn.IFNA(IF(JZ20&gt;0,$AI$50)," ")</f>
        <v>Seilspringen</v>
      </c>
      <c r="KB20" s="16" t="str">
        <f>_xlfn.IFNA(IF(JZ20&gt;0,$AI$49)," ")</f>
        <v>d</v>
      </c>
      <c r="KD20" s="18" t="e">
        <v>#N/A</v>
      </c>
      <c r="KE20" s="18" t="str">
        <v xml:space="preserve"> </v>
      </c>
      <c r="KF20" s="18" t="str">
        <v xml:space="preserve"> </v>
      </c>
      <c r="KH20" s="18" cm="1">
        <f t="array" ref="KH20">_xlfn.IFS(AND($B$1=1,$AI$50&gt;0),VLOOKUP(KH4,$AH$51:$AI$90,2,FALSE),AND($B$1=2,$AI$50&gt;0),VLOOKUP(KH4,$AH$51:$AI$70,2,FALSE),AND($B$1=3,$AI$50&gt;0),VLOOKUP(KH4,$AH$51:$AI$64,2,FALSE),AND($B$1=4,$AI$50&gt;0),VLOOKUP(KH4,$AH$51:$AI$60,2,FALSE))</f>
        <v>0.40972222222222221</v>
      </c>
      <c r="KI20" s="16" t="str">
        <f>_xlfn.IFNA(IF(KH20&gt;0,$AI$50)," ")</f>
        <v>Seilspringen</v>
      </c>
      <c r="KJ20" s="16" t="str">
        <f>_xlfn.IFNA(IF(KH20&gt;0,$AI$49)," ")</f>
        <v>d</v>
      </c>
      <c r="KL20" s="18" t="e">
        <v>#N/A</v>
      </c>
      <c r="KM20" s="18" t="str">
        <v xml:space="preserve"> </v>
      </c>
      <c r="KN20" s="18" t="str">
        <v xml:space="preserve"> </v>
      </c>
      <c r="KP20" s="18" cm="1">
        <f t="array" ref="KP20">_xlfn.IFS(AND($B$1=1,$AI$50&gt;0),VLOOKUP(KP4,$AH$51:$AI$90,2,FALSE),AND($B$1=2,$AI$50&gt;0),VLOOKUP(KP4,$AH$51:$AI$70,2,FALSE),AND($B$1=3,$AI$50&gt;0),VLOOKUP(KP4,$AH$51:$AI$64,2,FALSE),AND($B$1=4,$AI$50&gt;0),VLOOKUP(KP4,$AH$51:$AI$60,2,FALSE))</f>
        <v>0.40972222222222221</v>
      </c>
      <c r="KQ20" s="16" t="str">
        <f>_xlfn.IFNA(IF(KP20&gt;0,$AI$50)," ")</f>
        <v>Seilspringen</v>
      </c>
      <c r="KR20" s="16" t="str">
        <f>_xlfn.IFNA(IF(KP20&gt;0,$AI$49)," ")</f>
        <v>d</v>
      </c>
      <c r="KT20" s="18" t="e">
        <v>#N/A</v>
      </c>
      <c r="KU20" s="18" t="str">
        <v xml:space="preserve"> </v>
      </c>
      <c r="KV20" s="18" t="str">
        <v xml:space="preserve"> </v>
      </c>
      <c r="KX20" s="18" cm="1">
        <f t="array" ref="KX20">_xlfn.IFS(AND($B$1=1,$AI$50&gt;0),VLOOKUP(KX4,$AH$51:$AI$90,2,FALSE),AND($B$1=2,$AI$50&gt;0),VLOOKUP(KX4,$AH$51:$AI$70,2,FALSE),AND($B$1=3,$AI$50&gt;0),VLOOKUP(KX4,$AH$51:$AI$64,2,FALSE),AND($B$1=4,$AI$50&gt;0),VLOOKUP(KX4,$AH$51:$AI$60,2,FALSE))</f>
        <v>0.40972222222222221</v>
      </c>
      <c r="KY20" s="16" t="str">
        <f>_xlfn.IFNA(IF(KX20&gt;0,$AI$50)," ")</f>
        <v>Seilspringen</v>
      </c>
      <c r="KZ20" s="16" t="str">
        <f>_xlfn.IFNA(IF(KX20&gt;0,$AI$49)," ")</f>
        <v>d</v>
      </c>
      <c r="LB20" s="18" t="e">
        <v>#N/A</v>
      </c>
      <c r="LC20" s="18" t="str">
        <v xml:space="preserve"> </v>
      </c>
      <c r="LD20" s="18" t="str">
        <v xml:space="preserve"> </v>
      </c>
      <c r="LF20" s="18" cm="1">
        <f t="array" ref="LF20">_xlfn.IFS(AND($B$1=1,$AI$50&gt;0),VLOOKUP(LF4,$AH$51:$AI$90,2,FALSE),AND($B$1=2,$AI$50&gt;0),VLOOKUP(LF4,$AH$51:$AI$70,2,FALSE),AND($B$1=3,$AI$50&gt;0),VLOOKUP(LF4,$AH$51:$AI$64,2,FALSE),AND($B$1=4,$AI$50&gt;0),VLOOKUP(LF4,$AH$51:$AI$60,2,FALSE))</f>
        <v>0.40972222222222221</v>
      </c>
      <c r="LG20" s="16" t="str">
        <f>_xlfn.IFNA(IF(LF20&gt;0,$AI$50)," ")</f>
        <v>Seilspringen</v>
      </c>
      <c r="LH20" s="16" t="str">
        <f>_xlfn.IFNA(IF(LF20&gt;0,$AI$49)," ")</f>
        <v>d</v>
      </c>
      <c r="LJ20" s="18" t="e">
        <v>#N/A</v>
      </c>
      <c r="LK20" s="18" t="str">
        <v xml:space="preserve"> </v>
      </c>
      <c r="LL20" s="18" t="str">
        <v xml:space="preserve"> </v>
      </c>
    </row>
    <row r="21" spans="1:324" x14ac:dyDescent="0.2">
      <c r="A21" s="16"/>
      <c r="B21" s="20">
        <f>IF($AG$50&gt;0,VLOOKUP(B4,_xlfn.ANCHORARRAY($AF$92),2),"NEIN")</f>
        <v>0.46527777777777779</v>
      </c>
      <c r="C21" s="21" t="str">
        <f>IF(B21&gt;0,$AG$50)</f>
        <v>Sprint</v>
      </c>
      <c r="D21" s="21" t="str">
        <f>IF(B21&gt;0,$AG$49)</f>
        <v>a</v>
      </c>
      <c r="E21" s="18"/>
      <c r="F21" s="18" cm="1">
        <f t="array" ref="F21">_xlfn.IFS(AND($B$1=1,$AG$50&gt;0),VLOOKUP(F4,$AF$51:$AG$90,2,FALSE),AND($B$1=3,$AG$50&gt;0),VLOOKUP(F4,$AF$51:$AG$64,2,FALSE),AND($B$1=4,$AG$50&gt;0),VLOOKUP(F4,$AF$51:$AG$60,2,FALSE))</f>
        <v>0.46527777777777779</v>
      </c>
      <c r="G21" s="16" t="str">
        <f>_xlfn.IFNA(IF(F21&gt;0,$AG$50)," ")</f>
        <v>Sprint</v>
      </c>
      <c r="H21" s="16" t="str">
        <f>_xlfn.IFNA(IF(F21&gt;0,$AG$49)," ")</f>
        <v>a</v>
      </c>
      <c r="J21" s="3" t="e">
        <v>#N/A</v>
      </c>
      <c r="K21" s="1" t="str">
        <v xml:space="preserve"> </v>
      </c>
      <c r="L21" s="1" t="str">
        <v xml:space="preserve"> </v>
      </c>
      <c r="N21" s="18" cm="1">
        <f t="array" ref="N21">_xlfn.IFS(AND($B$1=1,$AG$50&gt;0),VLOOKUP(N4,$AF$51:$AG$90,2,FALSE),AND($B$1=3,$AG$50&gt;0),VLOOKUP(N4,$AF$51:$AG$64,2,FALSE),AND($B$1=4,$AG$50&gt;0),VLOOKUP(N4,$AF$51:$AG$60,2,FALSE))</f>
        <v>0.49305555555555558</v>
      </c>
      <c r="O21" s="16" t="str">
        <f>_xlfn.IFNA(IF(N21&gt;0,$AG$50)," ")</f>
        <v>Sprint</v>
      </c>
      <c r="P21" s="16" t="str">
        <f>_xlfn.IFNA(IF(N21&gt;0,$AG$49)," ")</f>
        <v>a</v>
      </c>
      <c r="R21" s="18" t="e">
        <v>#N/A</v>
      </c>
      <c r="S21" s="16" t="str">
        <v xml:space="preserve"> </v>
      </c>
      <c r="T21" s="16" t="str">
        <v xml:space="preserve"> </v>
      </c>
      <c r="V21" s="18" cm="1">
        <f t="array" ref="V21">_xlfn.IFS(AND($B$1=1,$AG$50&gt;0),VLOOKUP(V4,$AF$51:$AG$90,2,FALSE),AND($B$1=3,$AG$50&gt;0),VLOOKUP(V4,$AF$51:$AG$64,2,FALSE),AND($B$1=4,$AG$50&gt;0),VLOOKUP(V4,$AF$51:$AG$60,2,FALSE))</f>
        <v>0.52083333333333337</v>
      </c>
      <c r="W21" s="16" t="str">
        <f>_xlfn.IFNA(IF(V21&gt;0,$AG$50)," ")</f>
        <v>Sprint</v>
      </c>
      <c r="X21" s="16" t="str">
        <f>_xlfn.IFNA(IF(V21&gt;0,$AG$49)," ")</f>
        <v>a</v>
      </c>
      <c r="Z21" s="3" t="e">
        <v>#N/A</v>
      </c>
      <c r="AA21" s="1" t="str">
        <v xml:space="preserve"> </v>
      </c>
      <c r="AB21" s="1" t="str">
        <v xml:space="preserve"> </v>
      </c>
      <c r="AD21" s="18" cm="1">
        <f t="array" ref="AD21">_xlfn.IFS(AND($B$1=1,$AG$50&gt;0),VLOOKUP(AD4,$AF$51:$AG$90,2,FALSE),AND($B$1=3,$AG$50&gt;0),VLOOKUP(AD4,$AF$51:$AG$64,2,FALSE),AND($B$1=4,$AG$50&gt;0),VLOOKUP(AD4,$AF$51:$AG$60,2,FALSE))</f>
        <v>0.35416666666666669</v>
      </c>
      <c r="AE21" s="16" t="str">
        <f>_xlfn.IFNA(IF(AD21&gt;0,$AG$50)," ")</f>
        <v>Sprint</v>
      </c>
      <c r="AF21" s="16" t="str">
        <f>_xlfn.IFNA(IF(AD21&gt;0,$AG$49)," ")</f>
        <v>a</v>
      </c>
      <c r="AH21" s="3" t="e">
        <v>#N/A</v>
      </c>
      <c r="AI21" s="1" t="str">
        <v xml:space="preserve"> </v>
      </c>
      <c r="AJ21" s="1" t="str">
        <v xml:space="preserve"> </v>
      </c>
      <c r="AL21" s="18" cm="1">
        <f t="array" ref="AL21">_xlfn.IFS(AND($B$1=1,$AG$50&gt;0),VLOOKUP(AL4,$AF$51:$AG$90,2,FALSE),AND($B$1=3,$AG$50&gt;0),VLOOKUP(AL4,$AF$51:$AG$64,2,FALSE),AND($B$1=4,$AG$50&gt;0),VLOOKUP(AL4,$AF$51:$AG$60,2,FALSE))</f>
        <v>0.38194444444444448</v>
      </c>
      <c r="AM21" s="16" t="str">
        <f>_xlfn.IFNA(IF(AL21&gt;0,$AG$50)," ")</f>
        <v>Sprint</v>
      </c>
      <c r="AN21" s="16" t="str">
        <f>_xlfn.IFNA(IF(AL21&gt;0,$AG$49)," ")</f>
        <v>a</v>
      </c>
      <c r="AP21" s="3" t="e">
        <v>#N/A</v>
      </c>
      <c r="AQ21" s="1" t="str">
        <v xml:space="preserve"> </v>
      </c>
      <c r="AR21" s="1" t="str">
        <v xml:space="preserve"> </v>
      </c>
      <c r="AT21" s="18" cm="1">
        <f t="array" ref="AT21">_xlfn.IFS(AND($B$1=1,$AG$50&gt;0),VLOOKUP(AT4,$AF$51:$AG$90,2,FALSE),AND($B$1=3,$AG$50&gt;0),VLOOKUP(AT4,$AF$51:$AG$64,2,FALSE),AND($B$1=4,$AG$50&gt;0),VLOOKUP(AT4,$AF$51:$AG$60,2,FALSE))</f>
        <v>0.40972222222222221</v>
      </c>
      <c r="AU21" s="16" t="str">
        <f>_xlfn.IFNA(IF(AT21&gt;0,$AG$50)," ")</f>
        <v>Sprint</v>
      </c>
      <c r="AV21" s="16" t="str">
        <f>_xlfn.IFNA(IF(AT21&gt;0,$AG$49)," ")</f>
        <v>a</v>
      </c>
      <c r="AX21" s="3" t="e">
        <v>#N/A</v>
      </c>
      <c r="AY21" s="1" t="str">
        <v xml:space="preserve"> </v>
      </c>
      <c r="AZ21" s="1" t="str">
        <v xml:space="preserve"> </v>
      </c>
      <c r="BB21" s="18" cm="1">
        <f t="array" ref="BB21">_xlfn.IFS(AND($B$1=1,$AG$50&gt;0),VLOOKUP(BB4,$AF$51:$AG$90,2,FALSE),AND($B$1=3,$AG$50&gt;0),VLOOKUP(BB4,$AF$51:$AG$64,2,FALSE),AND($B$1=4,$AG$50&gt;0),VLOOKUP(BB4,$AF$51:$AG$60,2,FALSE))</f>
        <v>0.4375</v>
      </c>
      <c r="BC21" s="16" t="str">
        <f>_xlfn.IFNA(IF(BB21&gt;0,$AG$50)," ")</f>
        <v>Sprint</v>
      </c>
      <c r="BD21" s="16" t="str">
        <f>_xlfn.IFNA(IF(BB21&gt;0,$AG$49)," ")</f>
        <v>a</v>
      </c>
      <c r="BF21" s="3" t="e">
        <v>#N/A</v>
      </c>
      <c r="BG21" s="1" t="str">
        <v xml:space="preserve"> </v>
      </c>
      <c r="BH21" s="1" t="str">
        <v xml:space="preserve"> </v>
      </c>
      <c r="BJ21" s="18" t="e" cm="1">
        <f t="array" ref="BJ21">_xlfn.IFS(AND($B$1=1,$AG$50&gt;0),VLOOKUP(BJ4,$AF$51:$AG$90,2,FALSE),AND($B$1=3,$AG$50&gt;0),VLOOKUP(BJ4,$AF$51:$AG$64,2,FALSE),AND($B$1=4,$AG$50&gt;0),VLOOKUP(BJ4,$AF$51:$AG$60,2,FALSE))</f>
        <v>#N/A</v>
      </c>
      <c r="BK21" s="16" t="str">
        <f>_xlfn.IFNA(IF(BJ21&gt;0,$AG$50)," ")</f>
        <v xml:space="preserve"> </v>
      </c>
      <c r="BL21" s="16" t="str">
        <f>_xlfn.IFNA(IF(BJ21&gt;0,$AG$49)," ")</f>
        <v xml:space="preserve"> </v>
      </c>
      <c r="BN21" s="3" t="e">
        <v>#N/A</v>
      </c>
      <c r="BO21" s="3" t="str">
        <v xml:space="preserve"> </v>
      </c>
      <c r="BP21" s="3" t="str">
        <v xml:space="preserve"> </v>
      </c>
      <c r="BR21" s="18" t="e" cm="1">
        <f t="array" ref="BR21">_xlfn.IFS(AND($B$1=1,$AG$50&gt;0),VLOOKUP(BR4,$AF$51:$AG$90,2,FALSE),AND($B$1=3,$AG$50&gt;0),VLOOKUP(BR4,$AF$51:$AG$64,2,FALSE),AND($B$1=4,$AG$50&gt;0),VLOOKUP(BR4,$AF$51:$AG$60,2,FALSE))</f>
        <v>#N/A</v>
      </c>
      <c r="BS21" s="16" t="str">
        <f>_xlfn.IFNA(IF(BR21&gt;0,$AG$50)," ")</f>
        <v xml:space="preserve"> </v>
      </c>
      <c r="BT21" s="16" t="str">
        <f>_xlfn.IFNA(IF(BR21&gt;0,$AG$49)," ")</f>
        <v xml:space="preserve"> </v>
      </c>
      <c r="BV21" s="3" t="e">
        <v>#N/A</v>
      </c>
      <c r="BW21" s="3" t="str">
        <v xml:space="preserve"> </v>
      </c>
      <c r="BX21" s="3" t="str">
        <v xml:space="preserve"> </v>
      </c>
      <c r="BZ21" s="18" t="e" cm="1">
        <f t="array" ref="BZ21">_xlfn.IFS(AND($B$1=1,$AG$50&gt;0),VLOOKUP(BZ4,$AF$51:$AG$90,2,FALSE),AND($B$1=3,$AG$50&gt;0),VLOOKUP(BZ4,$AF$51:$AG$64,2,FALSE),AND($B$1=4,$AG$50&gt;0),VLOOKUP(BZ4,$AF$51:$AG$60,2,FALSE))</f>
        <v>#N/A</v>
      </c>
      <c r="CA21" s="16" t="str">
        <f>_xlfn.IFNA(IF(BZ21&gt;0,$AG$50)," ")</f>
        <v xml:space="preserve"> </v>
      </c>
      <c r="CB21" s="16" t="str">
        <f>_xlfn.IFNA(IF(BZ21&gt;0,$AG$49)," ")</f>
        <v xml:space="preserve"> </v>
      </c>
      <c r="CD21" s="3" t="e">
        <v>#N/A</v>
      </c>
      <c r="CE21" s="3" t="str">
        <v xml:space="preserve"> </v>
      </c>
      <c r="CF21" s="3" t="str">
        <v xml:space="preserve"> </v>
      </c>
      <c r="CH21" s="18" t="e" cm="1">
        <f t="array" ref="CH21">_xlfn.IFS(AND($B$1=1,$AG$50&gt;0),VLOOKUP(CH4,$AF$51:$AG$90,2,FALSE),AND($B$1=3,$AG$50&gt;0),VLOOKUP(CH4,$AF$51:$AG$64,2,FALSE),AND($B$1=4,$AG$50&gt;0),VLOOKUP(CH4,$AF$51:$AG$60,2,FALSE))</f>
        <v>#N/A</v>
      </c>
      <c r="CI21" s="16" t="str">
        <f>_xlfn.IFNA(IF(CH21&gt;0,$AG$50)," ")</f>
        <v xml:space="preserve"> </v>
      </c>
      <c r="CJ21" s="16" t="str">
        <f>_xlfn.IFNA(IF(CH21&gt;0,$AG$49)," ")</f>
        <v xml:space="preserve"> </v>
      </c>
      <c r="CL21" s="3" t="e">
        <v>#N/A</v>
      </c>
      <c r="CM21" s="3" t="str">
        <v xml:space="preserve"> </v>
      </c>
      <c r="CN21" s="3" t="str">
        <v xml:space="preserve"> </v>
      </c>
      <c r="CP21" s="18" t="e" cm="1">
        <f t="array" ref="CP21">_xlfn.IFS(AND($B$1=1,$AG$50&gt;0),VLOOKUP(CP4,$AF$51:$AG$90,2,FALSE),AND($B$1=3,$AG$50&gt;0),VLOOKUP(CP4,$AF$51:$AG$64,2,FALSE),AND($B$1=4,$AG$50&gt;0),VLOOKUP(CP4,$AF$51:$AG$60,2,FALSE))</f>
        <v>#N/A</v>
      </c>
      <c r="CQ21" s="16" t="str">
        <f>_xlfn.IFNA(IF(CP21&gt;0,$AG$50)," ")</f>
        <v xml:space="preserve"> </v>
      </c>
      <c r="CR21" s="16" t="str">
        <f>_xlfn.IFNA(IF(CP21&gt;0,$AG$49)," ")</f>
        <v xml:space="preserve"> </v>
      </c>
      <c r="CT21" s="3" t="e">
        <v>#N/A</v>
      </c>
      <c r="CU21" s="3" t="str">
        <v xml:space="preserve"> </v>
      </c>
      <c r="CV21" s="3" t="str">
        <v xml:space="preserve"> </v>
      </c>
      <c r="CX21" s="18" t="e" cm="1">
        <f t="array" ref="CX21">_xlfn.IFS(AND($B$1=1,$AG$50&gt;0),VLOOKUP(CX4,$AF$51:$AG$90,2,FALSE),AND($B$1=3,$AG$50&gt;0),VLOOKUP(CX4,$AF$51:$AG$64,2,FALSE),AND($B$1=4,$AG$50&gt;0),VLOOKUP(CX4,$AF$51:$AG$60,2,FALSE))</f>
        <v>#N/A</v>
      </c>
      <c r="CY21" s="16" t="str">
        <f>_xlfn.IFNA(IF(CX21&gt;0,$AG$50)," ")</f>
        <v xml:space="preserve"> </v>
      </c>
      <c r="CZ21" s="16" t="str">
        <f>_xlfn.IFNA(IF(CX21&gt;0,$AG$49)," ")</f>
        <v xml:space="preserve"> </v>
      </c>
      <c r="DB21" s="3" t="e">
        <v>#N/A</v>
      </c>
      <c r="DC21" s="3" t="str">
        <v xml:space="preserve"> </v>
      </c>
      <c r="DD21" s="3" t="str">
        <v xml:space="preserve"> </v>
      </c>
      <c r="DF21" s="18" t="e" cm="1">
        <f t="array" ref="DF21">_xlfn.IFS(AND($B$1=1,$AG$50&gt;0),VLOOKUP(DF4,$AF$51:$AG$90,2,FALSE),AND($B$1=3,$AG$50&gt;0),VLOOKUP(DF4,$AF$51:$AG$64,2,FALSE),AND($B$1=4,$AG$50&gt;0),VLOOKUP(DF4,$AF$51:$AG$60,2,FALSE))</f>
        <v>#N/A</v>
      </c>
      <c r="DG21" s="16" t="str">
        <f>_xlfn.IFNA(IF(DF21&gt;0,$AG$50)," ")</f>
        <v xml:space="preserve"> </v>
      </c>
      <c r="DH21" s="16" t="str">
        <f>_xlfn.IFNA(IF(DF21&gt;0,$AG$49)," ")</f>
        <v xml:space="preserve"> </v>
      </c>
      <c r="DJ21" s="3" t="e">
        <v>#N/A</v>
      </c>
      <c r="DK21" s="3" t="str">
        <v xml:space="preserve"> </v>
      </c>
      <c r="DL21" s="3" t="str">
        <v xml:space="preserve"> </v>
      </c>
      <c r="DN21" s="18" t="e" cm="1">
        <f t="array" ref="DN21">_xlfn.IFS(AND($B$1=1,$AG$50&gt;0),VLOOKUP(DN4,$AF$51:$AG$90,2,FALSE),AND($B$1=3,$AG$50&gt;0),VLOOKUP(DN4,$AF$51:$AG$64,2,FALSE),AND($B$1=4,$AG$50&gt;0),VLOOKUP(DN4,$AF$51:$AG$60,2,FALSE))</f>
        <v>#N/A</v>
      </c>
      <c r="DO21" s="16" t="str">
        <f>_xlfn.IFNA(IF(DN21&gt;0,$AG$50)," ")</f>
        <v xml:space="preserve"> </v>
      </c>
      <c r="DP21" s="16" t="str">
        <f>_xlfn.IFNA(IF(DN21&gt;0,$AG$49)," ")</f>
        <v xml:space="preserve"> </v>
      </c>
      <c r="DR21" s="3" t="e">
        <v>#N/A</v>
      </c>
      <c r="DS21" s="3" t="str">
        <v xml:space="preserve"> </v>
      </c>
      <c r="DT21" s="3" t="str">
        <v xml:space="preserve"> </v>
      </c>
      <c r="DV21" s="18" t="e" cm="1">
        <f t="array" ref="DV21">_xlfn.IFS(AND($B$1=1,$AG$50&gt;0),VLOOKUP(DV4,$AF$51:$AG$90,2,FALSE),AND($B$1=3,$AG$50&gt;0),VLOOKUP(DV4,$AF$51:$AG$64,2,FALSE),AND($B$1=4,$AG$50&gt;0),VLOOKUP(DV4,$AF$51:$AG$60,2,FALSE))</f>
        <v>#N/A</v>
      </c>
      <c r="DW21" s="16" t="str">
        <f>_xlfn.IFNA(IF(DV21&gt;0,$AG$50)," ")</f>
        <v xml:space="preserve"> </v>
      </c>
      <c r="DX21" s="16" t="str">
        <f>_xlfn.IFNA(IF(DV21&gt;0,$AG$49)," ")</f>
        <v xml:space="preserve"> </v>
      </c>
      <c r="DZ21" s="3" t="e">
        <v>#N/A</v>
      </c>
      <c r="EA21" s="3" t="str">
        <v xml:space="preserve"> </v>
      </c>
      <c r="EB21" s="3" t="str">
        <v xml:space="preserve"> </v>
      </c>
      <c r="ED21" s="18" t="e" cm="1">
        <f t="array" ref="ED21">_xlfn.IFS(AND($B$1=1,$AG$50&gt;0),VLOOKUP(ED4,$AF$51:$AG$90,2,FALSE),AND($B$1=3,$AG$50&gt;0),VLOOKUP(ED4,$AF$51:$AG$64,2,FALSE),AND($B$1=4,$AG$50&gt;0),VLOOKUP(ED4,$AF$51:$AG$60,2,FALSE))</f>
        <v>#N/A</v>
      </c>
      <c r="EE21" s="16" t="str">
        <f>_xlfn.IFNA(IF(ED21&gt;0,$AG$50)," ")</f>
        <v xml:space="preserve"> </v>
      </c>
      <c r="EF21" s="16" t="str">
        <f>_xlfn.IFNA(IF(ED21&gt;0,$AG$49)," ")</f>
        <v xml:space="preserve"> </v>
      </c>
      <c r="EH21" s="3" t="e">
        <v>#N/A</v>
      </c>
      <c r="EI21" s="3" t="str">
        <v xml:space="preserve"> </v>
      </c>
      <c r="EJ21" s="3" t="str">
        <v xml:space="preserve"> </v>
      </c>
      <c r="EL21" s="18" t="e" cm="1">
        <f t="array" ref="EL21">_xlfn.IFS(AND($B$1=1,$AG$50&gt;0),VLOOKUP(EL4,$AF$51:$AG$90,2,FALSE),AND($B$1=3,$AG$50&gt;0),VLOOKUP(EL4,$AF$51:$AG$64,2,FALSE),AND($B$1=4,$AG$50&gt;0),VLOOKUP(EL4,$AF$51:$AG$60,2,FALSE))</f>
        <v>#N/A</v>
      </c>
      <c r="EM21" s="16" t="str">
        <f>_xlfn.IFNA(IF(EL21&gt;0,$AG$50)," ")</f>
        <v xml:space="preserve"> </v>
      </c>
      <c r="EN21" s="16" t="str">
        <f>_xlfn.IFNA(IF(EL21&gt;0,$AG$49)," ")</f>
        <v xml:space="preserve"> </v>
      </c>
      <c r="EP21" s="18" t="e">
        <v>#N/A</v>
      </c>
      <c r="EQ21" s="18" t="str">
        <v xml:space="preserve"> </v>
      </c>
      <c r="ER21" s="18" t="str">
        <v xml:space="preserve"> </v>
      </c>
      <c r="ET21" s="18" t="e" cm="1">
        <f t="array" ref="ET21">_xlfn.IFS(AND($B$1=1,$AG$50&gt;0),VLOOKUP(ET4,$AF$51:$AG$90,2,FALSE),AND($B$1=3,$AG$50&gt;0),VLOOKUP(ET4,$AF$51:$AG$64,2,FALSE),AND($B$1=4,$AG$50&gt;0),VLOOKUP(ET4,$AF$51:$AG$60,2,FALSE))</f>
        <v>#N/A</v>
      </c>
      <c r="EU21" s="16" t="str">
        <f>_xlfn.IFNA(IF(ET21&gt;0,$AG$50)," ")</f>
        <v xml:space="preserve"> </v>
      </c>
      <c r="EV21" s="16" t="str">
        <f>_xlfn.IFNA(IF(ET21&gt;0,$AG$49)," ")</f>
        <v xml:space="preserve"> </v>
      </c>
      <c r="EX21" s="18" t="e">
        <v>#N/A</v>
      </c>
      <c r="EY21" s="18" t="str">
        <v xml:space="preserve"> </v>
      </c>
      <c r="EZ21" s="18" t="str">
        <v xml:space="preserve"> </v>
      </c>
      <c r="FB21" s="18" t="e" cm="1">
        <f t="array" ref="FB21">_xlfn.IFS(AND($B$1=1,$AG$50&gt;0),VLOOKUP(FB4,$AF$51:$AG$90,2,FALSE),AND($B$1=3,$AG$50&gt;0),VLOOKUP(FB4,$AF$51:$AG$64,2,FALSE),AND($B$1=4,$AG$50&gt;0),VLOOKUP(FB4,$AF$51:$AG$60,2,FALSE))</f>
        <v>#N/A</v>
      </c>
      <c r="FC21" s="16" t="str">
        <f>_xlfn.IFNA(IF(FB21&gt;0,$AG$50)," ")</f>
        <v xml:space="preserve"> </v>
      </c>
      <c r="FD21" s="16" t="str">
        <f>_xlfn.IFNA(IF(FB21&gt;0,$AG$49)," ")</f>
        <v xml:space="preserve"> </v>
      </c>
      <c r="FF21" s="18" t="e">
        <v>#N/A</v>
      </c>
      <c r="FG21" s="18" t="str">
        <v xml:space="preserve"> </v>
      </c>
      <c r="FH21" s="18" t="str">
        <v xml:space="preserve"> </v>
      </c>
      <c r="FJ21" s="18" t="e" cm="1">
        <f t="array" ref="FJ21">_xlfn.IFS(AND($B$1=1,$AG$50&gt;0),VLOOKUP(FJ4,$AF$51:$AG$90,2,FALSE),AND($B$1=3,$AG$50&gt;0),VLOOKUP(FJ4,$AF$51:$AG$64,2,FALSE),AND($B$1=4,$AG$50&gt;0),VLOOKUP(FJ4,$AF$51:$AG$60,2,FALSE))</f>
        <v>#N/A</v>
      </c>
      <c r="FK21" s="16" t="str">
        <f>_xlfn.IFNA(IF(FJ21&gt;0,$AG$50)," ")</f>
        <v xml:space="preserve"> </v>
      </c>
      <c r="FL21" s="16" t="str">
        <f>_xlfn.IFNA(IF(FJ21&gt;0,$AG$49)," ")</f>
        <v xml:space="preserve"> </v>
      </c>
      <c r="FN21" s="18" t="e">
        <v>#N/A</v>
      </c>
      <c r="FO21" s="18" t="str">
        <v xml:space="preserve"> </v>
      </c>
      <c r="FP21" s="18" t="str">
        <v xml:space="preserve"> </v>
      </c>
      <c r="FR21" s="18" t="e" cm="1">
        <f t="array" ref="FR21">_xlfn.IFS(AND($B$1=1,$AG$50&gt;0),VLOOKUP(FR4,$AF$51:$AG$90,2,FALSE),AND($B$1=3,$AG$50&gt;0),VLOOKUP(FR4,$AF$51:$AG$64,2,FALSE),AND($B$1=4,$AG$50&gt;0),VLOOKUP(FR4,$AF$51:$AG$60,2,FALSE))</f>
        <v>#N/A</v>
      </c>
      <c r="FS21" s="16" t="str">
        <f>_xlfn.IFNA(IF(FR21&gt;0,$AG$50)," ")</f>
        <v xml:space="preserve"> </v>
      </c>
      <c r="FT21" s="16" t="str">
        <f>_xlfn.IFNA(IF(FR21&gt;0,$AG$49)," ")</f>
        <v xml:space="preserve"> </v>
      </c>
      <c r="FV21" s="18" t="e">
        <v>#N/A</v>
      </c>
      <c r="FW21" s="18" t="str">
        <v xml:space="preserve"> </v>
      </c>
      <c r="FX21" s="18" t="str">
        <v xml:space="preserve"> </v>
      </c>
      <c r="FZ21" s="18" t="e" cm="1">
        <f t="array" ref="FZ21">_xlfn.IFS(AND($B$1=1,$AG$50&gt;0),VLOOKUP(FZ4,$AF$51:$AG$90,2,FALSE),AND($B$1=3,$AG$50&gt;0),VLOOKUP(FZ4,$AF$51:$AG$64,2,FALSE),AND($B$1=4,$AG$50&gt;0),VLOOKUP(FZ4,$AF$51:$AG$60,2,FALSE))</f>
        <v>#N/A</v>
      </c>
      <c r="GA21" s="16" t="str">
        <f>_xlfn.IFNA(IF(FZ21&gt;0,$AG$50)," ")</f>
        <v xml:space="preserve"> </v>
      </c>
      <c r="GB21" s="16" t="str">
        <f>_xlfn.IFNA(IF(FZ21&gt;0,$AG$49)," ")</f>
        <v xml:space="preserve"> </v>
      </c>
      <c r="GD21" s="18" t="e">
        <v>#N/A</v>
      </c>
      <c r="GE21" s="16" t="str">
        <v xml:space="preserve"> </v>
      </c>
      <c r="GF21" s="16" t="str">
        <v xml:space="preserve"> </v>
      </c>
      <c r="GH21" s="18" t="e" cm="1">
        <f t="array" ref="GH21">_xlfn.IFS(AND($B$1=1,$AG$50&gt;0),VLOOKUP(GH4,$AF$51:$AG$90,2,FALSE),AND($B$1=3,$AG$50&gt;0),VLOOKUP(GH4,$AF$51:$AG$64,2,FALSE),AND($B$1=4,$AG$50&gt;0),VLOOKUP(GH4,$AF$51:$AG$60,2,FALSE))</f>
        <v>#N/A</v>
      </c>
      <c r="GI21" s="16" t="str">
        <f>_xlfn.IFNA(IF(GH21&gt;0,$AG$50)," ")</f>
        <v xml:space="preserve"> </v>
      </c>
      <c r="GJ21" s="16" t="str">
        <f>_xlfn.IFNA(IF(GH21&gt;0,$AG$49)," ")</f>
        <v xml:space="preserve"> </v>
      </c>
      <c r="GL21" s="18" t="e">
        <v>#N/A</v>
      </c>
      <c r="GM21" s="16" t="str">
        <v xml:space="preserve"> </v>
      </c>
      <c r="GN21" s="16" t="str">
        <v xml:space="preserve"> </v>
      </c>
      <c r="GP21" s="18" t="e" cm="1">
        <f t="array" ref="GP21">_xlfn.IFS(AND($B$1=1,$AG$50&gt;0),VLOOKUP(GP4,$AF$51:$AG$90,2,FALSE),AND($B$1=3,$AG$50&gt;0),VLOOKUP(GP4,$AF$51:$AG$64,2,FALSE),AND($B$1=4,$AG$50&gt;0),VLOOKUP(GP4,$AF$51:$AG$60,2,FALSE))</f>
        <v>#N/A</v>
      </c>
      <c r="GQ21" s="16" t="str">
        <f>_xlfn.IFNA(IF(GP21&gt;0,$AG$50)," ")</f>
        <v xml:space="preserve"> </v>
      </c>
      <c r="GR21" s="16" t="str">
        <f>_xlfn.IFNA(IF(GP21&gt;0,$AG$49)," ")</f>
        <v xml:space="preserve"> </v>
      </c>
      <c r="GT21" s="18" t="e">
        <v>#N/A</v>
      </c>
      <c r="GU21" s="16" t="str">
        <v xml:space="preserve"> </v>
      </c>
      <c r="GV21" s="16" t="str">
        <v xml:space="preserve"> </v>
      </c>
      <c r="GX21" s="18" t="e" cm="1">
        <f t="array" ref="GX21">_xlfn.IFS(AND($B$1=1,$AG$50&gt;0),VLOOKUP(GX4,$AF$51:$AG$90,2,FALSE),AND($B$1=3,$AG$50&gt;0),VLOOKUP(GX4,$AF$51:$AG$64,2,FALSE),AND($B$1=4,$AG$50&gt;0),VLOOKUP(GX4,$AF$51:$AG$60,2,FALSE))</f>
        <v>#N/A</v>
      </c>
      <c r="GY21" s="16" t="str">
        <f>_xlfn.IFNA(IF(GX21&gt;0,$AG$50)," ")</f>
        <v xml:space="preserve"> </v>
      </c>
      <c r="GZ21" s="16" t="str">
        <f>_xlfn.IFNA(IF(GX21&gt;0,$AG$49)," ")</f>
        <v xml:space="preserve"> </v>
      </c>
      <c r="HB21" s="18" t="e">
        <v>#N/A</v>
      </c>
      <c r="HC21" s="16" t="str">
        <v xml:space="preserve"> </v>
      </c>
      <c r="HD21" s="16" t="str">
        <v xml:space="preserve"> </v>
      </c>
      <c r="HF21" s="18" t="e" cm="1">
        <f t="array" ref="HF21">_xlfn.IFS(AND($B$1=1,$AG$50&gt;0),VLOOKUP(HF4,$AF$51:$AG$90,2,FALSE),AND($B$1=3,$AG$50&gt;0),VLOOKUP(HF4,$AF$51:$AG$64,2,FALSE),AND($B$1=4,$AG$50&gt;0),VLOOKUP(HF4,$AF$51:$AG$60,2,FALSE))</f>
        <v>#N/A</v>
      </c>
      <c r="HG21" s="16" t="str">
        <f>_xlfn.IFNA(IF(HF21&gt;0,$AG$50)," ")</f>
        <v xml:space="preserve"> </v>
      </c>
      <c r="HH21" s="16" t="str">
        <f>_xlfn.IFNA(IF(HF21&gt;0,$AG$49)," ")</f>
        <v xml:space="preserve"> </v>
      </c>
      <c r="HJ21" s="18" t="e">
        <v>#N/A</v>
      </c>
      <c r="HK21" s="18" t="str">
        <v xml:space="preserve"> </v>
      </c>
      <c r="HL21" s="18" t="str">
        <v xml:space="preserve"> </v>
      </c>
      <c r="HN21" s="18" t="e" cm="1">
        <f t="array" ref="HN21">_xlfn.IFS(AND($B$1=1,$AG$50&gt;0),VLOOKUP(HN4,$AF$51:$AG$90,2,FALSE),AND($B$1=3,$AG$50&gt;0),VLOOKUP(HN4,$AF$51:$AG$64,2,FALSE),AND($B$1=4,$AG$50&gt;0),VLOOKUP(HN4,$AF$51:$AG$60,2,FALSE))</f>
        <v>#N/A</v>
      </c>
      <c r="HO21" s="16" t="str">
        <f>_xlfn.IFNA(IF(HN21&gt;0,$AG$50)," ")</f>
        <v xml:space="preserve"> </v>
      </c>
      <c r="HP21" s="16" t="str">
        <f>_xlfn.IFNA(IF(HN21&gt;0,$AG$49)," ")</f>
        <v xml:space="preserve"> </v>
      </c>
      <c r="HR21" s="18" t="e">
        <v>#N/A</v>
      </c>
      <c r="HS21" s="18" t="str">
        <v xml:space="preserve"> </v>
      </c>
      <c r="HT21" s="18" t="str">
        <v xml:space="preserve"> </v>
      </c>
      <c r="HV21" s="18" t="e" cm="1">
        <f t="array" ref="HV21">_xlfn.IFS(AND($B$1=1,$AG$50&gt;0),VLOOKUP(HV4,$AF$51:$AG$90,2,FALSE),AND($B$1=3,$AG$50&gt;0),VLOOKUP(HV4,$AF$51:$AG$64,2,FALSE),AND($B$1=4,$AG$50&gt;0),VLOOKUP(HV4,$AF$51:$AG$60,2,FALSE))</f>
        <v>#N/A</v>
      </c>
      <c r="HW21" s="16" t="str">
        <f>_xlfn.IFNA(IF(HV21&gt;0,$AG$50)," ")</f>
        <v xml:space="preserve"> </v>
      </c>
      <c r="HX21" s="16" t="str">
        <f>_xlfn.IFNA(IF(HV21&gt;0,$AG$49)," ")</f>
        <v xml:space="preserve"> </v>
      </c>
      <c r="HZ21" s="18" t="e">
        <v>#N/A</v>
      </c>
      <c r="IA21" s="18" t="str">
        <v xml:space="preserve"> </v>
      </c>
      <c r="IB21" s="18" t="str">
        <v xml:space="preserve"> </v>
      </c>
      <c r="ID21" s="18" t="e" cm="1">
        <f t="array" ref="ID21">_xlfn.IFS(AND($B$1=1,$AG$50&gt;0),VLOOKUP(ID4,$AF$51:$AG$90,2,FALSE),AND($B$1=3,$AG$50&gt;0),VLOOKUP(ID4,$AF$51:$AG$64,2,FALSE),AND($B$1=4,$AG$50&gt;0),VLOOKUP(ID4,$AF$51:$AG$60,2,FALSE))</f>
        <v>#N/A</v>
      </c>
      <c r="IE21" s="16" t="str">
        <f>_xlfn.IFNA(IF(ID21&gt;0,$AG$50)," ")</f>
        <v xml:space="preserve"> </v>
      </c>
      <c r="IF21" s="16" t="str">
        <f>_xlfn.IFNA(IF(ID21&gt;0,$AG$49)," ")</f>
        <v xml:space="preserve"> </v>
      </c>
      <c r="IH21" s="18" t="e">
        <v>#N/A</v>
      </c>
      <c r="II21" s="18" t="str">
        <v xml:space="preserve"> </v>
      </c>
      <c r="IJ21" s="18" t="str">
        <v xml:space="preserve"> </v>
      </c>
      <c r="IL21" s="18" t="e" cm="1">
        <f t="array" ref="IL21">_xlfn.IFS(AND($B$1=1,$AG$50&gt;0),VLOOKUP(IL4,$AF$51:$AG$90,2,FALSE),AND($B$1=3,$AG$50&gt;0),VLOOKUP(IL4,$AF$51:$AG$64,2,FALSE),AND($B$1=4,$AG$50&gt;0),VLOOKUP(IL4,$AF$51:$AG$60,2,FALSE))</f>
        <v>#N/A</v>
      </c>
      <c r="IM21" s="16" t="str">
        <f>_xlfn.IFNA(IF(IL21&gt;0,$AG$50)," ")</f>
        <v xml:space="preserve"> </v>
      </c>
      <c r="IN21" s="16" t="str">
        <f>_xlfn.IFNA(IF(IL21&gt;0,$AG$49)," ")</f>
        <v xml:space="preserve"> </v>
      </c>
      <c r="IP21" s="18" t="e">
        <v>#N/A</v>
      </c>
      <c r="IQ21" s="18" t="str">
        <v xml:space="preserve"> </v>
      </c>
      <c r="IR21" s="18" t="str">
        <v xml:space="preserve"> </v>
      </c>
      <c r="IT21" s="18" t="e" cm="1">
        <f t="array" ref="IT21">_xlfn.IFS(AND($B$1=1,$AG$50&gt;0),VLOOKUP(IT4,$AF$51:$AG$90,2,FALSE),AND($B$1=3,$AG$50&gt;0),VLOOKUP(IT4,$AF$51:$AG$64,2,FALSE),AND($B$1=4,$AG$50&gt;0),VLOOKUP(IT4,$AF$51:$AG$60,2,FALSE))</f>
        <v>#N/A</v>
      </c>
      <c r="IU21" s="16" t="str">
        <f>_xlfn.IFNA(IF(IT21&gt;0,$AG$50)," ")</f>
        <v xml:space="preserve"> </v>
      </c>
      <c r="IV21" s="16" t="str">
        <f>_xlfn.IFNA(IF(IT21&gt;0,$AG$49)," ")</f>
        <v xml:space="preserve"> </v>
      </c>
      <c r="IX21" s="18" t="e">
        <v>#N/A</v>
      </c>
      <c r="IY21" s="18" t="str">
        <v xml:space="preserve"> </v>
      </c>
      <c r="IZ21" s="18" t="str">
        <v xml:space="preserve"> </v>
      </c>
      <c r="JB21" s="18" t="e" cm="1">
        <f t="array" ref="JB21">_xlfn.IFS(AND($B$1=1,$AG$50&gt;0),VLOOKUP(JB4,$AF$51:$AG$90,2,FALSE),AND($B$1=3,$AG$50&gt;0),VLOOKUP(JB4,$AF$51:$AG$64,2,FALSE),AND($B$1=4,$AG$50&gt;0),VLOOKUP(JB4,$AF$51:$AG$60,2,FALSE))</f>
        <v>#N/A</v>
      </c>
      <c r="JC21" s="16" t="str">
        <f>_xlfn.IFNA(IF(JB21&gt;0,$AG$50)," ")</f>
        <v xml:space="preserve"> </v>
      </c>
      <c r="JD21" s="16" t="str">
        <f>_xlfn.IFNA(IF(JB21&gt;0,$AG$49)," ")</f>
        <v xml:space="preserve"> </v>
      </c>
      <c r="JF21" s="18" t="e">
        <v>#N/A</v>
      </c>
      <c r="JG21" s="18" t="str">
        <v xml:space="preserve"> </v>
      </c>
      <c r="JH21" s="18" t="str">
        <v xml:space="preserve"> </v>
      </c>
      <c r="JJ21" s="18" t="e" cm="1">
        <f t="array" ref="JJ21">_xlfn.IFS(AND($B$1=1,$AG$50&gt;0),VLOOKUP(JJ4,$AF$51:$AG$90,2,FALSE),AND($B$1=3,$AG$50&gt;0),VLOOKUP(JJ4,$AF$51:$AG$64,2,FALSE),AND($B$1=4,$AG$50&gt;0),VLOOKUP(JJ4,$AF$51:$AG$60,2,FALSE))</f>
        <v>#N/A</v>
      </c>
      <c r="JK21" s="16" t="str">
        <f>_xlfn.IFNA(IF(JJ21&gt;0,$AG$50)," ")</f>
        <v xml:space="preserve"> </v>
      </c>
      <c r="JL21" s="16" t="str">
        <f>_xlfn.IFNA(IF(JJ21&gt;0,$AG$49)," ")</f>
        <v xml:space="preserve"> </v>
      </c>
      <c r="JN21" s="18" t="e">
        <v>#N/A</v>
      </c>
      <c r="JO21" s="18" t="str">
        <v xml:space="preserve"> </v>
      </c>
      <c r="JP21" s="18" t="str">
        <v xml:space="preserve"> </v>
      </c>
      <c r="JR21" s="18" t="e" cm="1">
        <f t="array" ref="JR21">_xlfn.IFS(AND($B$1=1,$AG$50&gt;0),VLOOKUP(JR4,$AF$51:$AG$90,2,FALSE),AND($B$1=3,$AG$50&gt;0),VLOOKUP(JR4,$AF$51:$AG$64,2,FALSE),AND($B$1=4,$AG$50&gt;0),VLOOKUP(JR4,$AF$51:$AG$60,2,FALSE))</f>
        <v>#N/A</v>
      </c>
      <c r="JS21" s="16" t="str">
        <f>_xlfn.IFNA(IF(JR21&gt;0,$AG$50)," ")</f>
        <v xml:space="preserve"> </v>
      </c>
      <c r="JT21" s="16" t="str">
        <f>_xlfn.IFNA(IF(JR21&gt;0,$AG$49)," ")</f>
        <v xml:space="preserve"> </v>
      </c>
      <c r="JV21" s="18" t="e">
        <v>#N/A</v>
      </c>
      <c r="JW21" s="18" t="str">
        <v xml:space="preserve"> </v>
      </c>
      <c r="JX21" s="18" t="str">
        <v xml:space="preserve"> </v>
      </c>
      <c r="JZ21" s="18" t="e" cm="1">
        <f t="array" ref="JZ21">_xlfn.IFS(AND($B$1=1,$AG$50&gt;0),VLOOKUP(JZ4,$AF$51:$AG$90,2,FALSE),AND($B$1=3,$AG$50&gt;0),VLOOKUP(JZ4,$AF$51:$AG$64,2,FALSE),AND($B$1=4,$AG$50&gt;0),VLOOKUP(JZ4,$AF$51:$AG$60,2,FALSE))</f>
        <v>#N/A</v>
      </c>
      <c r="KA21" s="16" t="str">
        <f>_xlfn.IFNA(IF(JZ21&gt;0,$AG$50)," ")</f>
        <v xml:space="preserve"> </v>
      </c>
      <c r="KB21" s="16" t="str">
        <f>_xlfn.IFNA(IF(JZ21&gt;0,$AG$49)," ")</f>
        <v xml:space="preserve"> </v>
      </c>
      <c r="KD21" s="18" t="e">
        <v>#N/A</v>
      </c>
      <c r="KE21" s="18" t="str">
        <v xml:space="preserve"> </v>
      </c>
      <c r="KF21" s="18" t="str">
        <v xml:space="preserve"> </v>
      </c>
      <c r="KH21" s="18" t="e" cm="1">
        <f t="array" ref="KH21">_xlfn.IFS(AND($B$1=1,$AG$50&gt;0),VLOOKUP(KH4,$AF$51:$AG$90,2,FALSE),AND($B$1=3,$AG$50&gt;0),VLOOKUP(KH4,$AF$51:$AG$64,2,FALSE),AND($B$1=4,$AG$50&gt;0),VLOOKUP(KH4,$AF$51:$AG$60,2,FALSE))</f>
        <v>#N/A</v>
      </c>
      <c r="KI21" s="16" t="str">
        <f>_xlfn.IFNA(IF(KH21&gt;0,$AG$50)," ")</f>
        <v xml:space="preserve"> </v>
      </c>
      <c r="KJ21" s="16" t="str">
        <f>_xlfn.IFNA(IF(KH21&gt;0,$AG$49)," ")</f>
        <v xml:space="preserve"> </v>
      </c>
      <c r="KL21" s="18" t="e">
        <v>#N/A</v>
      </c>
      <c r="KM21" s="18" t="str">
        <v xml:space="preserve"> </v>
      </c>
      <c r="KN21" s="18" t="str">
        <v xml:space="preserve"> </v>
      </c>
      <c r="KP21" s="18" t="e" cm="1">
        <f t="array" ref="KP21">_xlfn.IFS(AND($B$1=1,$AG$50&gt;0),VLOOKUP(KP4,$AF$51:$AG$90,2,FALSE),AND($B$1=3,$AG$50&gt;0),VLOOKUP(KP4,$AF$51:$AG$64,2,FALSE),AND($B$1=4,$AG$50&gt;0),VLOOKUP(KP4,$AF$51:$AG$60,2,FALSE))</f>
        <v>#N/A</v>
      </c>
      <c r="KQ21" s="16" t="str">
        <f>_xlfn.IFNA(IF(KP21&gt;0,$AG$50)," ")</f>
        <v xml:space="preserve"> </v>
      </c>
      <c r="KR21" s="16" t="str">
        <f>_xlfn.IFNA(IF(KP21&gt;0,$AG$49)," ")</f>
        <v xml:space="preserve"> </v>
      </c>
      <c r="KT21" s="18" t="e">
        <v>#N/A</v>
      </c>
      <c r="KU21" s="18" t="str">
        <v xml:space="preserve"> </v>
      </c>
      <c r="KV21" s="18" t="str">
        <v xml:space="preserve"> </v>
      </c>
      <c r="KX21" s="18" t="e" cm="1">
        <f t="array" ref="KX21">_xlfn.IFS(AND($B$1=1,$AG$50&gt;0),VLOOKUP(KX4,$AF$51:$AG$90,2,FALSE),AND($B$1=3,$AG$50&gt;0),VLOOKUP(KX4,$AF$51:$AG$64,2,FALSE),AND($B$1=4,$AG$50&gt;0),VLOOKUP(KX4,$AF$51:$AG$60,2,FALSE))</f>
        <v>#N/A</v>
      </c>
      <c r="KY21" s="16" t="str">
        <f>_xlfn.IFNA(IF(KX21&gt;0,$AG$50)," ")</f>
        <v xml:space="preserve"> </v>
      </c>
      <c r="KZ21" s="16" t="str">
        <f>_xlfn.IFNA(IF(KX21&gt;0,$AG$49)," ")</f>
        <v xml:space="preserve"> </v>
      </c>
      <c r="LB21" s="18" t="e">
        <v>#N/A</v>
      </c>
      <c r="LC21" s="18" t="str">
        <v xml:space="preserve"> </v>
      </c>
      <c r="LD21" s="18" t="str">
        <v xml:space="preserve"> </v>
      </c>
      <c r="LF21" s="18" t="e" cm="1">
        <f t="array" ref="LF21">_xlfn.IFS(AND($B$1=1,$AG$50&gt;0),VLOOKUP(LF4,$AF$51:$AG$90,2,FALSE),AND($B$1=3,$AG$50&gt;0),VLOOKUP(LF4,$AF$51:$AG$64,2,FALSE),AND($B$1=4,$AG$50&gt;0),VLOOKUP(LF4,$AF$51:$AG$60,2,FALSE))</f>
        <v>#N/A</v>
      </c>
      <c r="LG21" s="16" t="str">
        <f>_xlfn.IFNA(IF(LF21&gt;0,$AG$50)," ")</f>
        <v xml:space="preserve"> </v>
      </c>
      <c r="LH21" s="16" t="str">
        <f>_xlfn.IFNA(IF(LF21&gt;0,$AG$49)," ")</f>
        <v xml:space="preserve"> </v>
      </c>
      <c r="LJ21" s="18" t="e">
        <v>#N/A</v>
      </c>
      <c r="LK21" s="18" t="str">
        <v xml:space="preserve"> </v>
      </c>
      <c r="LL21" s="18" t="str">
        <v xml:space="preserve"> </v>
      </c>
    </row>
    <row r="22" spans="1:324" x14ac:dyDescent="0.2">
      <c r="A22" s="16"/>
      <c r="B22" s="20">
        <f>IF($AE$50&gt;0,VLOOKUP(B4,_xlfn.ANCHORARRAY($AD$92),2),"NEIN")</f>
        <v>0.96527777777777768</v>
      </c>
      <c r="C22" s="21" t="str">
        <f>IF(B22&gt;0,$AE$50)</f>
        <v>Sprint</v>
      </c>
      <c r="D22" s="21" t="str">
        <f>IF(B22&gt;0,$AE$49)</f>
        <v>b</v>
      </c>
      <c r="E22" s="18"/>
      <c r="F22" s="18" t="e" cm="1">
        <f t="array" ref="F22">_xlfn.IFS(AND($B$1=1,$AE$50&gt;0),VLOOKUP(F4,$AD$51:$AE$90,2,FALSE),AND($B$1=3,$AE$50&gt;0),VLOOKUP(F4,$AD$51:$AE$64,2,FALSE),AND($B$1=4,$AE$50&gt;0),VLOOKUP(F4,$AD$51:$AE$60,2,FALSE))</f>
        <v>#N/A</v>
      </c>
      <c r="G22" s="16" t="str">
        <f>_xlfn.IFNA(IF(F22&gt;0,$AE$50)," ")</f>
        <v xml:space="preserve"> </v>
      </c>
      <c r="H22" s="16" t="str">
        <f>_xlfn.IFNA(IF(F22&gt;0,$AE$49)," ")</f>
        <v xml:space="preserve"> </v>
      </c>
      <c r="J22" s="3" t="e">
        <v>#N/A</v>
      </c>
      <c r="K22" s="1" t="str">
        <v xml:space="preserve"> </v>
      </c>
      <c r="L22" s="1" t="str">
        <v xml:space="preserve"> </v>
      </c>
      <c r="N22" s="18" t="e" cm="1">
        <f t="array" ref="N22">_xlfn.IFS(AND($B$1=1,$AE$50&gt;0),VLOOKUP(N4,$AD$51:$AE$90,2,FALSE),AND($B$1=3,$AE$50&gt;0),VLOOKUP(N4,$AD$51:$AE$64,2,FALSE),AND($B$1=4,$AE$50&gt;0),VLOOKUP(N4,$AD$51:$AE$60,2,FALSE))</f>
        <v>#N/A</v>
      </c>
      <c r="O22" s="16" t="str">
        <f>_xlfn.IFNA(IF(N22&gt;0,$AE$50)," ")</f>
        <v xml:space="preserve"> </v>
      </c>
      <c r="P22" s="16" t="str">
        <f>_xlfn.IFNA(IF(N22&gt;0,$AE$49)," ")</f>
        <v xml:space="preserve"> </v>
      </c>
      <c r="R22" s="18" t="e">
        <v>#N/A</v>
      </c>
      <c r="S22" s="16" t="str">
        <v xml:space="preserve"> </v>
      </c>
      <c r="T22" s="16" t="str">
        <v xml:space="preserve"> </v>
      </c>
      <c r="V22" s="18" t="e" cm="1">
        <f t="array" ref="V22">_xlfn.IFS(AND($B$1=1,$AE$50&gt;0),VLOOKUP(V4,$AD$51:$AE$90,2,FALSE),AND($B$1=3,$AE$50&gt;0),VLOOKUP(V4,$AD$51:$AE$64,2,FALSE),AND($B$1=4,$AE$50&gt;0),VLOOKUP(V4,$AD$51:$AE$60,2,FALSE))</f>
        <v>#N/A</v>
      </c>
      <c r="W22" s="16" t="str">
        <f>_xlfn.IFNA(IF(V22&gt;0,$AE$50)," ")</f>
        <v xml:space="preserve"> </v>
      </c>
      <c r="X22" s="16" t="str">
        <f>_xlfn.IFNA(IF(V22&gt;0,$AE$49)," ")</f>
        <v xml:space="preserve"> </v>
      </c>
      <c r="Z22" s="3" t="e">
        <v>#N/A</v>
      </c>
      <c r="AA22" s="1" t="str">
        <v xml:space="preserve"> </v>
      </c>
      <c r="AB22" s="1" t="str">
        <v xml:space="preserve"> </v>
      </c>
      <c r="AD22" s="18" t="e" cm="1">
        <f t="array" ref="AD22">_xlfn.IFS(AND($B$1=1,$AE$50&gt;0),VLOOKUP(AD4,$AD$51:$AE$90,2,FALSE),AND($B$1=3,$AE$50&gt;0),VLOOKUP(AD4,$AD$51:$AE$64,2,FALSE),AND($B$1=4,$AE$50&gt;0),VLOOKUP(AD4,$AD$51:$AE$60,2,FALSE))</f>
        <v>#N/A</v>
      </c>
      <c r="AE22" s="16" t="str">
        <f>_xlfn.IFNA(IF(AD22&gt;0,$AE$50)," ")</f>
        <v xml:space="preserve"> </v>
      </c>
      <c r="AF22" s="16" t="str">
        <f>_xlfn.IFNA(IF(AD22&gt;0,$AE$49)," ")</f>
        <v xml:space="preserve"> </v>
      </c>
      <c r="AH22" s="3" t="e">
        <v>#N/A</v>
      </c>
      <c r="AI22" s="1" t="str">
        <v xml:space="preserve"> </v>
      </c>
      <c r="AJ22" s="1" t="str">
        <v xml:space="preserve"> </v>
      </c>
      <c r="AL22" s="18" t="e" cm="1">
        <f t="array" ref="AL22">_xlfn.IFS(AND($B$1=1,$AE$50&gt;0),VLOOKUP(AL4,$AD$51:$AE$90,2,FALSE),AND($B$1=3,$AE$50&gt;0),VLOOKUP(AL4,$AD$51:$AE$64,2,FALSE),AND($B$1=4,$AE$50&gt;0),VLOOKUP(AL4,$AD$51:$AE$60,2,FALSE))</f>
        <v>#N/A</v>
      </c>
      <c r="AM22" s="16" t="str">
        <f>_xlfn.IFNA(IF(AL22&gt;0,$AE$50)," ")</f>
        <v xml:space="preserve"> </v>
      </c>
      <c r="AN22" s="16" t="str">
        <f>_xlfn.IFNA(IF(AL22&gt;0,$AE$49)," ")</f>
        <v xml:space="preserve"> </v>
      </c>
      <c r="AP22" s="3" t="e">
        <v>#N/A</v>
      </c>
      <c r="AQ22" s="1" t="str">
        <v xml:space="preserve"> </v>
      </c>
      <c r="AR22" s="1" t="str">
        <v xml:space="preserve"> </v>
      </c>
      <c r="AT22" s="18" t="e" cm="1">
        <f t="array" ref="AT22">_xlfn.IFS(AND($B$1=1,$AE$50&gt;0),VLOOKUP(AT4,$AD$51:$AE$90,2,FALSE),AND($B$1=3,$AE$50&gt;0),VLOOKUP(AT4,$AD$51:$AE$64,2,FALSE),AND($B$1=4,$AE$50&gt;0),VLOOKUP(AT4,$AD$51:$AE$60,2,FALSE))</f>
        <v>#N/A</v>
      </c>
      <c r="AU22" s="16" t="str">
        <f>_xlfn.IFNA(IF(AT22&gt;0,$AE$50)," ")</f>
        <v xml:space="preserve"> </v>
      </c>
      <c r="AV22" s="16" t="str">
        <f>_xlfn.IFNA(IF(AT22&gt;0,$AE$49)," ")</f>
        <v xml:space="preserve"> </v>
      </c>
      <c r="AX22" s="3" t="e">
        <v>#N/A</v>
      </c>
      <c r="AY22" s="1" t="str">
        <v xml:space="preserve"> </v>
      </c>
      <c r="AZ22" s="1" t="str">
        <v xml:space="preserve"> </v>
      </c>
      <c r="BB22" s="18" t="e" cm="1">
        <f t="array" ref="BB22">_xlfn.IFS(AND($B$1=1,$AE$50&gt;0),VLOOKUP(BB4,$AD$51:$AE$90,2,FALSE),AND($B$1=3,$AE$50&gt;0),VLOOKUP(BB4,$AD$51:$AE$64,2,FALSE),AND($B$1=4,$AE$50&gt;0),VLOOKUP(BB4,$AD$51:$AE$60,2,FALSE))</f>
        <v>#N/A</v>
      </c>
      <c r="BC22" s="16" t="str">
        <f>_xlfn.IFNA(IF(BB22&gt;0,$AE$50)," ")</f>
        <v xml:space="preserve"> </v>
      </c>
      <c r="BD22" s="16" t="str">
        <f>_xlfn.IFNA(IF(BB22&gt;0,$AE$49)," ")</f>
        <v xml:space="preserve"> </v>
      </c>
      <c r="BF22" s="3" t="e">
        <v>#N/A</v>
      </c>
      <c r="BG22" s="1" t="str">
        <v xml:space="preserve"> </v>
      </c>
      <c r="BH22" s="1" t="str">
        <v xml:space="preserve"> </v>
      </c>
      <c r="BJ22" s="18" cm="1">
        <f t="array" ref="BJ22">_xlfn.IFS(AND($B$1=1,$AE$50&gt;0),VLOOKUP(BJ4,$AD$51:$AE$90,2,FALSE),AND($B$1=3,$AE$50&gt;0),VLOOKUP(BJ4,$AD$51:$AE$64,2,FALSE),AND($B$1=4,$AE$50&gt;0),VLOOKUP(BJ4,$AD$51:$AE$60,2,FALSE))</f>
        <v>0.46527777777777779</v>
      </c>
      <c r="BK22" s="16" t="str">
        <f>_xlfn.IFNA(IF(BJ22&gt;0,$AE$50)," ")</f>
        <v>Sprint</v>
      </c>
      <c r="BL22" s="16" t="str">
        <f>_xlfn.IFNA(IF(BJ22&gt;0,$AE$49)," ")</f>
        <v>b</v>
      </c>
      <c r="BN22" s="3" t="e">
        <v>#N/A</v>
      </c>
      <c r="BO22" s="3" t="str">
        <v xml:space="preserve"> </v>
      </c>
      <c r="BP22" s="3" t="str">
        <v xml:space="preserve"> </v>
      </c>
      <c r="BR22" s="18" cm="1">
        <f t="array" ref="BR22">_xlfn.IFS(AND($B$1=1,$AE$50&gt;0),VLOOKUP(BR4,$AD$51:$AE$90,2,FALSE),AND($B$1=3,$AE$50&gt;0),VLOOKUP(BR4,$AD$51:$AE$64,2,FALSE),AND($B$1=4,$AE$50&gt;0),VLOOKUP(BR4,$AD$51:$AE$60,2,FALSE))</f>
        <v>0.49305555555555558</v>
      </c>
      <c r="BS22" s="16" t="str">
        <f>_xlfn.IFNA(IF(BR22&gt;0,$AE$50)," ")</f>
        <v>Sprint</v>
      </c>
      <c r="BT22" s="16" t="str">
        <f>_xlfn.IFNA(IF(BR22&gt;0,$AE$49)," ")</f>
        <v>b</v>
      </c>
      <c r="BV22" s="3" t="e">
        <v>#N/A</v>
      </c>
      <c r="BW22" s="3" t="str">
        <v xml:space="preserve"> </v>
      </c>
      <c r="BX22" s="3" t="str">
        <v xml:space="preserve"> </v>
      </c>
      <c r="BZ22" s="18" cm="1">
        <f t="array" ref="BZ22">_xlfn.IFS(AND($B$1=1,$AE$50&gt;0),VLOOKUP(BZ4,$AD$51:$AE$90,2,FALSE),AND($B$1=3,$AE$50&gt;0),VLOOKUP(BZ4,$AD$51:$AE$64,2,FALSE),AND($B$1=4,$AE$50&gt;0),VLOOKUP(BZ4,$AD$51:$AE$60,2,FALSE))</f>
        <v>0.52083333333333337</v>
      </c>
      <c r="CA22" s="16" t="str">
        <f>_xlfn.IFNA(IF(BZ22&gt;0,$AE$50)," ")</f>
        <v>Sprint</v>
      </c>
      <c r="CB22" s="16" t="str">
        <f>_xlfn.IFNA(IF(BZ22&gt;0,$AE$49)," ")</f>
        <v>b</v>
      </c>
      <c r="CD22" s="3" t="e">
        <v>#N/A</v>
      </c>
      <c r="CE22" s="3" t="str">
        <v xml:space="preserve"> </v>
      </c>
      <c r="CF22" s="3" t="str">
        <v xml:space="preserve"> </v>
      </c>
      <c r="CH22" s="18" cm="1">
        <f t="array" ref="CH22">_xlfn.IFS(AND($B$1=1,$AE$50&gt;0),VLOOKUP(CH4,$AD$51:$AE$90,2,FALSE),AND($B$1=3,$AE$50&gt;0),VLOOKUP(CH4,$AD$51:$AE$64,2,FALSE),AND($B$1=4,$AE$50&gt;0),VLOOKUP(CH4,$AD$51:$AE$60,2,FALSE))</f>
        <v>0.35416666666666669</v>
      </c>
      <c r="CI22" s="16" t="str">
        <f>_xlfn.IFNA(IF(CH22&gt;0,$AE$50)," ")</f>
        <v>Sprint</v>
      </c>
      <c r="CJ22" s="16" t="str">
        <f>_xlfn.IFNA(IF(CH22&gt;0,$AE$49)," ")</f>
        <v>b</v>
      </c>
      <c r="CL22" s="3" t="e">
        <v>#N/A</v>
      </c>
      <c r="CM22" s="3" t="str">
        <v xml:space="preserve"> </v>
      </c>
      <c r="CN22" s="3" t="str">
        <v xml:space="preserve"> </v>
      </c>
      <c r="CP22" s="18" cm="1">
        <f t="array" ref="CP22">_xlfn.IFS(AND($B$1=1,$AE$50&gt;0),VLOOKUP(CP4,$AD$51:$AE$90,2,FALSE),AND($B$1=3,$AE$50&gt;0),VLOOKUP(CP4,$AD$51:$AE$64,2,FALSE),AND($B$1=4,$AE$50&gt;0),VLOOKUP(CP4,$AD$51:$AE$60,2,FALSE))</f>
        <v>0.38194444444444448</v>
      </c>
      <c r="CQ22" s="16" t="str">
        <f>_xlfn.IFNA(IF(CP22&gt;0,$AE$50)," ")</f>
        <v>Sprint</v>
      </c>
      <c r="CR22" s="16" t="str">
        <f>_xlfn.IFNA(IF(CP22&gt;0,$AE$49)," ")</f>
        <v>b</v>
      </c>
      <c r="CT22" s="3" t="e">
        <v>#N/A</v>
      </c>
      <c r="CU22" s="3" t="str">
        <v xml:space="preserve"> </v>
      </c>
      <c r="CV22" s="3" t="str">
        <v xml:space="preserve"> </v>
      </c>
      <c r="CX22" s="18" cm="1">
        <f t="array" ref="CX22">_xlfn.IFS(AND($B$1=1,$AE$50&gt;0),VLOOKUP(CX4,$AD$51:$AE$90,2,FALSE),AND($B$1=3,$AE$50&gt;0),VLOOKUP(CX4,$AD$51:$AE$64,2,FALSE),AND($B$1=4,$AE$50&gt;0),VLOOKUP(CX4,$AD$51:$AE$60,2,FALSE))</f>
        <v>0.40972222222222221</v>
      </c>
      <c r="CY22" s="16" t="str">
        <f>_xlfn.IFNA(IF(CX22&gt;0,$AE$50)," ")</f>
        <v>Sprint</v>
      </c>
      <c r="CZ22" s="16" t="str">
        <f>_xlfn.IFNA(IF(CX22&gt;0,$AE$49)," ")</f>
        <v>b</v>
      </c>
      <c r="DB22" s="3" t="e">
        <v>#N/A</v>
      </c>
      <c r="DC22" s="3" t="str">
        <v xml:space="preserve"> </v>
      </c>
      <c r="DD22" s="3" t="str">
        <v xml:space="preserve"> </v>
      </c>
      <c r="DF22" s="18" cm="1">
        <f t="array" ref="DF22">_xlfn.IFS(AND($B$1=1,$AE$50&gt;0),VLOOKUP(DF4,$AD$51:$AE$90,2,FALSE),AND($B$1=3,$AE$50&gt;0),VLOOKUP(DF4,$AD$51:$AE$64,2,FALSE),AND($B$1=4,$AE$50&gt;0),VLOOKUP(DF4,$AD$51:$AE$60,2,FALSE))</f>
        <v>0.4375</v>
      </c>
      <c r="DG22" s="16" t="str">
        <f>_xlfn.IFNA(IF(DF22&gt;0,$AE$50)," ")</f>
        <v>Sprint</v>
      </c>
      <c r="DH22" s="16" t="str">
        <f>_xlfn.IFNA(IF(DF22&gt;0,$AE$49)," ")</f>
        <v>b</v>
      </c>
      <c r="DJ22" s="3" t="e">
        <v>#N/A</v>
      </c>
      <c r="DK22" s="3" t="str">
        <v xml:space="preserve"> </v>
      </c>
      <c r="DL22" s="3" t="str">
        <v xml:space="preserve"> </v>
      </c>
      <c r="DN22" s="18" t="e" cm="1">
        <f t="array" ref="DN22">_xlfn.IFS(AND($B$1=1,$AE$50&gt;0),VLOOKUP(DN4,$AD$51:$AE$90,2,FALSE),AND($B$1=3,$AE$50&gt;0),VLOOKUP(DN4,$AD$51:$AE$64,2,FALSE),AND($B$1=4,$AE$50&gt;0),VLOOKUP(DN4,$AD$51:$AE$60,2,FALSE))</f>
        <v>#N/A</v>
      </c>
      <c r="DO22" s="16" t="str">
        <f>_xlfn.IFNA(IF(DN22&gt;0,$AE$50)," ")</f>
        <v xml:space="preserve"> </v>
      </c>
      <c r="DP22" s="16" t="str">
        <f>_xlfn.IFNA(IF(DN22&gt;0,$AE$49)," ")</f>
        <v xml:space="preserve"> </v>
      </c>
      <c r="DR22" s="3" t="e">
        <v>#N/A</v>
      </c>
      <c r="DS22" s="3" t="str">
        <v xml:space="preserve"> </v>
      </c>
      <c r="DT22" s="3" t="str">
        <v xml:space="preserve"> </v>
      </c>
      <c r="DV22" s="18" t="e" cm="1">
        <f t="array" ref="DV22">_xlfn.IFS(AND($B$1=1,$AE$50&gt;0),VLOOKUP(DV4,$AD$51:$AE$90,2,FALSE),AND($B$1=3,$AE$50&gt;0),VLOOKUP(DV4,$AD$51:$AE$64,2,FALSE),AND($B$1=4,$AE$50&gt;0),VLOOKUP(DV4,$AD$51:$AE$60,2,FALSE))</f>
        <v>#N/A</v>
      </c>
      <c r="DW22" s="16" t="str">
        <f>_xlfn.IFNA(IF(DV22&gt;0,$AE$50)," ")</f>
        <v xml:space="preserve"> </v>
      </c>
      <c r="DX22" s="16" t="str">
        <f>_xlfn.IFNA(IF(DV22&gt;0,$AE$49)," ")</f>
        <v xml:space="preserve"> </v>
      </c>
      <c r="DZ22" s="3" t="e">
        <v>#N/A</v>
      </c>
      <c r="EA22" s="3" t="str">
        <v xml:space="preserve"> </v>
      </c>
      <c r="EB22" s="3" t="str">
        <v xml:space="preserve"> </v>
      </c>
      <c r="ED22" s="18" t="e" cm="1">
        <f t="array" ref="ED22">_xlfn.IFS(AND($B$1=1,$AE$50&gt;0),VLOOKUP(ED4,$AD$51:$AE$90,2,FALSE),AND($B$1=3,$AE$50&gt;0),VLOOKUP(ED4,$AD$51:$AE$64,2,FALSE),AND($B$1=4,$AE$50&gt;0),VLOOKUP(ED4,$AD$51:$AE$60,2,FALSE))</f>
        <v>#N/A</v>
      </c>
      <c r="EE22" s="16" t="str">
        <f>_xlfn.IFNA(IF(ED22&gt;0,$AE$50)," ")</f>
        <v xml:space="preserve"> </v>
      </c>
      <c r="EF22" s="16" t="str">
        <f>_xlfn.IFNA(IF(ED22&gt;0,$AE$49)," ")</f>
        <v xml:space="preserve"> </v>
      </c>
      <c r="EH22" s="3" t="e">
        <v>#N/A</v>
      </c>
      <c r="EI22" s="3" t="str">
        <v xml:space="preserve"> </v>
      </c>
      <c r="EJ22" s="3" t="str">
        <v xml:space="preserve"> </v>
      </c>
      <c r="EL22" s="18" t="e" cm="1">
        <f t="array" ref="EL22">_xlfn.IFS(AND($B$1=1,$AE$50&gt;0),VLOOKUP(EL4,$AD$51:$AE$90,2,FALSE),AND($B$1=3,$AE$50&gt;0),VLOOKUP(EL4,$AD$51:$AE$64,2,FALSE),AND($B$1=4,$AE$50&gt;0),VLOOKUP(EL4,$AD$51:$AE$60,2,FALSE))</f>
        <v>#N/A</v>
      </c>
      <c r="EM22" s="16" t="str">
        <f>_xlfn.IFNA(IF(EL22&gt;0,$AE$50)," ")</f>
        <v xml:space="preserve"> </v>
      </c>
      <c r="EN22" s="16" t="str">
        <f>_xlfn.IFNA(IF(EL22&gt;0,$AE$49)," ")</f>
        <v xml:space="preserve"> </v>
      </c>
      <c r="EP22" s="18" t="e">
        <v>#N/A</v>
      </c>
      <c r="EQ22" s="18" t="str">
        <v xml:space="preserve"> </v>
      </c>
      <c r="ER22" s="18" t="str">
        <v xml:space="preserve"> </v>
      </c>
      <c r="ET22" s="18" t="e" cm="1">
        <f t="array" ref="ET22">_xlfn.IFS(AND($B$1=1,$AE$50&gt;0),VLOOKUP(ET4,$AD$51:$AE$90,2,FALSE),AND($B$1=3,$AE$50&gt;0),VLOOKUP(ET4,$AD$51:$AE$64,2,FALSE),AND($B$1=4,$AE$50&gt;0),VLOOKUP(ET4,$AD$51:$AE$60,2,FALSE))</f>
        <v>#N/A</v>
      </c>
      <c r="EU22" s="16" t="str">
        <f>_xlfn.IFNA(IF(ET22&gt;0,$AE$50)," ")</f>
        <v xml:space="preserve"> </v>
      </c>
      <c r="EV22" s="16" t="str">
        <f>_xlfn.IFNA(IF(ET22&gt;0,$AE$49)," ")</f>
        <v xml:space="preserve"> </v>
      </c>
      <c r="EX22" s="18" t="e">
        <v>#N/A</v>
      </c>
      <c r="EY22" s="18" t="str">
        <v xml:space="preserve"> </v>
      </c>
      <c r="EZ22" s="18" t="str">
        <v xml:space="preserve"> </v>
      </c>
      <c r="FB22" s="18" t="e" cm="1">
        <f t="array" ref="FB22">_xlfn.IFS(AND($B$1=1,$AE$50&gt;0),VLOOKUP(FB4,$AD$51:$AE$90,2,FALSE),AND($B$1=3,$AE$50&gt;0),VLOOKUP(FB4,$AD$51:$AE$64,2,FALSE),AND($B$1=4,$AE$50&gt;0),VLOOKUP(FB4,$AD$51:$AE$60,2,FALSE))</f>
        <v>#N/A</v>
      </c>
      <c r="FC22" s="16" t="str">
        <f>_xlfn.IFNA(IF(FB22&gt;0,$AE$50)," ")</f>
        <v xml:space="preserve"> </v>
      </c>
      <c r="FD22" s="16" t="str">
        <f>_xlfn.IFNA(IF(FB22&gt;0,$AE$49)," ")</f>
        <v xml:space="preserve"> </v>
      </c>
      <c r="FF22" s="18" t="e">
        <v>#N/A</v>
      </c>
      <c r="FG22" s="18" t="str">
        <v xml:space="preserve"> </v>
      </c>
      <c r="FH22" s="18" t="str">
        <v xml:space="preserve"> </v>
      </c>
      <c r="FJ22" s="18" t="e" cm="1">
        <f t="array" ref="FJ22">_xlfn.IFS(AND($B$1=1,$AE$50&gt;0),VLOOKUP(FJ4,$AD$51:$AE$90,2,FALSE),AND($B$1=3,$AE$50&gt;0),VLOOKUP(FJ4,$AD$51:$AE$64,2,FALSE),AND($B$1=4,$AE$50&gt;0),VLOOKUP(FJ4,$AD$51:$AE$60,2,FALSE))</f>
        <v>#N/A</v>
      </c>
      <c r="FK22" s="16" t="str">
        <f>_xlfn.IFNA(IF(FJ22&gt;0,$AE$50)," ")</f>
        <v xml:space="preserve"> </v>
      </c>
      <c r="FL22" s="16" t="str">
        <f>_xlfn.IFNA(IF(FJ22&gt;0,$AE$49)," ")</f>
        <v xml:space="preserve"> </v>
      </c>
      <c r="FN22" s="18" t="e">
        <v>#N/A</v>
      </c>
      <c r="FO22" s="18" t="str">
        <v xml:space="preserve"> </v>
      </c>
      <c r="FP22" s="18" t="str">
        <v xml:space="preserve"> </v>
      </c>
      <c r="FR22" s="18" t="e" cm="1">
        <f t="array" ref="FR22">_xlfn.IFS(AND($B$1=1,$AE$50&gt;0),VLOOKUP(FR4,$AD$51:$AE$90,2,FALSE),AND($B$1=3,$AE$50&gt;0),VLOOKUP(FR4,$AD$51:$AE$64,2,FALSE),AND($B$1=4,$AE$50&gt;0),VLOOKUP(FR4,$AD$51:$AE$60,2,FALSE))</f>
        <v>#N/A</v>
      </c>
      <c r="FS22" s="16" t="str">
        <f>_xlfn.IFNA(IF(FR22&gt;0,$AE$50)," ")</f>
        <v xml:space="preserve"> </v>
      </c>
      <c r="FT22" s="16" t="str">
        <f>_xlfn.IFNA(IF(FR22&gt;0,$AE$49)," ")</f>
        <v xml:space="preserve"> </v>
      </c>
      <c r="FV22" s="18" t="e">
        <v>#N/A</v>
      </c>
      <c r="FW22" s="18" t="str">
        <v xml:space="preserve"> </v>
      </c>
      <c r="FX22" s="18" t="str">
        <v xml:space="preserve"> </v>
      </c>
      <c r="FZ22" s="18" t="e" cm="1">
        <f t="array" ref="FZ22">_xlfn.IFS(AND($B$1=1,$AE$50&gt;0),VLOOKUP(FZ4,$AD$51:$AE$90,2,FALSE),AND($B$1=3,$AE$50&gt;0),VLOOKUP(FZ4,$AD$51:$AE$64,2,FALSE),AND($B$1=4,$AE$50&gt;0),VLOOKUP(FZ4,$AD$51:$AE$60,2,FALSE))</f>
        <v>#N/A</v>
      </c>
      <c r="GA22" s="16" t="str">
        <f>_xlfn.IFNA(IF(FZ22&gt;0,$AE$50)," ")</f>
        <v xml:space="preserve"> </v>
      </c>
      <c r="GB22" s="16" t="str">
        <f>_xlfn.IFNA(IF(FZ22&gt;0,$AE$49)," ")</f>
        <v xml:space="preserve"> </v>
      </c>
      <c r="GD22" s="18" t="e">
        <v>#N/A</v>
      </c>
      <c r="GE22" s="16" t="str">
        <v xml:space="preserve"> </v>
      </c>
      <c r="GF22" s="16" t="str">
        <v xml:space="preserve"> </v>
      </c>
      <c r="GH22" s="18" t="e" cm="1">
        <f t="array" ref="GH22">_xlfn.IFS(AND($B$1=1,$AE$50&gt;0),VLOOKUP(GH4,$AD$51:$AE$90,2,FALSE),AND($B$1=3,$AE$50&gt;0),VLOOKUP(GH4,$AD$51:$AE$64,2,FALSE),AND($B$1=4,$AE$50&gt;0),VLOOKUP(GH4,$AD$51:$AE$60,2,FALSE))</f>
        <v>#N/A</v>
      </c>
      <c r="GI22" s="16" t="str">
        <f>_xlfn.IFNA(IF(GH22&gt;0,$AE$50)," ")</f>
        <v xml:space="preserve"> </v>
      </c>
      <c r="GJ22" s="16" t="str">
        <f>_xlfn.IFNA(IF(GH22&gt;0,$AE$49)," ")</f>
        <v xml:space="preserve"> </v>
      </c>
      <c r="GL22" s="18" t="e">
        <v>#N/A</v>
      </c>
      <c r="GM22" s="16" t="str">
        <v xml:space="preserve"> </v>
      </c>
      <c r="GN22" s="16" t="str">
        <v xml:space="preserve"> </v>
      </c>
      <c r="GP22" s="18" t="e" cm="1">
        <f t="array" ref="GP22">_xlfn.IFS(AND($B$1=1,$AE$50&gt;0),VLOOKUP(GP4,$AD$51:$AE$90,2,FALSE),AND($B$1=3,$AE$50&gt;0),VLOOKUP(GP4,$AD$51:$AE$64,2,FALSE),AND($B$1=4,$AE$50&gt;0),VLOOKUP(GP4,$AD$51:$AE$60,2,FALSE))</f>
        <v>#N/A</v>
      </c>
      <c r="GQ22" s="16" t="str">
        <f>_xlfn.IFNA(IF(GP22&gt;0,$AE$50)," ")</f>
        <v xml:space="preserve"> </v>
      </c>
      <c r="GR22" s="16" t="str">
        <f>_xlfn.IFNA(IF(GP22&gt;0,$AE$49)," ")</f>
        <v xml:space="preserve"> </v>
      </c>
      <c r="GT22" s="18" t="e">
        <v>#N/A</v>
      </c>
      <c r="GU22" s="16" t="str">
        <v xml:space="preserve"> </v>
      </c>
      <c r="GV22" s="16" t="str">
        <v xml:space="preserve"> </v>
      </c>
      <c r="GX22" s="18" t="e" cm="1">
        <f t="array" ref="GX22">_xlfn.IFS(AND($B$1=1,$AE$50&gt;0),VLOOKUP(GX4,$AD$51:$AE$90,2,FALSE),AND($B$1=3,$AE$50&gt;0),VLOOKUP(GX4,$AD$51:$AE$64,2,FALSE),AND($B$1=4,$AE$50&gt;0),VLOOKUP(GX4,$AD$51:$AE$60,2,FALSE))</f>
        <v>#N/A</v>
      </c>
      <c r="GY22" s="16" t="str">
        <f>_xlfn.IFNA(IF(GX22&gt;0,$AE$50)," ")</f>
        <v xml:space="preserve"> </v>
      </c>
      <c r="GZ22" s="16" t="str">
        <f>_xlfn.IFNA(IF(GX22&gt;0,$AE$49)," ")</f>
        <v xml:space="preserve"> </v>
      </c>
      <c r="HB22" s="18" t="e">
        <v>#N/A</v>
      </c>
      <c r="HC22" s="16" t="str">
        <v xml:space="preserve"> </v>
      </c>
      <c r="HD22" s="16" t="str">
        <v xml:space="preserve"> </v>
      </c>
      <c r="HF22" s="18" t="e" cm="1">
        <f t="array" ref="HF22">_xlfn.IFS(AND($B$1=1,$AE$50&gt;0),VLOOKUP(HF4,$AD$51:$AE$90,2,FALSE),AND($B$1=3,$AE$50&gt;0),VLOOKUP(HF4,$AD$51:$AE$64,2,FALSE),AND($B$1=4,$AE$50&gt;0),VLOOKUP(HF4,$AD$51:$AE$60,2,FALSE))</f>
        <v>#N/A</v>
      </c>
      <c r="HG22" s="16" t="str">
        <f>_xlfn.IFNA(IF(HF22&gt;0,$AE$50)," ")</f>
        <v xml:space="preserve"> </v>
      </c>
      <c r="HH22" s="16" t="str">
        <f>_xlfn.IFNA(IF(HF22&gt;0,$AE$49)," ")</f>
        <v xml:space="preserve"> </v>
      </c>
      <c r="HJ22" s="18" t="e">
        <v>#N/A</v>
      </c>
      <c r="HK22" s="18" t="str">
        <v xml:space="preserve"> </v>
      </c>
      <c r="HL22" s="18" t="str">
        <v xml:space="preserve"> </v>
      </c>
      <c r="HN22" s="18" t="e" cm="1">
        <f t="array" ref="HN22">_xlfn.IFS(AND($B$1=1,$AE$50&gt;0),VLOOKUP(HN4,$AD$51:$AE$90,2,FALSE),AND($B$1=3,$AE$50&gt;0),VLOOKUP(HN4,$AD$51:$AE$64,2,FALSE),AND($B$1=4,$AE$50&gt;0),VLOOKUP(HN4,$AD$51:$AE$60,2,FALSE))</f>
        <v>#N/A</v>
      </c>
      <c r="HO22" s="16" t="str">
        <f>_xlfn.IFNA(IF(HN22&gt;0,$AE$50)," ")</f>
        <v xml:space="preserve"> </v>
      </c>
      <c r="HP22" s="16" t="str">
        <f>_xlfn.IFNA(IF(HN22&gt;0,$AE$49)," ")</f>
        <v xml:space="preserve"> </v>
      </c>
      <c r="HR22" s="18" t="e">
        <v>#N/A</v>
      </c>
      <c r="HS22" s="18" t="str">
        <v xml:space="preserve"> </v>
      </c>
      <c r="HT22" s="18" t="str">
        <v xml:space="preserve"> </v>
      </c>
      <c r="HV22" s="18" t="e" cm="1">
        <f t="array" ref="HV22">_xlfn.IFS(AND($B$1=1,$AE$50&gt;0),VLOOKUP(HV4,$AD$51:$AE$90,2,FALSE),AND($B$1=3,$AE$50&gt;0),VLOOKUP(HV4,$AD$51:$AE$64,2,FALSE),AND($B$1=4,$AE$50&gt;0),VLOOKUP(HV4,$AD$51:$AE$60,2,FALSE))</f>
        <v>#N/A</v>
      </c>
      <c r="HW22" s="16" t="str">
        <f>_xlfn.IFNA(IF(HV22&gt;0,$AE$50)," ")</f>
        <v xml:space="preserve"> </v>
      </c>
      <c r="HX22" s="16" t="str">
        <f>_xlfn.IFNA(IF(HV22&gt;0,$AE$49)," ")</f>
        <v xml:space="preserve"> </v>
      </c>
      <c r="HZ22" s="18" t="e">
        <v>#N/A</v>
      </c>
      <c r="IA22" s="18" t="str">
        <v xml:space="preserve"> </v>
      </c>
      <c r="IB22" s="18" t="str">
        <v xml:space="preserve"> </v>
      </c>
      <c r="ID22" s="18" t="e" cm="1">
        <f t="array" ref="ID22">_xlfn.IFS(AND($B$1=1,$AE$50&gt;0),VLOOKUP(ID4,$AD$51:$AE$90,2,FALSE),AND($B$1=3,$AE$50&gt;0),VLOOKUP(ID4,$AD$51:$AE$64,2,FALSE),AND($B$1=4,$AE$50&gt;0),VLOOKUP(ID4,$AD$51:$AE$60,2,FALSE))</f>
        <v>#N/A</v>
      </c>
      <c r="IE22" s="16" t="str">
        <f>_xlfn.IFNA(IF(ID22&gt;0,$AE$50)," ")</f>
        <v xml:space="preserve"> </v>
      </c>
      <c r="IF22" s="16" t="str">
        <f>_xlfn.IFNA(IF(ID22&gt;0,$AE$49)," ")</f>
        <v xml:space="preserve"> </v>
      </c>
      <c r="IH22" s="18" t="e">
        <v>#N/A</v>
      </c>
      <c r="II22" s="18" t="str">
        <v xml:space="preserve"> </v>
      </c>
      <c r="IJ22" s="18" t="str">
        <v xml:space="preserve"> </v>
      </c>
      <c r="IL22" s="18" t="e" cm="1">
        <f t="array" ref="IL22">_xlfn.IFS(AND($B$1=1,$AE$50&gt;0),VLOOKUP(IL4,$AD$51:$AE$90,2,FALSE),AND($B$1=3,$AE$50&gt;0),VLOOKUP(IL4,$AD$51:$AE$64,2,FALSE),AND($B$1=4,$AE$50&gt;0),VLOOKUP(IL4,$AD$51:$AE$60,2,FALSE))</f>
        <v>#N/A</v>
      </c>
      <c r="IM22" s="16" t="str">
        <f>_xlfn.IFNA(IF(IL22&gt;0,$AE$50)," ")</f>
        <v xml:space="preserve"> </v>
      </c>
      <c r="IN22" s="16" t="str">
        <f>_xlfn.IFNA(IF(IL22&gt;0,$AE$49)," ")</f>
        <v xml:space="preserve"> </v>
      </c>
      <c r="IP22" s="18" t="e">
        <v>#N/A</v>
      </c>
      <c r="IQ22" s="18" t="str">
        <v xml:space="preserve"> </v>
      </c>
      <c r="IR22" s="18" t="str">
        <v xml:space="preserve"> </v>
      </c>
      <c r="IT22" s="18" t="e" cm="1">
        <f t="array" ref="IT22">_xlfn.IFS(AND($B$1=1,$AE$50&gt;0),VLOOKUP(IT4,$AD$51:$AE$90,2,FALSE),AND($B$1=3,$AE$50&gt;0),VLOOKUP(IT4,$AD$51:$AE$64,2,FALSE),AND($B$1=4,$AE$50&gt;0),VLOOKUP(IT4,$AD$51:$AE$60,2,FALSE))</f>
        <v>#N/A</v>
      </c>
      <c r="IU22" s="16" t="str">
        <f>_xlfn.IFNA(IF(IT22&gt;0,$AE$50)," ")</f>
        <v xml:space="preserve"> </v>
      </c>
      <c r="IV22" s="16" t="str">
        <f>_xlfn.IFNA(IF(IT22&gt;0,$AE$49)," ")</f>
        <v xml:space="preserve"> </v>
      </c>
      <c r="IX22" s="18" t="e">
        <v>#N/A</v>
      </c>
      <c r="IY22" s="18" t="str">
        <v xml:space="preserve"> </v>
      </c>
      <c r="IZ22" s="18" t="str">
        <v xml:space="preserve"> </v>
      </c>
      <c r="JB22" s="18" t="e" cm="1">
        <f t="array" ref="JB22">_xlfn.IFS(AND($B$1=1,$AE$50&gt;0),VLOOKUP(JB4,$AD$51:$AE$90,2,FALSE),AND($B$1=3,$AE$50&gt;0),VLOOKUP(JB4,$AD$51:$AE$64,2,FALSE),AND($B$1=4,$AE$50&gt;0),VLOOKUP(JB4,$AD$51:$AE$60,2,FALSE))</f>
        <v>#N/A</v>
      </c>
      <c r="JC22" s="16" t="str">
        <f>_xlfn.IFNA(IF(JB22&gt;0,$AE$50)," ")</f>
        <v xml:space="preserve"> </v>
      </c>
      <c r="JD22" s="16" t="str">
        <f>_xlfn.IFNA(IF(JB22&gt;0,$AE$49)," ")</f>
        <v xml:space="preserve"> </v>
      </c>
      <c r="JF22" s="18" t="e">
        <v>#N/A</v>
      </c>
      <c r="JG22" s="18" t="str">
        <v xml:space="preserve"> </v>
      </c>
      <c r="JH22" s="18" t="str">
        <v xml:space="preserve"> </v>
      </c>
      <c r="JJ22" s="18" t="e" cm="1">
        <f t="array" ref="JJ22">_xlfn.IFS(AND($B$1=1,$AE$50&gt;0),VLOOKUP(JJ4,$AD$51:$AE$90,2,FALSE),AND($B$1=3,$AE$50&gt;0),VLOOKUP(JJ4,$AD$51:$AE$64,2,FALSE),AND($B$1=4,$AE$50&gt;0),VLOOKUP(JJ4,$AD$51:$AE$60,2,FALSE))</f>
        <v>#N/A</v>
      </c>
      <c r="JK22" s="16" t="str">
        <f>_xlfn.IFNA(IF(JJ22&gt;0,$AE$50)," ")</f>
        <v xml:space="preserve"> </v>
      </c>
      <c r="JL22" s="16" t="str">
        <f>_xlfn.IFNA(IF(JJ22&gt;0,$AE$49)," ")</f>
        <v xml:space="preserve"> </v>
      </c>
      <c r="JN22" s="18" t="e">
        <v>#N/A</v>
      </c>
      <c r="JO22" s="18" t="str">
        <v xml:space="preserve"> </v>
      </c>
      <c r="JP22" s="18" t="str">
        <v xml:space="preserve"> </v>
      </c>
      <c r="JR22" s="18" t="e" cm="1">
        <f t="array" ref="JR22">_xlfn.IFS(AND($B$1=1,$AE$50&gt;0),VLOOKUP(JR4,$AD$51:$AE$90,2,FALSE),AND($B$1=3,$AE$50&gt;0),VLOOKUP(JR4,$AD$51:$AE$64,2,FALSE),AND($B$1=4,$AE$50&gt;0),VLOOKUP(JR4,$AD$51:$AE$60,2,FALSE))</f>
        <v>#N/A</v>
      </c>
      <c r="JS22" s="16" t="str">
        <f>_xlfn.IFNA(IF(JR22&gt;0,$AE$50)," ")</f>
        <v xml:space="preserve"> </v>
      </c>
      <c r="JT22" s="16" t="str">
        <f>_xlfn.IFNA(IF(JR22&gt;0,$AE$49)," ")</f>
        <v xml:space="preserve"> </v>
      </c>
      <c r="JV22" s="18" t="e">
        <v>#N/A</v>
      </c>
      <c r="JW22" s="18" t="str">
        <v xml:space="preserve"> </v>
      </c>
      <c r="JX22" s="18" t="str">
        <v xml:space="preserve"> </v>
      </c>
      <c r="JZ22" s="18" t="e" cm="1">
        <f t="array" ref="JZ22">_xlfn.IFS(AND($B$1=1,$AE$50&gt;0),VLOOKUP(JZ4,$AD$51:$AE$90,2,FALSE),AND($B$1=3,$AE$50&gt;0),VLOOKUP(JZ4,$AD$51:$AE$64,2,FALSE),AND($B$1=4,$AE$50&gt;0),VLOOKUP(JZ4,$AD$51:$AE$60,2,FALSE))</f>
        <v>#N/A</v>
      </c>
      <c r="KA22" s="16" t="str">
        <f>_xlfn.IFNA(IF(JZ22&gt;0,$AE$50)," ")</f>
        <v xml:space="preserve"> </v>
      </c>
      <c r="KB22" s="16" t="str">
        <f>_xlfn.IFNA(IF(JZ22&gt;0,$AE$49)," ")</f>
        <v xml:space="preserve"> </v>
      </c>
      <c r="KD22" s="18" t="e">
        <v>#N/A</v>
      </c>
      <c r="KE22" s="18" t="str">
        <v xml:space="preserve"> </v>
      </c>
      <c r="KF22" s="18" t="str">
        <v xml:space="preserve"> </v>
      </c>
      <c r="KH22" s="18" t="e" cm="1">
        <f t="array" ref="KH22">_xlfn.IFS(AND($B$1=1,$AE$50&gt;0),VLOOKUP(KH4,$AD$51:$AE$90,2,FALSE),AND($B$1=3,$AE$50&gt;0),VLOOKUP(KH4,$AD$51:$AE$64,2,FALSE),AND($B$1=4,$AE$50&gt;0),VLOOKUP(KH4,$AD$51:$AE$60,2,FALSE))</f>
        <v>#N/A</v>
      </c>
      <c r="KI22" s="16" t="str">
        <f>_xlfn.IFNA(IF(KH22&gt;0,$AE$50)," ")</f>
        <v xml:space="preserve"> </v>
      </c>
      <c r="KJ22" s="16" t="str">
        <f>_xlfn.IFNA(IF(KH22&gt;0,$AE$49)," ")</f>
        <v xml:space="preserve"> </v>
      </c>
      <c r="KL22" s="18" t="e">
        <v>#N/A</v>
      </c>
      <c r="KM22" s="18" t="str">
        <v xml:space="preserve"> </v>
      </c>
      <c r="KN22" s="18" t="str">
        <v xml:space="preserve"> </v>
      </c>
      <c r="KP22" s="18" t="e" cm="1">
        <f t="array" ref="KP22">_xlfn.IFS(AND($B$1=1,$AE$50&gt;0),VLOOKUP(KP4,$AD$51:$AE$90,2,FALSE),AND($B$1=3,$AE$50&gt;0),VLOOKUP(KP4,$AD$51:$AE$64,2,FALSE),AND($B$1=4,$AE$50&gt;0),VLOOKUP(KP4,$AD$51:$AE$60,2,FALSE))</f>
        <v>#N/A</v>
      </c>
      <c r="KQ22" s="16" t="str">
        <f>_xlfn.IFNA(IF(KP22&gt;0,$AE$50)," ")</f>
        <v xml:space="preserve"> </v>
      </c>
      <c r="KR22" s="16" t="str">
        <f>_xlfn.IFNA(IF(KP22&gt;0,$AE$49)," ")</f>
        <v xml:space="preserve"> </v>
      </c>
      <c r="KT22" s="18" t="e">
        <v>#N/A</v>
      </c>
      <c r="KU22" s="18" t="str">
        <v xml:space="preserve"> </v>
      </c>
      <c r="KV22" s="18" t="str">
        <v xml:space="preserve"> </v>
      </c>
      <c r="KX22" s="18" t="e" cm="1">
        <f t="array" ref="KX22">_xlfn.IFS(AND($B$1=1,$AE$50&gt;0),VLOOKUP(KX4,$AD$51:$AE$90,2,FALSE),AND($B$1=3,$AE$50&gt;0),VLOOKUP(KX4,$AD$51:$AE$64,2,FALSE),AND($B$1=4,$AE$50&gt;0),VLOOKUP(KX4,$AD$51:$AE$60,2,FALSE))</f>
        <v>#N/A</v>
      </c>
      <c r="KY22" s="16" t="str">
        <f>_xlfn.IFNA(IF(KX22&gt;0,$AE$50)," ")</f>
        <v xml:space="preserve"> </v>
      </c>
      <c r="KZ22" s="16" t="str">
        <f>_xlfn.IFNA(IF(KX22&gt;0,$AE$49)," ")</f>
        <v xml:space="preserve"> </v>
      </c>
      <c r="LB22" s="18" t="e">
        <v>#N/A</v>
      </c>
      <c r="LC22" s="18" t="str">
        <v xml:space="preserve"> </v>
      </c>
      <c r="LD22" s="18" t="str">
        <v xml:space="preserve"> </v>
      </c>
      <c r="LF22" s="18" t="e" cm="1">
        <f t="array" ref="LF22">_xlfn.IFS(AND($B$1=1,$AE$50&gt;0),VLOOKUP(LF4,$AD$51:$AE$90,2,FALSE),AND($B$1=3,$AE$50&gt;0),VLOOKUP(LF4,$AD$51:$AE$64,2,FALSE),AND($B$1=4,$AE$50&gt;0),VLOOKUP(LF4,$AD$51:$AE$60,2,FALSE))</f>
        <v>#N/A</v>
      </c>
      <c r="LG22" s="16" t="str">
        <f>_xlfn.IFNA(IF(LF22&gt;0,$AE$50)," ")</f>
        <v xml:space="preserve"> </v>
      </c>
      <c r="LH22" s="16" t="str">
        <f>_xlfn.IFNA(IF(LF22&gt;0,$AE$49)," ")</f>
        <v xml:space="preserve"> </v>
      </c>
      <c r="LJ22" s="18" t="e">
        <v>#N/A</v>
      </c>
      <c r="LK22" s="18" t="str">
        <v xml:space="preserve"> </v>
      </c>
      <c r="LL22" s="18" t="str">
        <v xml:space="preserve"> </v>
      </c>
    </row>
    <row r="23" spans="1:324" x14ac:dyDescent="0.2">
      <c r="A23" s="16"/>
      <c r="B23" s="20">
        <f>IF($AC$50&gt;0,VLOOKUP(B4,_xlfn.ANCHORARRAY($AB$92),2),"NEIN")</f>
        <v>0.77083333333333337</v>
      </c>
      <c r="C23" s="21" t="str">
        <f>IF(B23&gt;0,$AC$50)</f>
        <v>Sprint</v>
      </c>
      <c r="D23" s="21" t="str">
        <f>IF(B23&gt;0,$AC$49)</f>
        <v>c</v>
      </c>
      <c r="E23" s="18"/>
      <c r="F23" s="18" t="e" cm="1">
        <f t="array" ref="F23">_xlfn.IFS(AND($B$1=1,$AC$50&gt;0),VLOOKUP(F4,$AB$51:$AC$90,2,FALSE),AND($B$1=3,$AC$50&gt;0),VLOOKUP(F4,$AB$51:$AC$64,2,FALSE),AND($B$1=4,$AC$50&gt;0),VLOOKUP(F4,$AB$51:$AC$60,2,FALSE))</f>
        <v>#N/A</v>
      </c>
      <c r="G23" s="16" t="str">
        <f>_xlfn.IFNA(IF(F23&gt;0,$AC$50)," ")</f>
        <v xml:space="preserve"> </v>
      </c>
      <c r="H23" s="16" t="str">
        <f>_xlfn.IFNA(IF(F23&gt;0,$AC$49)," ")</f>
        <v xml:space="preserve"> </v>
      </c>
      <c r="J23" s="3" t="e">
        <v>#N/A</v>
      </c>
      <c r="K23" s="1" t="str">
        <v xml:space="preserve"> </v>
      </c>
      <c r="L23" s="1" t="str">
        <v xml:space="preserve"> </v>
      </c>
      <c r="N23" s="18" t="e" cm="1">
        <f t="array" ref="N23">_xlfn.IFS(AND($B$1=1,$AC$50&gt;0),VLOOKUP(N4,$AB$51:$AC$90,2,FALSE),AND($B$1=3,$AC$50&gt;0),VLOOKUP(N4,$AB$51:$AC$64,2,FALSE),AND($B$1=4,$AC$50&gt;0),VLOOKUP(N4,$AB$51:$AC$60,2,FALSE))</f>
        <v>#N/A</v>
      </c>
      <c r="O23" s="16" t="str">
        <f>_xlfn.IFNA(IF(N23&gt;0,$AC$50)," ")</f>
        <v xml:space="preserve"> </v>
      </c>
      <c r="P23" s="16" t="str">
        <f>_xlfn.IFNA(IF(N23&gt;0,$AC$49)," ")</f>
        <v xml:space="preserve"> </v>
      </c>
      <c r="R23" s="18" t="e">
        <v>#N/A</v>
      </c>
      <c r="S23" s="16" t="str">
        <v xml:space="preserve"> </v>
      </c>
      <c r="T23" s="16" t="str">
        <v xml:space="preserve"> </v>
      </c>
      <c r="V23" s="18" t="e" cm="1">
        <f t="array" ref="V23">_xlfn.IFS(AND($B$1=1,$AC$50&gt;0),VLOOKUP(V4,$AB$51:$AC$90,2,FALSE),AND($B$1=3,$AC$50&gt;0),VLOOKUP(V4,$AB$51:$AC$64,2,FALSE),AND($B$1=4,$AC$50&gt;0),VLOOKUP(V4,$AB$51:$AC$60,2,FALSE))</f>
        <v>#N/A</v>
      </c>
      <c r="W23" s="16" t="str">
        <f>_xlfn.IFNA(IF(V23&gt;0,$AC$50)," ")</f>
        <v xml:space="preserve"> </v>
      </c>
      <c r="X23" s="16" t="str">
        <f>_xlfn.IFNA(IF(V23&gt;0,$AC$49)," ")</f>
        <v xml:space="preserve"> </v>
      </c>
      <c r="Z23" s="3" t="e">
        <v>#N/A</v>
      </c>
      <c r="AA23" s="1" t="str">
        <v xml:space="preserve"> </v>
      </c>
      <c r="AB23" s="1" t="str">
        <v xml:space="preserve"> </v>
      </c>
      <c r="AD23" s="18" t="e" cm="1">
        <f t="array" ref="AD23">_xlfn.IFS(AND($B$1=1,$AC$50&gt;0),VLOOKUP(AD4,$AB$51:$AC$90,2,FALSE),AND($B$1=3,$AC$50&gt;0),VLOOKUP(AD4,$AB$51:$AC$64,2,FALSE),AND($B$1=4,$AC$50&gt;0),VLOOKUP(AD4,$AB$51:$AC$60,2,FALSE))</f>
        <v>#N/A</v>
      </c>
      <c r="AE23" s="16" t="str">
        <f>_xlfn.IFNA(IF(AD23&gt;0,$AC$50)," ")</f>
        <v xml:space="preserve"> </v>
      </c>
      <c r="AF23" s="16" t="str">
        <f>_xlfn.IFNA(IF(AD23&gt;0,$AC$49)," ")</f>
        <v xml:space="preserve"> </v>
      </c>
      <c r="AH23" s="3" t="e">
        <v>#N/A</v>
      </c>
      <c r="AI23" s="1" t="str">
        <v xml:space="preserve"> </v>
      </c>
      <c r="AJ23" s="1" t="str">
        <v xml:space="preserve"> </v>
      </c>
      <c r="AL23" s="18" t="e" cm="1">
        <f t="array" ref="AL23">_xlfn.IFS(AND($B$1=1,$AC$50&gt;0),VLOOKUP(AL4,$AB$51:$AC$90,2,FALSE),AND($B$1=3,$AC$50&gt;0),VLOOKUP(AL4,$AB$51:$AC$64,2,FALSE),AND($B$1=4,$AC$50&gt;0),VLOOKUP(AL4,$AB$51:$AC$60,2,FALSE))</f>
        <v>#N/A</v>
      </c>
      <c r="AM23" s="16" t="str">
        <f>_xlfn.IFNA(IF(AL23&gt;0,$AC$50)," ")</f>
        <v xml:space="preserve"> </v>
      </c>
      <c r="AN23" s="16" t="str">
        <f>_xlfn.IFNA(IF(AL23&gt;0,$AC$49)," ")</f>
        <v xml:space="preserve"> </v>
      </c>
      <c r="AP23" s="3" t="e">
        <v>#N/A</v>
      </c>
      <c r="AQ23" s="1" t="str">
        <v xml:space="preserve"> </v>
      </c>
      <c r="AR23" s="1" t="str">
        <v xml:space="preserve"> </v>
      </c>
      <c r="AT23" s="18" t="e" cm="1">
        <f t="array" ref="AT23">_xlfn.IFS(AND($B$1=1,$AC$50&gt;0),VLOOKUP(AT4,$AB$51:$AC$90,2,FALSE),AND($B$1=3,$AC$50&gt;0),VLOOKUP(AT4,$AB$51:$AC$64,2,FALSE),AND($B$1=4,$AC$50&gt;0),VLOOKUP(AT4,$AB$51:$AC$60,2,FALSE))</f>
        <v>#N/A</v>
      </c>
      <c r="AU23" s="16" t="str">
        <f>_xlfn.IFNA(IF(AT23&gt;0,$AC$50)," ")</f>
        <v xml:space="preserve"> </v>
      </c>
      <c r="AV23" s="16" t="str">
        <f>_xlfn.IFNA(IF(AT23&gt;0,$AC$49)," ")</f>
        <v xml:space="preserve"> </v>
      </c>
      <c r="AX23" s="3" t="e">
        <v>#N/A</v>
      </c>
      <c r="AY23" s="1" t="str">
        <v xml:space="preserve"> </v>
      </c>
      <c r="AZ23" s="1" t="str">
        <v xml:space="preserve"> </v>
      </c>
      <c r="BB23" s="18" t="e" cm="1">
        <f t="array" ref="BB23">_xlfn.IFS(AND($B$1=1,$AC$50&gt;0),VLOOKUP(BB4,$AB$51:$AC$90,2,FALSE),AND($B$1=3,$AC$50&gt;0),VLOOKUP(BB4,$AB$51:$AC$64,2,FALSE),AND($B$1=4,$AC$50&gt;0),VLOOKUP(BB4,$AB$51:$AC$60,2,FALSE))</f>
        <v>#N/A</v>
      </c>
      <c r="BC23" s="16" t="str">
        <f>_xlfn.IFNA(IF(BB23&gt;0,$AC$50)," ")</f>
        <v xml:space="preserve"> </v>
      </c>
      <c r="BD23" s="16" t="str">
        <f>_xlfn.IFNA(IF(BB23&gt;0,$AC$49)," ")</f>
        <v xml:space="preserve"> </v>
      </c>
      <c r="BF23" s="3" t="e">
        <v>#N/A</v>
      </c>
      <c r="BG23" s="1" t="str">
        <v xml:space="preserve"> </v>
      </c>
      <c r="BH23" s="1" t="str">
        <v xml:space="preserve"> </v>
      </c>
      <c r="BJ23" s="18" t="e" cm="1">
        <f t="array" ref="BJ23">_xlfn.IFS(AND($B$1=1,$AC$50&gt;0),VLOOKUP(BJ4,$AB$51:$AC$90,2,FALSE),AND($B$1=3,$AC$50&gt;0),VLOOKUP(BJ4,$AB$51:$AC$64,2,FALSE),AND($B$1=4,$AC$50&gt;0),VLOOKUP(BJ4,$AB$51:$AC$60,2,FALSE))</f>
        <v>#N/A</v>
      </c>
      <c r="BK23" s="16" t="str">
        <f>_xlfn.IFNA(IF(BJ23&gt;0,$AC$50)," ")</f>
        <v xml:space="preserve"> </v>
      </c>
      <c r="BL23" s="16" t="str">
        <f>_xlfn.IFNA(IF(BJ23&gt;0,$AC$49)," ")</f>
        <v xml:space="preserve"> </v>
      </c>
      <c r="BN23" s="3" t="e">
        <v>#N/A</v>
      </c>
      <c r="BO23" s="3" t="str">
        <v xml:space="preserve"> </v>
      </c>
      <c r="BP23" s="3" t="str">
        <v xml:space="preserve"> </v>
      </c>
      <c r="BR23" s="18" t="e" cm="1">
        <f t="array" ref="BR23">_xlfn.IFS(AND($B$1=1,$AC$50&gt;0),VLOOKUP(BR4,$AB$51:$AC$90,2,FALSE),AND($B$1=3,$AC$50&gt;0),VLOOKUP(BR4,$AB$51:$AC$64,2,FALSE),AND($B$1=4,$AC$50&gt;0),VLOOKUP(BR4,$AB$51:$AC$60,2,FALSE))</f>
        <v>#N/A</v>
      </c>
      <c r="BS23" s="16" t="str">
        <f>_xlfn.IFNA(IF(BR23&gt;0,$AC$50)," ")</f>
        <v xml:space="preserve"> </v>
      </c>
      <c r="BT23" s="16" t="str">
        <f>_xlfn.IFNA(IF(BR23&gt;0,$AC$49)," ")</f>
        <v xml:space="preserve"> </v>
      </c>
      <c r="BV23" s="3" t="e">
        <v>#N/A</v>
      </c>
      <c r="BW23" s="3" t="str">
        <v xml:space="preserve"> </v>
      </c>
      <c r="BX23" s="3" t="str">
        <v xml:space="preserve"> </v>
      </c>
      <c r="BZ23" s="18" t="e" cm="1">
        <f t="array" ref="BZ23">_xlfn.IFS(AND($B$1=1,$AC$50&gt;0),VLOOKUP(BZ4,$AB$51:$AC$90,2,FALSE),AND($B$1=3,$AC$50&gt;0),VLOOKUP(BZ4,$AB$51:$AC$64,2,FALSE),AND($B$1=4,$AC$50&gt;0),VLOOKUP(BZ4,$AB$51:$AC$60,2,FALSE))</f>
        <v>#N/A</v>
      </c>
      <c r="CA23" s="16" t="str">
        <f>_xlfn.IFNA(IF(BZ23&gt;0,$AC$50)," ")</f>
        <v xml:space="preserve"> </v>
      </c>
      <c r="CB23" s="16" t="str">
        <f>_xlfn.IFNA(IF(BZ23&gt;0,$AC$49)," ")</f>
        <v xml:space="preserve"> </v>
      </c>
      <c r="CD23" s="3" t="e">
        <v>#N/A</v>
      </c>
      <c r="CE23" s="3" t="str">
        <v xml:space="preserve"> </v>
      </c>
      <c r="CF23" s="3" t="str">
        <v xml:space="preserve"> </v>
      </c>
      <c r="CH23" s="18" t="e" cm="1">
        <f t="array" ref="CH23">_xlfn.IFS(AND($B$1=1,$AC$50&gt;0),VLOOKUP(CH4,$AB$51:$AC$90,2,FALSE),AND($B$1=3,$AC$50&gt;0),VLOOKUP(CH4,$AB$51:$AC$64,2,FALSE),AND($B$1=4,$AC$50&gt;0),VLOOKUP(CH4,$AB$51:$AC$60,2,FALSE))</f>
        <v>#N/A</v>
      </c>
      <c r="CI23" s="16" t="str">
        <f>_xlfn.IFNA(IF(CH23&gt;0,$AC$50)," ")</f>
        <v xml:space="preserve"> </v>
      </c>
      <c r="CJ23" s="16" t="str">
        <f>_xlfn.IFNA(IF(CH23&gt;0,$AC$49)," ")</f>
        <v xml:space="preserve"> </v>
      </c>
      <c r="CL23" s="3" t="e">
        <v>#N/A</v>
      </c>
      <c r="CM23" s="3" t="str">
        <v xml:space="preserve"> </v>
      </c>
      <c r="CN23" s="3" t="str">
        <v xml:space="preserve"> </v>
      </c>
      <c r="CP23" s="18" t="e" cm="1">
        <f t="array" ref="CP23">_xlfn.IFS(AND($B$1=1,$AC$50&gt;0),VLOOKUP(CP4,$AB$51:$AC$90,2,FALSE),AND($B$1=3,$AC$50&gt;0),VLOOKUP(CP4,$AB$51:$AC$64,2,FALSE),AND($B$1=4,$AC$50&gt;0),VLOOKUP(CP4,$AB$51:$AC$60,2,FALSE))</f>
        <v>#N/A</v>
      </c>
      <c r="CQ23" s="16" t="str">
        <f>_xlfn.IFNA(IF(CP23&gt;0,$AC$50)," ")</f>
        <v xml:space="preserve"> </v>
      </c>
      <c r="CR23" s="16" t="str">
        <f>_xlfn.IFNA(IF(CP23&gt;0,$AC$49)," ")</f>
        <v xml:space="preserve"> </v>
      </c>
      <c r="CT23" s="3" t="e">
        <v>#N/A</v>
      </c>
      <c r="CU23" s="3" t="str">
        <v xml:space="preserve"> </v>
      </c>
      <c r="CV23" s="3" t="str">
        <v xml:space="preserve"> </v>
      </c>
      <c r="CX23" s="18" t="e" cm="1">
        <f t="array" ref="CX23">_xlfn.IFS(AND($B$1=1,$AC$50&gt;0),VLOOKUP(CX4,$AB$51:$AC$90,2,FALSE),AND($B$1=3,$AC$50&gt;0),VLOOKUP(CX4,$AB$51:$AC$64,2,FALSE),AND($B$1=4,$AC$50&gt;0),VLOOKUP(CX4,$AB$51:$AC$60,2,FALSE))</f>
        <v>#N/A</v>
      </c>
      <c r="CY23" s="16" t="str">
        <f>_xlfn.IFNA(IF(CX23&gt;0,$AC$50)," ")</f>
        <v xml:space="preserve"> </v>
      </c>
      <c r="CZ23" s="16" t="str">
        <f>_xlfn.IFNA(IF(CX23&gt;0,$AC$49)," ")</f>
        <v xml:space="preserve"> </v>
      </c>
      <c r="DB23" s="3" t="e">
        <v>#N/A</v>
      </c>
      <c r="DC23" s="3" t="str">
        <v xml:space="preserve"> </v>
      </c>
      <c r="DD23" s="3" t="str">
        <v xml:space="preserve"> </v>
      </c>
      <c r="DF23" s="18" t="e" cm="1">
        <f t="array" ref="DF23">_xlfn.IFS(AND($B$1=1,$AC$50&gt;0),VLOOKUP(DF4,$AB$51:$AC$90,2,FALSE),AND($B$1=3,$AC$50&gt;0),VLOOKUP(DF4,$AB$51:$AC$64,2,FALSE),AND($B$1=4,$AC$50&gt;0),VLOOKUP(DF4,$AB$51:$AC$60,2,FALSE))</f>
        <v>#N/A</v>
      </c>
      <c r="DG23" s="16" t="str">
        <f>_xlfn.IFNA(IF(DF23&gt;0,$AC$50)," ")</f>
        <v xml:space="preserve"> </v>
      </c>
      <c r="DH23" s="16" t="str">
        <f>_xlfn.IFNA(IF(DF23&gt;0,$AC$49)," ")</f>
        <v xml:space="preserve"> </v>
      </c>
      <c r="DJ23" s="3" t="e">
        <v>#N/A</v>
      </c>
      <c r="DK23" s="3" t="str">
        <v xml:space="preserve"> </v>
      </c>
      <c r="DL23" s="3" t="str">
        <v xml:space="preserve"> </v>
      </c>
      <c r="DN23" s="18" cm="1">
        <f t="array" ref="DN23">_xlfn.IFS(AND($B$1=1,$AC$50&gt;0),VLOOKUP(DN4,$AB$51:$AC$90,2,FALSE),AND($B$1=3,$AC$50&gt;0),VLOOKUP(DN4,$AB$51:$AC$64,2,FALSE),AND($B$1=4,$AC$50&gt;0),VLOOKUP(DN4,$AB$51:$AC$60,2,FALSE))</f>
        <v>0.46527777777777779</v>
      </c>
      <c r="DO23" s="16" t="str">
        <f>_xlfn.IFNA(IF(DN23&gt;0,$AC$50)," ")</f>
        <v>Sprint</v>
      </c>
      <c r="DP23" s="16" t="str">
        <f>_xlfn.IFNA(IF(DN23&gt;0,$AC$49)," ")</f>
        <v>c</v>
      </c>
      <c r="DR23" s="3" t="e">
        <v>#N/A</v>
      </c>
      <c r="DS23" s="3" t="str">
        <v xml:space="preserve"> </v>
      </c>
      <c r="DT23" s="3" t="str">
        <v xml:space="preserve"> </v>
      </c>
      <c r="DV23" s="18" cm="1">
        <f t="array" ref="DV23">_xlfn.IFS(AND($B$1=1,$AC$50&gt;0),VLOOKUP(DV4,$AB$51:$AC$90,2,FALSE),AND($B$1=3,$AC$50&gt;0),VLOOKUP(DV4,$AB$51:$AC$64,2,FALSE),AND($B$1=4,$AC$50&gt;0),VLOOKUP(DV4,$AB$51:$AC$60,2,FALSE))</f>
        <v>0.49305555555555558</v>
      </c>
      <c r="DW23" s="16" t="str">
        <f>_xlfn.IFNA(IF(DV23&gt;0,$AC$50)," ")</f>
        <v>Sprint</v>
      </c>
      <c r="DX23" s="16" t="str">
        <f>_xlfn.IFNA(IF(DV23&gt;0,$AC$49)," ")</f>
        <v>c</v>
      </c>
      <c r="DZ23" s="3" t="e">
        <v>#N/A</v>
      </c>
      <c r="EA23" s="3" t="str">
        <v xml:space="preserve"> </v>
      </c>
      <c r="EB23" s="3" t="str">
        <v xml:space="preserve"> </v>
      </c>
      <c r="ED23" s="18" cm="1">
        <f t="array" ref="ED23">_xlfn.IFS(AND($B$1=1,$AC$50&gt;0),VLOOKUP(ED4,$AB$51:$AC$90,2,FALSE),AND($B$1=3,$AC$50&gt;0),VLOOKUP(ED4,$AB$51:$AC$64,2,FALSE),AND($B$1=4,$AC$50&gt;0),VLOOKUP(ED4,$AB$51:$AC$60,2,FALSE))</f>
        <v>0.52083333333333337</v>
      </c>
      <c r="EE23" s="16" t="str">
        <f>_xlfn.IFNA(IF(ED23&gt;0,$AC$50)," ")</f>
        <v>Sprint</v>
      </c>
      <c r="EF23" s="16" t="str">
        <f>_xlfn.IFNA(IF(ED23&gt;0,$AC$49)," ")</f>
        <v>c</v>
      </c>
      <c r="EH23" s="3" t="e">
        <v>#N/A</v>
      </c>
      <c r="EI23" s="3" t="str">
        <v xml:space="preserve"> </v>
      </c>
      <c r="EJ23" s="3" t="str">
        <v xml:space="preserve"> </v>
      </c>
      <c r="EL23" s="18" cm="1">
        <f t="array" ref="EL23">_xlfn.IFS(AND($B$1=1,$AC$50&gt;0),VLOOKUP(EL4,$AB$51:$AC$90,2,FALSE),AND($B$1=3,$AC$50&gt;0),VLOOKUP(EL4,$AB$51:$AC$64,2,FALSE),AND($B$1=4,$AC$50&gt;0),VLOOKUP(EL4,$AB$51:$AC$60,2,FALSE))</f>
        <v>0.35416666666666669</v>
      </c>
      <c r="EM23" s="16" t="str">
        <f>_xlfn.IFNA(IF(EL23&gt;0,$AC$50)," ")</f>
        <v>Sprint</v>
      </c>
      <c r="EN23" s="16" t="str">
        <f>_xlfn.IFNA(IF(EL23&gt;0,$AC$49)," ")</f>
        <v>c</v>
      </c>
      <c r="EP23" s="18" t="e">
        <v>#N/A</v>
      </c>
      <c r="EQ23" s="18" t="str">
        <v xml:space="preserve"> </v>
      </c>
      <c r="ER23" s="18" t="str">
        <v xml:space="preserve"> </v>
      </c>
      <c r="ET23" s="18" cm="1">
        <f t="array" ref="ET23">_xlfn.IFS(AND($B$1=1,$AC$50&gt;0),VLOOKUP(ET4,$AB$51:$AC$90,2,FALSE),AND($B$1=3,$AC$50&gt;0),VLOOKUP(ET4,$AB$51:$AC$64,2,FALSE),AND($B$1=4,$AC$50&gt;0),VLOOKUP(ET4,$AB$51:$AC$60,2,FALSE))</f>
        <v>0.38194444444444448</v>
      </c>
      <c r="EU23" s="16" t="str">
        <f>_xlfn.IFNA(IF(ET23&gt;0,$AC$50)," ")</f>
        <v>Sprint</v>
      </c>
      <c r="EV23" s="16" t="str">
        <f>_xlfn.IFNA(IF(ET23&gt;0,$AC$49)," ")</f>
        <v>c</v>
      </c>
      <c r="EX23" s="18" t="e">
        <v>#N/A</v>
      </c>
      <c r="EY23" s="18" t="str">
        <v xml:space="preserve"> </v>
      </c>
      <c r="EZ23" s="18" t="str">
        <v xml:space="preserve"> </v>
      </c>
      <c r="FB23" s="18" cm="1">
        <f t="array" ref="FB23">_xlfn.IFS(AND($B$1=1,$AC$50&gt;0),VLOOKUP(FB4,$AB$51:$AC$90,2,FALSE),AND($B$1=3,$AC$50&gt;0),VLOOKUP(FB4,$AB$51:$AC$64,2,FALSE),AND($B$1=4,$AC$50&gt;0),VLOOKUP(FB4,$AB$51:$AC$60,2,FALSE))</f>
        <v>0.40972222222222221</v>
      </c>
      <c r="FC23" s="16" t="str">
        <f>_xlfn.IFNA(IF(FB23&gt;0,$AC$50)," ")</f>
        <v>Sprint</v>
      </c>
      <c r="FD23" s="16" t="str">
        <f>_xlfn.IFNA(IF(FB23&gt;0,$AC$49)," ")</f>
        <v>c</v>
      </c>
      <c r="FF23" s="18" t="e">
        <v>#N/A</v>
      </c>
      <c r="FG23" s="18" t="str">
        <v xml:space="preserve"> </v>
      </c>
      <c r="FH23" s="18" t="str">
        <v xml:space="preserve"> </v>
      </c>
      <c r="FJ23" s="18" t="e" cm="1">
        <f t="array" ref="FJ23">_xlfn.IFS(AND($B$1=1,$AC$50&gt;0),VLOOKUP(FJ4,$AB$51:$AC$90,2,FALSE),AND($B$1=3,$AC$50&gt;0),VLOOKUP(FJ4,$AB$51:$AC$64,2,FALSE),AND($B$1=4,$AC$50&gt;0),VLOOKUP(FJ4,$AB$51:$AC$60,2,FALSE))</f>
        <v>#N/A</v>
      </c>
      <c r="FK23" s="16" t="str">
        <f>_xlfn.IFNA(IF(FJ23&gt;0,$AC$50)," ")</f>
        <v xml:space="preserve"> </v>
      </c>
      <c r="FL23" s="16" t="str">
        <f>_xlfn.IFNA(IF(FJ23&gt;0,$AC$49)," ")</f>
        <v xml:space="preserve"> </v>
      </c>
      <c r="FN23" s="18" t="e">
        <v>#N/A</v>
      </c>
      <c r="FO23" s="18" t="str">
        <v xml:space="preserve"> </v>
      </c>
      <c r="FP23" s="18" t="str">
        <v xml:space="preserve"> </v>
      </c>
      <c r="FR23" s="18" t="e" cm="1">
        <f t="array" ref="FR23">_xlfn.IFS(AND($B$1=1,$AC$50&gt;0),VLOOKUP(FR4,$AB$51:$AC$90,2,FALSE),AND($B$1=3,$AC$50&gt;0),VLOOKUP(FR4,$AB$51:$AC$64,2,FALSE),AND($B$1=4,$AC$50&gt;0),VLOOKUP(FR4,$AB$51:$AC$60,2,FALSE))</f>
        <v>#N/A</v>
      </c>
      <c r="FS23" s="16" t="str">
        <f>_xlfn.IFNA(IF(FR23&gt;0,$AC$50)," ")</f>
        <v xml:space="preserve"> </v>
      </c>
      <c r="FT23" s="16" t="str">
        <f>_xlfn.IFNA(IF(FR23&gt;0,$AC$49)," ")</f>
        <v xml:space="preserve"> </v>
      </c>
      <c r="FV23" s="18" t="e">
        <v>#N/A</v>
      </c>
      <c r="FW23" s="18" t="str">
        <v xml:space="preserve"> </v>
      </c>
      <c r="FX23" s="18" t="str">
        <v xml:space="preserve"> </v>
      </c>
      <c r="FZ23" s="18" t="e" cm="1">
        <f t="array" ref="FZ23">_xlfn.IFS(AND($B$1=1,$AC$50&gt;0),VLOOKUP(FZ4,$AB$51:$AC$90,2,FALSE),AND($B$1=3,$AC$50&gt;0),VLOOKUP(FZ4,$AB$51:$AC$64,2,FALSE),AND($B$1=4,$AC$50&gt;0),VLOOKUP(FZ4,$AB$51:$AC$60,2,FALSE))</f>
        <v>#N/A</v>
      </c>
      <c r="GA23" s="16" t="str">
        <f>_xlfn.IFNA(IF(FZ23&gt;0,$AC$50)," ")</f>
        <v xml:space="preserve"> </v>
      </c>
      <c r="GB23" s="16" t="str">
        <f>_xlfn.IFNA(IF(FZ23&gt;0,$AC$49)," ")</f>
        <v xml:space="preserve"> </v>
      </c>
      <c r="GD23" s="18" t="e">
        <v>#N/A</v>
      </c>
      <c r="GE23" s="16" t="str">
        <v xml:space="preserve"> </v>
      </c>
      <c r="GF23" s="16" t="str">
        <v xml:space="preserve"> </v>
      </c>
      <c r="GH23" s="18" t="e" cm="1">
        <f t="array" ref="GH23">_xlfn.IFS(AND($B$1=1,$AC$50&gt;0),VLOOKUP(GH4,$AB$51:$AC$90,2,FALSE),AND($B$1=3,$AC$50&gt;0),VLOOKUP(GH4,$AB$51:$AC$64,2,FALSE),AND($B$1=4,$AC$50&gt;0),VLOOKUP(GH4,$AB$51:$AC$60,2,FALSE))</f>
        <v>#N/A</v>
      </c>
      <c r="GI23" s="16" t="str">
        <f>_xlfn.IFNA(IF(GH23&gt;0,$AC$50)," ")</f>
        <v xml:space="preserve"> </v>
      </c>
      <c r="GJ23" s="16" t="str">
        <f>_xlfn.IFNA(IF(GH23&gt;0,$AC$49)," ")</f>
        <v xml:space="preserve"> </v>
      </c>
      <c r="GL23" s="18" t="e">
        <v>#N/A</v>
      </c>
      <c r="GM23" s="16" t="str">
        <v xml:space="preserve"> </v>
      </c>
      <c r="GN23" s="16" t="str">
        <v xml:space="preserve"> </v>
      </c>
      <c r="GP23" s="18" t="e" cm="1">
        <f t="array" ref="GP23">_xlfn.IFS(AND($B$1=1,$AC$50&gt;0),VLOOKUP(GP4,$AB$51:$AC$90,2,FALSE),AND($B$1=3,$AC$50&gt;0),VLOOKUP(GP4,$AB$51:$AC$64,2,FALSE),AND($B$1=4,$AC$50&gt;0),VLOOKUP(GP4,$AB$51:$AC$60,2,FALSE))</f>
        <v>#N/A</v>
      </c>
      <c r="GQ23" s="16" t="str">
        <f>_xlfn.IFNA(IF(GP23&gt;0,$AC$50)," ")</f>
        <v xml:space="preserve"> </v>
      </c>
      <c r="GR23" s="16" t="str">
        <f>_xlfn.IFNA(IF(GP23&gt;0,$AC$49)," ")</f>
        <v xml:space="preserve"> </v>
      </c>
      <c r="GT23" s="18" t="e">
        <v>#N/A</v>
      </c>
      <c r="GU23" s="16" t="str">
        <v xml:space="preserve"> </v>
      </c>
      <c r="GV23" s="16" t="str">
        <v xml:space="preserve"> </v>
      </c>
      <c r="GX23" s="18" t="e" cm="1">
        <f t="array" ref="GX23">_xlfn.IFS(AND($B$1=1,$AC$50&gt;0),VLOOKUP(GX4,$AB$51:$AC$90,2,FALSE),AND($B$1=3,$AC$50&gt;0),VLOOKUP(GX4,$AB$51:$AC$64,2,FALSE),AND($B$1=4,$AC$50&gt;0),VLOOKUP(GX4,$AB$51:$AC$60,2,FALSE))</f>
        <v>#N/A</v>
      </c>
      <c r="GY23" s="16" t="str">
        <f>_xlfn.IFNA(IF(GX23&gt;0,$AC$50)," ")</f>
        <v xml:space="preserve"> </v>
      </c>
      <c r="GZ23" s="16" t="str">
        <f>_xlfn.IFNA(IF(GX23&gt;0,$AC$49)," ")</f>
        <v xml:space="preserve"> </v>
      </c>
      <c r="HB23" s="18" t="e">
        <v>#N/A</v>
      </c>
      <c r="HC23" s="16" t="str">
        <v xml:space="preserve"> </v>
      </c>
      <c r="HD23" s="16" t="str">
        <v xml:space="preserve"> </v>
      </c>
      <c r="HF23" s="18" cm="1">
        <f t="array" ref="HF23">_xlfn.IFS(AND($B$1=1,$AC$50&gt;0),VLOOKUP(HF4,$AB$51:$AC$90,2,FALSE),AND($B$1=3,$AC$50&gt;0),VLOOKUP(HF4,$AB$51:$AC$64,2,FALSE),AND($B$1=4,$AC$50&gt;0),VLOOKUP(HF4,$AB$51:$AC$60,2,FALSE))</f>
        <v>0.4375</v>
      </c>
      <c r="HG23" s="16" t="str">
        <f>_xlfn.IFNA(IF(HF23&gt;0,$AC$50)," ")</f>
        <v>Sprint</v>
      </c>
      <c r="HH23" s="16" t="str">
        <f>_xlfn.IFNA(IF(HF23&gt;0,$AC$49)," ")</f>
        <v>c</v>
      </c>
      <c r="HJ23" s="18" t="e">
        <v>#N/A</v>
      </c>
      <c r="HK23" s="18" t="str">
        <v xml:space="preserve"> </v>
      </c>
      <c r="HL23" s="18" t="str">
        <v xml:space="preserve"> </v>
      </c>
      <c r="HN23" s="18" cm="1">
        <f t="array" ref="HN23">_xlfn.IFS(AND($B$1=1,$AC$50&gt;0),VLOOKUP(HN4,$AB$51:$AC$90,2,FALSE),AND($B$1=3,$AC$50&gt;0),VLOOKUP(HN4,$AB$51:$AC$64,2,FALSE),AND($B$1=4,$AC$50&gt;0),VLOOKUP(HN4,$AB$51:$AC$60,2,FALSE))</f>
        <v>0.4375</v>
      </c>
      <c r="HO23" s="16" t="str">
        <f>_xlfn.IFNA(IF(HN23&gt;0,$AC$50)," ")</f>
        <v>Sprint</v>
      </c>
      <c r="HP23" s="16" t="str">
        <f>_xlfn.IFNA(IF(HN23&gt;0,$AC$49)," ")</f>
        <v>c</v>
      </c>
      <c r="HR23" s="18" t="e">
        <v>#N/A</v>
      </c>
      <c r="HS23" s="18" t="str">
        <v xml:space="preserve"> </v>
      </c>
      <c r="HT23" s="18" t="str">
        <v xml:space="preserve"> </v>
      </c>
      <c r="HV23" s="18" cm="1">
        <f t="array" ref="HV23">_xlfn.IFS(AND($B$1=1,$AC$50&gt;0),VLOOKUP(HV4,$AB$51:$AC$90,2,FALSE),AND($B$1=3,$AC$50&gt;0),VLOOKUP(HV4,$AB$51:$AC$64,2,FALSE),AND($B$1=4,$AC$50&gt;0),VLOOKUP(HV4,$AB$51:$AC$60,2,FALSE))</f>
        <v>0.4375</v>
      </c>
      <c r="HW23" s="16" t="str">
        <f>_xlfn.IFNA(IF(HV23&gt;0,$AC$50)," ")</f>
        <v>Sprint</v>
      </c>
      <c r="HX23" s="16" t="str">
        <f>_xlfn.IFNA(IF(HV23&gt;0,$AC$49)," ")</f>
        <v>c</v>
      </c>
      <c r="HZ23" s="18" t="e">
        <v>#N/A</v>
      </c>
      <c r="IA23" s="18" t="str">
        <v xml:space="preserve"> </v>
      </c>
      <c r="IB23" s="18" t="str">
        <v xml:space="preserve"> </v>
      </c>
      <c r="ID23" s="18" cm="1">
        <f t="array" ref="ID23">_xlfn.IFS(AND($B$1=1,$AC$50&gt;0),VLOOKUP(ID4,$AB$51:$AC$90,2,FALSE),AND($B$1=3,$AC$50&gt;0),VLOOKUP(ID4,$AB$51:$AC$64,2,FALSE),AND($B$1=4,$AC$50&gt;0),VLOOKUP(ID4,$AB$51:$AC$60,2,FALSE))</f>
        <v>0.4375</v>
      </c>
      <c r="IE23" s="16" t="str">
        <f>_xlfn.IFNA(IF(ID23&gt;0,$AC$50)," ")</f>
        <v>Sprint</v>
      </c>
      <c r="IF23" s="16" t="str">
        <f>_xlfn.IFNA(IF(ID23&gt;0,$AC$49)," ")</f>
        <v>c</v>
      </c>
      <c r="IH23" s="18" t="e">
        <v>#N/A</v>
      </c>
      <c r="II23" s="18" t="str">
        <v xml:space="preserve"> </v>
      </c>
      <c r="IJ23" s="18" t="str">
        <v xml:space="preserve"> </v>
      </c>
      <c r="IL23" s="18" cm="1">
        <f t="array" ref="IL23">_xlfn.IFS(AND($B$1=1,$AC$50&gt;0),VLOOKUP(IL4,$AB$51:$AC$90,2,FALSE),AND($B$1=3,$AC$50&gt;0),VLOOKUP(IL4,$AB$51:$AC$64,2,FALSE),AND($B$1=4,$AC$50&gt;0),VLOOKUP(IL4,$AB$51:$AC$60,2,FALSE))</f>
        <v>0.4375</v>
      </c>
      <c r="IM23" s="16" t="str">
        <f>_xlfn.IFNA(IF(IL23&gt;0,$AC$50)," ")</f>
        <v>Sprint</v>
      </c>
      <c r="IN23" s="16" t="str">
        <f>_xlfn.IFNA(IF(IL23&gt;0,$AC$49)," ")</f>
        <v>c</v>
      </c>
      <c r="IP23" s="18" t="e">
        <v>#N/A</v>
      </c>
      <c r="IQ23" s="18" t="str">
        <v xml:space="preserve"> </v>
      </c>
      <c r="IR23" s="18" t="str">
        <v xml:space="preserve"> </v>
      </c>
      <c r="IT23" s="18" cm="1">
        <f t="array" ref="IT23">_xlfn.IFS(AND($B$1=1,$AC$50&gt;0),VLOOKUP(IT4,$AB$51:$AC$90,2,FALSE),AND($B$1=3,$AC$50&gt;0),VLOOKUP(IT4,$AB$51:$AC$64,2,FALSE),AND($B$1=4,$AC$50&gt;0),VLOOKUP(IT4,$AB$51:$AC$60,2,FALSE))</f>
        <v>0.4375</v>
      </c>
      <c r="IU23" s="16" t="str">
        <f>_xlfn.IFNA(IF(IT23&gt;0,$AC$50)," ")</f>
        <v>Sprint</v>
      </c>
      <c r="IV23" s="16" t="str">
        <f>_xlfn.IFNA(IF(IT23&gt;0,$AC$49)," ")</f>
        <v>c</v>
      </c>
      <c r="IX23" s="18" t="e">
        <v>#N/A</v>
      </c>
      <c r="IY23" s="18" t="str">
        <v xml:space="preserve"> </v>
      </c>
      <c r="IZ23" s="18" t="str">
        <v xml:space="preserve"> </v>
      </c>
      <c r="JB23" s="18" cm="1">
        <f t="array" ref="JB23">_xlfn.IFS(AND($B$1=1,$AC$50&gt;0),VLOOKUP(JB4,$AB$51:$AC$90,2,FALSE),AND($B$1=3,$AC$50&gt;0),VLOOKUP(JB4,$AB$51:$AC$64,2,FALSE),AND($B$1=4,$AC$50&gt;0),VLOOKUP(JB4,$AB$51:$AC$60,2,FALSE))</f>
        <v>0.4375</v>
      </c>
      <c r="JC23" s="16" t="str">
        <f>_xlfn.IFNA(IF(JB23&gt;0,$AC$50)," ")</f>
        <v>Sprint</v>
      </c>
      <c r="JD23" s="16" t="str">
        <f>_xlfn.IFNA(IF(JB23&gt;0,$AC$49)," ")</f>
        <v>c</v>
      </c>
      <c r="JF23" s="18" t="e">
        <v>#N/A</v>
      </c>
      <c r="JG23" s="18" t="str">
        <v xml:space="preserve"> </v>
      </c>
      <c r="JH23" s="18" t="str">
        <v xml:space="preserve"> </v>
      </c>
      <c r="JJ23" s="18" cm="1">
        <f t="array" ref="JJ23">_xlfn.IFS(AND($B$1=1,$AC$50&gt;0),VLOOKUP(JJ4,$AB$51:$AC$90,2,FALSE),AND($B$1=3,$AC$50&gt;0),VLOOKUP(JJ4,$AB$51:$AC$64,2,FALSE),AND($B$1=4,$AC$50&gt;0),VLOOKUP(JJ4,$AB$51:$AC$60,2,FALSE))</f>
        <v>0.4375</v>
      </c>
      <c r="JK23" s="16" t="str">
        <f>_xlfn.IFNA(IF(JJ23&gt;0,$AC$50)," ")</f>
        <v>Sprint</v>
      </c>
      <c r="JL23" s="16" t="str">
        <f>_xlfn.IFNA(IF(JJ23&gt;0,$AC$49)," ")</f>
        <v>c</v>
      </c>
      <c r="JN23" s="18" t="e">
        <v>#N/A</v>
      </c>
      <c r="JO23" s="18" t="str">
        <v xml:space="preserve"> </v>
      </c>
      <c r="JP23" s="18" t="str">
        <v xml:space="preserve"> </v>
      </c>
      <c r="JR23" s="18" cm="1">
        <f t="array" ref="JR23">_xlfn.IFS(AND($B$1=1,$AC$50&gt;0),VLOOKUP(JR4,$AB$51:$AC$90,2,FALSE),AND($B$1=3,$AC$50&gt;0),VLOOKUP(JR4,$AB$51:$AC$64,2,FALSE),AND($B$1=4,$AC$50&gt;0),VLOOKUP(JR4,$AB$51:$AC$60,2,FALSE))</f>
        <v>0.4375</v>
      </c>
      <c r="JS23" s="16" t="str">
        <f>_xlfn.IFNA(IF(JR23&gt;0,$AC$50)," ")</f>
        <v>Sprint</v>
      </c>
      <c r="JT23" s="16" t="str">
        <f>_xlfn.IFNA(IF(JR23&gt;0,$AC$49)," ")</f>
        <v>c</v>
      </c>
      <c r="JV23" s="18" t="e">
        <v>#N/A</v>
      </c>
      <c r="JW23" s="18" t="str">
        <v xml:space="preserve"> </v>
      </c>
      <c r="JX23" s="18" t="str">
        <v xml:space="preserve"> </v>
      </c>
      <c r="JZ23" s="18" cm="1">
        <f t="array" ref="JZ23">_xlfn.IFS(AND($B$1=1,$AC$50&gt;0),VLOOKUP(JZ4,$AB$51:$AC$90,2,FALSE),AND($B$1=3,$AC$50&gt;0),VLOOKUP(JZ4,$AB$51:$AC$64,2,FALSE),AND($B$1=4,$AC$50&gt;0),VLOOKUP(JZ4,$AB$51:$AC$60,2,FALSE))</f>
        <v>0.4375</v>
      </c>
      <c r="KA23" s="16" t="str">
        <f>_xlfn.IFNA(IF(JZ23&gt;0,$AC$50)," ")</f>
        <v>Sprint</v>
      </c>
      <c r="KB23" s="16" t="str">
        <f>_xlfn.IFNA(IF(JZ23&gt;0,$AC$49)," ")</f>
        <v>c</v>
      </c>
      <c r="KD23" s="18" t="e">
        <v>#N/A</v>
      </c>
      <c r="KE23" s="18" t="str">
        <v xml:space="preserve"> </v>
      </c>
      <c r="KF23" s="18" t="str">
        <v xml:space="preserve"> </v>
      </c>
      <c r="KH23" s="18" cm="1">
        <f t="array" ref="KH23">_xlfn.IFS(AND($B$1=1,$AC$50&gt;0),VLOOKUP(KH4,$AB$51:$AC$90,2,FALSE),AND($B$1=3,$AC$50&gt;0),VLOOKUP(KH4,$AB$51:$AC$64,2,FALSE),AND($B$1=4,$AC$50&gt;0),VLOOKUP(KH4,$AB$51:$AC$60,2,FALSE))</f>
        <v>0.4375</v>
      </c>
      <c r="KI23" s="16" t="str">
        <f>_xlfn.IFNA(IF(KH23&gt;0,$AC$50)," ")</f>
        <v>Sprint</v>
      </c>
      <c r="KJ23" s="16" t="str">
        <f>_xlfn.IFNA(IF(KH23&gt;0,$AC$49)," ")</f>
        <v>c</v>
      </c>
      <c r="KL23" s="18" t="e">
        <v>#N/A</v>
      </c>
      <c r="KM23" s="18" t="str">
        <v xml:space="preserve"> </v>
      </c>
      <c r="KN23" s="18" t="str">
        <v xml:space="preserve"> </v>
      </c>
      <c r="KP23" s="18" cm="1">
        <f t="array" ref="KP23">_xlfn.IFS(AND($B$1=1,$AC$50&gt;0),VLOOKUP(KP4,$AB$51:$AC$90,2,FALSE),AND($B$1=3,$AC$50&gt;0),VLOOKUP(KP4,$AB$51:$AC$64,2,FALSE),AND($B$1=4,$AC$50&gt;0),VLOOKUP(KP4,$AB$51:$AC$60,2,FALSE))</f>
        <v>0.4375</v>
      </c>
      <c r="KQ23" s="16" t="str">
        <f>_xlfn.IFNA(IF(KP23&gt;0,$AC$50)," ")</f>
        <v>Sprint</v>
      </c>
      <c r="KR23" s="16" t="str">
        <f>_xlfn.IFNA(IF(KP23&gt;0,$AC$49)," ")</f>
        <v>c</v>
      </c>
      <c r="KT23" s="18" t="e">
        <v>#N/A</v>
      </c>
      <c r="KU23" s="18" t="str">
        <v xml:space="preserve"> </v>
      </c>
      <c r="KV23" s="18" t="str">
        <v xml:space="preserve"> </v>
      </c>
      <c r="KX23" s="18" cm="1">
        <f t="array" ref="KX23">_xlfn.IFS(AND($B$1=1,$AC$50&gt;0),VLOOKUP(KX4,$AB$51:$AC$90,2,FALSE),AND($B$1=3,$AC$50&gt;0),VLOOKUP(KX4,$AB$51:$AC$64,2,FALSE),AND($B$1=4,$AC$50&gt;0),VLOOKUP(KX4,$AB$51:$AC$60,2,FALSE))</f>
        <v>0.4375</v>
      </c>
      <c r="KY23" s="16" t="str">
        <f>_xlfn.IFNA(IF(KX23&gt;0,$AC$50)," ")</f>
        <v>Sprint</v>
      </c>
      <c r="KZ23" s="16" t="str">
        <f>_xlfn.IFNA(IF(KX23&gt;0,$AC$49)," ")</f>
        <v>c</v>
      </c>
      <c r="LB23" s="18" t="e">
        <v>#N/A</v>
      </c>
      <c r="LC23" s="18" t="str">
        <v xml:space="preserve"> </v>
      </c>
      <c r="LD23" s="18" t="str">
        <v xml:space="preserve"> </v>
      </c>
      <c r="LF23" s="18" cm="1">
        <f t="array" ref="LF23">_xlfn.IFS(AND($B$1=1,$AC$50&gt;0),VLOOKUP(LF4,$AB$51:$AC$90,2,FALSE),AND($B$1=3,$AC$50&gt;0),VLOOKUP(LF4,$AB$51:$AC$64,2,FALSE),AND($B$1=4,$AC$50&gt;0),VLOOKUP(LF4,$AB$51:$AC$60,2,FALSE))</f>
        <v>0.4375</v>
      </c>
      <c r="LG23" s="16" t="str">
        <f>_xlfn.IFNA(IF(LF23&gt;0,$AC$50)," ")</f>
        <v>Sprint</v>
      </c>
      <c r="LH23" s="16" t="str">
        <f>_xlfn.IFNA(IF(LF23&gt;0,$AC$49)," ")</f>
        <v>c</v>
      </c>
      <c r="LJ23" s="18" t="e">
        <v>#N/A</v>
      </c>
      <c r="LK23" s="18" t="str">
        <v xml:space="preserve"> </v>
      </c>
      <c r="LL23" s="18" t="str">
        <v xml:space="preserve"> </v>
      </c>
    </row>
    <row r="24" spans="1:324" x14ac:dyDescent="0.2">
      <c r="A24" s="16"/>
      <c r="B24" s="20">
        <f>IF($AA$50&gt;0,VLOOKUP(B4,_xlfn.ANCHORARRAY($Z$92),2),"NEIN")</f>
        <v>0.60416666666666674</v>
      </c>
      <c r="C24" s="21" t="str">
        <f>IF(B24&gt;0,$AA$50)</f>
        <v>Sprint</v>
      </c>
      <c r="D24" s="21" t="str">
        <f>IF(B24&gt;0,$AA$49)</f>
        <v>d</v>
      </c>
      <c r="E24" s="18"/>
      <c r="F24" s="18" t="e" cm="1">
        <f t="array" ref="F24">_xlfn.IFS(AND($B$1=1,$AA$50&gt;0),VLOOKUP(F4,$Z$51:$AA$90,2,FALSE),AND($B$1=3,$AA$50&gt;0),VLOOKUP(F4,$Z$51:$AA$64,2,FALSE),AND($B$1=4,$AA$50&gt;0),VLOOKUP(F4,$Z$51:$AA$60,2,FALSE))</f>
        <v>#N/A</v>
      </c>
      <c r="G24" s="16" t="str">
        <f>_xlfn.IFNA(IF(F24&gt;0,$AA$50)," ")</f>
        <v xml:space="preserve"> </v>
      </c>
      <c r="H24" s="16" t="str">
        <f>_xlfn.IFNA(IF(F24&gt;0,$AA$49)," ")</f>
        <v xml:space="preserve"> </v>
      </c>
      <c r="J24" s="3" t="e">
        <v>#N/A</v>
      </c>
      <c r="K24" s="1" t="str">
        <v xml:space="preserve"> </v>
      </c>
      <c r="L24" s="1" t="str">
        <v xml:space="preserve"> </v>
      </c>
      <c r="N24" s="18" t="e" cm="1">
        <f t="array" ref="N24">_xlfn.IFS(AND($B$1=1,$AA$50&gt;0),VLOOKUP(N4,$Z$51:$AA$90,2,FALSE),AND($B$1=3,$AA$50&gt;0),VLOOKUP(N4,$Z$51:$AA$64,2,FALSE),AND($B$1=4,$AA$50&gt;0),VLOOKUP(N4,$Z$51:$AA$60,2,FALSE))</f>
        <v>#N/A</v>
      </c>
      <c r="O24" s="16" t="str">
        <f>_xlfn.IFNA(IF(N24&gt;0,$AA$50)," ")</f>
        <v xml:space="preserve"> </v>
      </c>
      <c r="P24" s="16" t="str">
        <f>_xlfn.IFNA(IF(N24&gt;0,$AA$49)," ")</f>
        <v xml:space="preserve"> </v>
      </c>
      <c r="R24" s="18" t="e">
        <v>#N/A</v>
      </c>
      <c r="S24" s="16" t="str">
        <v xml:space="preserve"> </v>
      </c>
      <c r="T24" s="16" t="str">
        <v xml:space="preserve"> </v>
      </c>
      <c r="V24" s="18" t="e" cm="1">
        <f t="array" ref="V24">_xlfn.IFS(AND($B$1=1,$AA$50&gt;0),VLOOKUP(V4,$Z$51:$AA$90,2,FALSE),AND($B$1=3,$AA$50&gt;0),VLOOKUP(V4,$Z$51:$AA$64,2,FALSE),AND($B$1=4,$AA$50&gt;0),VLOOKUP(V4,$Z$51:$AA$60,2,FALSE))</f>
        <v>#N/A</v>
      </c>
      <c r="W24" s="16" t="str">
        <f>_xlfn.IFNA(IF(V24&gt;0,$AA$50)," ")</f>
        <v xml:space="preserve"> </v>
      </c>
      <c r="X24" s="16" t="str">
        <f>_xlfn.IFNA(IF(V24&gt;0,$AA$49)," ")</f>
        <v xml:space="preserve"> </v>
      </c>
      <c r="Z24" s="3" t="e">
        <v>#N/A</v>
      </c>
      <c r="AA24" s="1" t="str">
        <v xml:space="preserve"> </v>
      </c>
      <c r="AB24" s="1" t="str">
        <v xml:space="preserve"> </v>
      </c>
      <c r="AD24" s="18" t="e" cm="1">
        <f t="array" ref="AD24">_xlfn.IFS(AND($B$1=1,$AA$50&gt;0),VLOOKUP(AD4,$Z$51:$AA$90,2,FALSE),AND($B$1=3,$AA$50&gt;0),VLOOKUP(AD4,$Z$51:$AA$64,2,FALSE),AND($B$1=4,$AA$50&gt;0),VLOOKUP(AD4,$Z$51:$AA$60,2,FALSE))</f>
        <v>#N/A</v>
      </c>
      <c r="AE24" s="16" t="str">
        <f>_xlfn.IFNA(IF(AD24&gt;0,$AA$50)," ")</f>
        <v xml:space="preserve"> </v>
      </c>
      <c r="AF24" s="16" t="str">
        <f>_xlfn.IFNA(IF(AD24&gt;0,$AA$49)," ")</f>
        <v xml:space="preserve"> </v>
      </c>
      <c r="AH24" s="3" t="e">
        <v>#N/A</v>
      </c>
      <c r="AI24" s="1" t="str">
        <v xml:space="preserve"> </v>
      </c>
      <c r="AJ24" s="1" t="str">
        <v xml:space="preserve"> </v>
      </c>
      <c r="AL24" s="18" t="e" cm="1">
        <f t="array" ref="AL24">_xlfn.IFS(AND($B$1=1,$AA$50&gt;0),VLOOKUP(AL4,$Z$51:$AA$90,2,FALSE),AND($B$1=3,$AA$50&gt;0),VLOOKUP(AL4,$Z$51:$AA$64,2,FALSE),AND($B$1=4,$AA$50&gt;0),VLOOKUP(AL4,$Z$51:$AA$60,2,FALSE))</f>
        <v>#N/A</v>
      </c>
      <c r="AM24" s="16" t="str">
        <f>_xlfn.IFNA(IF(AL24&gt;0,$AA$50)," ")</f>
        <v xml:space="preserve"> </v>
      </c>
      <c r="AN24" s="16" t="str">
        <f>_xlfn.IFNA(IF(AL24&gt;0,$AA$49)," ")</f>
        <v xml:space="preserve"> </v>
      </c>
      <c r="AP24" s="3" t="e">
        <v>#N/A</v>
      </c>
      <c r="AQ24" s="1" t="str">
        <v xml:space="preserve"> </v>
      </c>
      <c r="AR24" s="1" t="str">
        <v xml:space="preserve"> </v>
      </c>
      <c r="AT24" s="18" t="e" cm="1">
        <f t="array" ref="AT24">_xlfn.IFS(AND($B$1=1,$AA$50&gt;0),VLOOKUP(AT4,$Z$51:$AA$90,2,FALSE),AND($B$1=3,$AA$50&gt;0),VLOOKUP(AT4,$Z$51:$AA$64,2,FALSE),AND($B$1=4,$AA$50&gt;0),VLOOKUP(AT4,$Z$51:$AA$60,2,FALSE))</f>
        <v>#N/A</v>
      </c>
      <c r="AU24" s="16" t="str">
        <f>_xlfn.IFNA(IF(AT24&gt;0,$AA$50)," ")</f>
        <v xml:space="preserve"> </v>
      </c>
      <c r="AV24" s="16" t="str">
        <f>_xlfn.IFNA(IF(AT24&gt;0,$AA$49)," ")</f>
        <v xml:space="preserve"> </v>
      </c>
      <c r="AX24" s="3" t="e">
        <v>#N/A</v>
      </c>
      <c r="AY24" s="1" t="str">
        <v xml:space="preserve"> </v>
      </c>
      <c r="AZ24" s="1" t="str">
        <v xml:space="preserve"> </v>
      </c>
      <c r="BB24" s="18" t="e" cm="1">
        <f t="array" ref="BB24">_xlfn.IFS(AND($B$1=1,$AA$50&gt;0),VLOOKUP(BB4,$Z$51:$AA$90,2,FALSE),AND($B$1=3,$AA$50&gt;0),VLOOKUP(BB4,$Z$51:$AA$64,2,FALSE),AND($B$1=4,$AA$50&gt;0),VLOOKUP(BB4,$Z$51:$AA$60,2,FALSE))</f>
        <v>#N/A</v>
      </c>
      <c r="BC24" s="16" t="str">
        <f>_xlfn.IFNA(IF(BB24&gt;0,$AA$50)," ")</f>
        <v xml:space="preserve"> </v>
      </c>
      <c r="BD24" s="16" t="str">
        <f>_xlfn.IFNA(IF(BB24&gt;0,$AA$49)," ")</f>
        <v xml:space="preserve"> </v>
      </c>
      <c r="BF24" s="3" t="e">
        <v>#N/A</v>
      </c>
      <c r="BG24" s="1" t="str">
        <v xml:space="preserve"> </v>
      </c>
      <c r="BH24" s="1" t="str">
        <v xml:space="preserve"> </v>
      </c>
      <c r="BJ24" s="18" t="e" cm="1">
        <f t="array" ref="BJ24">_xlfn.IFS(AND($B$1=1,$AA$50&gt;0),VLOOKUP(BJ4,$Z$51:$AA$90,2,FALSE),AND($B$1=3,$AA$50&gt;0),VLOOKUP(BJ4,$Z$51:$AA$64,2,FALSE),AND($B$1=4,$AA$50&gt;0),VLOOKUP(BJ4,$Z$51:$AA$60,2,FALSE))</f>
        <v>#N/A</v>
      </c>
      <c r="BK24" s="16" t="str">
        <f>_xlfn.IFNA(IF(BJ24&gt;0,$AA$50)," ")</f>
        <v xml:space="preserve"> </v>
      </c>
      <c r="BL24" s="16" t="str">
        <f>_xlfn.IFNA(IF(BJ24&gt;0,$AA$49)," ")</f>
        <v xml:space="preserve"> </v>
      </c>
      <c r="BN24" s="3" t="e">
        <v>#N/A</v>
      </c>
      <c r="BO24" s="3" t="str">
        <v xml:space="preserve"> </v>
      </c>
      <c r="BP24" s="3" t="str">
        <v xml:space="preserve"> </v>
      </c>
      <c r="BR24" s="18" t="e" cm="1">
        <f t="array" ref="BR24">_xlfn.IFS(AND($B$1=1,$AA$50&gt;0),VLOOKUP(BR4,$Z$51:$AA$90,2,FALSE),AND($B$1=3,$AA$50&gt;0),VLOOKUP(BR4,$Z$51:$AA$64,2,FALSE),AND($B$1=4,$AA$50&gt;0),VLOOKUP(BR4,$Z$51:$AA$60,2,FALSE))</f>
        <v>#N/A</v>
      </c>
      <c r="BS24" s="16" t="str">
        <f>_xlfn.IFNA(IF(BR24&gt;0,$AA$50)," ")</f>
        <v xml:space="preserve"> </v>
      </c>
      <c r="BT24" s="16" t="str">
        <f>_xlfn.IFNA(IF(BR24&gt;0,$AA$49)," ")</f>
        <v xml:space="preserve"> </v>
      </c>
      <c r="BV24" s="3" t="e">
        <v>#N/A</v>
      </c>
      <c r="BW24" s="3" t="str">
        <v xml:space="preserve"> </v>
      </c>
      <c r="BX24" s="3" t="str">
        <v xml:space="preserve"> </v>
      </c>
      <c r="BZ24" s="18" t="e" cm="1">
        <f t="array" ref="BZ24">_xlfn.IFS(AND($B$1=1,$AA$50&gt;0),VLOOKUP(BZ4,$Z$51:$AA$90,2,FALSE),AND($B$1=3,$AA$50&gt;0),VLOOKUP(BZ4,$Z$51:$AA$64,2,FALSE),AND($B$1=4,$AA$50&gt;0),VLOOKUP(BZ4,$Z$51:$AA$60,2,FALSE))</f>
        <v>#N/A</v>
      </c>
      <c r="CA24" s="16" t="str">
        <f>_xlfn.IFNA(IF(BZ24&gt;0,$AA$50)," ")</f>
        <v xml:space="preserve"> </v>
      </c>
      <c r="CB24" s="16" t="str">
        <f>_xlfn.IFNA(IF(BZ24&gt;0,$AA$49)," ")</f>
        <v xml:space="preserve"> </v>
      </c>
      <c r="CD24" s="3" t="e">
        <v>#N/A</v>
      </c>
      <c r="CE24" s="3" t="str">
        <v xml:space="preserve"> </v>
      </c>
      <c r="CF24" s="3" t="str">
        <v xml:space="preserve"> </v>
      </c>
      <c r="CH24" s="18" t="e" cm="1">
        <f t="array" ref="CH24">_xlfn.IFS(AND($B$1=1,$AA$50&gt;0),VLOOKUP(CH4,$Z$51:$AA$90,2,FALSE),AND($B$1=3,$AA$50&gt;0),VLOOKUP(CH4,$Z$51:$AA$64,2,FALSE),AND($B$1=4,$AA$50&gt;0),VLOOKUP(CH4,$Z$51:$AA$60,2,FALSE))</f>
        <v>#N/A</v>
      </c>
      <c r="CI24" s="16" t="str">
        <f>_xlfn.IFNA(IF(CH24&gt;0,$AA$50)," ")</f>
        <v xml:space="preserve"> </v>
      </c>
      <c r="CJ24" s="16" t="str">
        <f>_xlfn.IFNA(IF(CH24&gt;0,$AA$49)," ")</f>
        <v xml:space="preserve"> </v>
      </c>
      <c r="CL24" s="3" t="e">
        <v>#N/A</v>
      </c>
      <c r="CM24" s="3" t="str">
        <v xml:space="preserve"> </v>
      </c>
      <c r="CN24" s="3" t="str">
        <v xml:space="preserve"> </v>
      </c>
      <c r="CP24" s="18" t="e" cm="1">
        <f t="array" ref="CP24">_xlfn.IFS(AND($B$1=1,$AA$50&gt;0),VLOOKUP(CP4,$Z$51:$AA$90,2,FALSE),AND($B$1=3,$AA$50&gt;0),VLOOKUP(CP4,$Z$51:$AA$64,2,FALSE),AND($B$1=4,$AA$50&gt;0),VLOOKUP(CP4,$Z$51:$AA$60,2,FALSE))</f>
        <v>#N/A</v>
      </c>
      <c r="CQ24" s="16" t="str">
        <f>_xlfn.IFNA(IF(CP24&gt;0,$AA$50)," ")</f>
        <v xml:space="preserve"> </v>
      </c>
      <c r="CR24" s="16" t="str">
        <f>_xlfn.IFNA(IF(CP24&gt;0,$AA$49)," ")</f>
        <v xml:space="preserve"> </v>
      </c>
      <c r="CT24" s="3" t="e">
        <v>#N/A</v>
      </c>
      <c r="CU24" s="3" t="str">
        <v xml:space="preserve"> </v>
      </c>
      <c r="CV24" s="3" t="str">
        <v xml:space="preserve"> </v>
      </c>
      <c r="CX24" s="18" t="e" cm="1">
        <f t="array" ref="CX24">_xlfn.IFS(AND($B$1=1,$AA$50&gt;0),VLOOKUP(CX4,$Z$51:$AA$90,2,FALSE),AND($B$1=3,$AA$50&gt;0),VLOOKUP(CX4,$Z$51:$AA$64,2,FALSE),AND($B$1=4,$AA$50&gt;0),VLOOKUP(CX4,$Z$51:$AA$60,2,FALSE))</f>
        <v>#N/A</v>
      </c>
      <c r="CY24" s="16" t="str">
        <f>_xlfn.IFNA(IF(CX24&gt;0,$AA$50)," ")</f>
        <v xml:space="preserve"> </v>
      </c>
      <c r="CZ24" s="16" t="str">
        <f>_xlfn.IFNA(IF(CX24&gt;0,$AA$49)," ")</f>
        <v xml:space="preserve"> </v>
      </c>
      <c r="DB24" s="3" t="e">
        <v>#N/A</v>
      </c>
      <c r="DC24" s="3" t="str">
        <v xml:space="preserve"> </v>
      </c>
      <c r="DD24" s="3" t="str">
        <v xml:space="preserve"> </v>
      </c>
      <c r="DF24" s="18" t="e" cm="1">
        <f t="array" ref="DF24">_xlfn.IFS(AND($B$1=1,$AA$50&gt;0),VLOOKUP(DF4,$Z$51:$AA$90,2,FALSE),AND($B$1=3,$AA$50&gt;0),VLOOKUP(DF4,$Z$51:$AA$64,2,FALSE),AND($B$1=4,$AA$50&gt;0),VLOOKUP(DF4,$Z$51:$AA$60,2,FALSE))</f>
        <v>#N/A</v>
      </c>
      <c r="DG24" s="16" t="str">
        <f>_xlfn.IFNA(IF(DF24&gt;0,$AA$50)," ")</f>
        <v xml:space="preserve"> </v>
      </c>
      <c r="DH24" s="16" t="str">
        <f>_xlfn.IFNA(IF(DF24&gt;0,$AA$49)," ")</f>
        <v xml:space="preserve"> </v>
      </c>
      <c r="DJ24" s="3" t="e">
        <v>#N/A</v>
      </c>
      <c r="DK24" s="3" t="str">
        <v xml:space="preserve"> </v>
      </c>
      <c r="DL24" s="3" t="str">
        <v xml:space="preserve"> </v>
      </c>
      <c r="DN24" s="18" t="e" cm="1">
        <f t="array" ref="DN24">_xlfn.IFS(AND($B$1=1,$AA$50&gt;0),VLOOKUP(DN4,$Z$51:$AA$90,2,FALSE),AND($B$1=3,$AA$50&gt;0),VLOOKUP(DN4,$Z$51:$AA$64,2,FALSE),AND($B$1=4,$AA$50&gt;0),VLOOKUP(DN4,$Z$51:$AA$60,2,FALSE))</f>
        <v>#N/A</v>
      </c>
      <c r="DO24" s="16" t="str">
        <f>_xlfn.IFNA(IF(DN24&gt;0,$AA$50)," ")</f>
        <v xml:space="preserve"> </v>
      </c>
      <c r="DP24" s="16" t="str">
        <f>_xlfn.IFNA(IF(DN24&gt;0,$AA$49)," ")</f>
        <v xml:space="preserve"> </v>
      </c>
      <c r="DR24" s="3" t="e">
        <v>#N/A</v>
      </c>
      <c r="DS24" s="3" t="str">
        <v xml:space="preserve"> </v>
      </c>
      <c r="DT24" s="3" t="str">
        <v xml:space="preserve"> </v>
      </c>
      <c r="DV24" s="18" t="e" cm="1">
        <f t="array" ref="DV24">_xlfn.IFS(AND($B$1=1,$AA$50&gt;0),VLOOKUP(DV4,$Z$51:$AA$90,2,FALSE),AND($B$1=3,$AA$50&gt;0),VLOOKUP(DV4,$Z$51:$AA$64,2,FALSE),AND($B$1=4,$AA$50&gt;0),VLOOKUP(DV4,$Z$51:$AA$60,2,FALSE))</f>
        <v>#N/A</v>
      </c>
      <c r="DW24" s="16" t="str">
        <f>_xlfn.IFNA(IF(DV24&gt;0,$AA$50)," ")</f>
        <v xml:space="preserve"> </v>
      </c>
      <c r="DX24" s="16" t="str">
        <f>_xlfn.IFNA(IF(DV24&gt;0,$AA$49)," ")</f>
        <v xml:space="preserve"> </v>
      </c>
      <c r="DZ24" s="3" t="e">
        <v>#N/A</v>
      </c>
      <c r="EA24" s="3" t="str">
        <v xml:space="preserve"> </v>
      </c>
      <c r="EB24" s="3" t="str">
        <v xml:space="preserve"> </v>
      </c>
      <c r="ED24" s="18" t="e" cm="1">
        <f t="array" ref="ED24">_xlfn.IFS(AND($B$1=1,$AA$50&gt;0),VLOOKUP(ED4,$Z$51:$AA$90,2,FALSE),AND($B$1=3,$AA$50&gt;0),VLOOKUP(ED4,$Z$51:$AA$64,2,FALSE),AND($B$1=4,$AA$50&gt;0),VLOOKUP(ED4,$Z$51:$AA$60,2,FALSE))</f>
        <v>#N/A</v>
      </c>
      <c r="EE24" s="16" t="str">
        <f>_xlfn.IFNA(IF(ED24&gt;0,$AA$50)," ")</f>
        <v xml:space="preserve"> </v>
      </c>
      <c r="EF24" s="16" t="str">
        <f>_xlfn.IFNA(IF(ED24&gt;0,$AA$49)," ")</f>
        <v xml:space="preserve"> </v>
      </c>
      <c r="EH24" s="3" t="e">
        <v>#N/A</v>
      </c>
      <c r="EI24" s="3" t="str">
        <v xml:space="preserve"> </v>
      </c>
      <c r="EJ24" s="3" t="str">
        <v xml:space="preserve"> </v>
      </c>
      <c r="EL24" s="18" t="e" cm="1">
        <f t="array" ref="EL24">_xlfn.IFS(AND($B$1=1,$AA$50&gt;0),VLOOKUP(EL4,$Z$51:$AA$90,2,FALSE),AND($B$1=3,$AA$50&gt;0),VLOOKUP(EL4,$Z$51:$AA$64,2,FALSE),AND($B$1=4,$AA$50&gt;0),VLOOKUP(EL4,$Z$51:$AA$60,2,FALSE))</f>
        <v>#N/A</v>
      </c>
      <c r="EM24" s="16" t="str">
        <f>_xlfn.IFNA(IF(EL24&gt;0,$AA$50)," ")</f>
        <v xml:space="preserve"> </v>
      </c>
      <c r="EN24" s="16" t="str">
        <f>_xlfn.IFNA(IF(EL24&gt;0,$AA$49)," ")</f>
        <v xml:space="preserve"> </v>
      </c>
      <c r="EP24" s="18" t="e">
        <v>#N/A</v>
      </c>
      <c r="EQ24" s="18" t="str">
        <v xml:space="preserve"> </v>
      </c>
      <c r="ER24" s="18" t="str">
        <v xml:space="preserve"> </v>
      </c>
      <c r="ET24" s="18" t="e" cm="1">
        <f t="array" ref="ET24">_xlfn.IFS(AND($B$1=1,$AA$50&gt;0),VLOOKUP(ET4,$Z$51:$AA$90,2,FALSE),AND($B$1=3,$AA$50&gt;0),VLOOKUP(ET4,$Z$51:$AA$64,2,FALSE),AND($B$1=4,$AA$50&gt;0),VLOOKUP(ET4,$Z$51:$AA$60,2,FALSE))</f>
        <v>#N/A</v>
      </c>
      <c r="EU24" s="16" t="str">
        <f>_xlfn.IFNA(IF(ET24&gt;0,$AA$50)," ")</f>
        <v xml:space="preserve"> </v>
      </c>
      <c r="EV24" s="16" t="str">
        <f>_xlfn.IFNA(IF(ET24&gt;0,$AA$49)," ")</f>
        <v xml:space="preserve"> </v>
      </c>
      <c r="EX24" s="18" t="e">
        <v>#N/A</v>
      </c>
      <c r="EY24" s="18" t="str">
        <v xml:space="preserve"> </v>
      </c>
      <c r="EZ24" s="18" t="str">
        <v xml:space="preserve"> </v>
      </c>
      <c r="FB24" s="18" t="e" cm="1">
        <f t="array" ref="FB24">_xlfn.IFS(AND($B$1=1,$AA$50&gt;0),VLOOKUP(FB4,$Z$51:$AA$90,2,FALSE),AND($B$1=3,$AA$50&gt;0),VLOOKUP(FB4,$Z$51:$AA$64,2,FALSE),AND($B$1=4,$AA$50&gt;0),VLOOKUP(FB4,$Z$51:$AA$60,2,FALSE))</f>
        <v>#N/A</v>
      </c>
      <c r="FC24" s="16" t="str">
        <f>_xlfn.IFNA(IF(FB24&gt;0,$AA$50)," ")</f>
        <v xml:space="preserve"> </v>
      </c>
      <c r="FD24" s="16" t="str">
        <f>_xlfn.IFNA(IF(FB24&gt;0,$AA$49)," ")</f>
        <v xml:space="preserve"> </v>
      </c>
      <c r="FF24" s="18" t="e">
        <v>#N/A</v>
      </c>
      <c r="FG24" s="18" t="str">
        <v xml:space="preserve"> </v>
      </c>
      <c r="FH24" s="18" t="str">
        <v xml:space="preserve"> </v>
      </c>
      <c r="FJ24" s="18" cm="1">
        <f t="array" ref="FJ24">_xlfn.IFS(AND($B$1=1,$AA$50&gt;0),VLOOKUP(FJ4,$Z$51:$AA$90,2,FALSE),AND($B$1=3,$AA$50&gt;0),VLOOKUP(FJ4,$Z$51:$AA$64,2,FALSE),AND($B$1=4,$AA$50&gt;0),VLOOKUP(FJ4,$Z$51:$AA$60,2,FALSE))</f>
        <v>0.46527777777777779</v>
      </c>
      <c r="FK24" s="16" t="str">
        <f>_xlfn.IFNA(IF(FJ24&gt;0,$AA$50)," ")</f>
        <v>Sprint</v>
      </c>
      <c r="FL24" s="16" t="str">
        <f>_xlfn.IFNA(IF(FJ24&gt;0,$AA$49)," ")</f>
        <v>d</v>
      </c>
      <c r="FN24" s="18" t="e">
        <v>#N/A</v>
      </c>
      <c r="FO24" s="18" t="str">
        <v xml:space="preserve"> </v>
      </c>
      <c r="FP24" s="18" t="str">
        <v xml:space="preserve"> </v>
      </c>
      <c r="FR24" s="18" cm="1">
        <f t="array" ref="FR24">_xlfn.IFS(AND($B$1=1,$AA$50&gt;0),VLOOKUP(FR4,$Z$51:$AA$90,2,FALSE),AND($B$1=3,$AA$50&gt;0),VLOOKUP(FR4,$Z$51:$AA$64,2,FALSE),AND($B$1=4,$AA$50&gt;0),VLOOKUP(FR4,$Z$51:$AA$60,2,FALSE))</f>
        <v>0.49305555555555558</v>
      </c>
      <c r="FS24" s="16" t="str">
        <f>_xlfn.IFNA(IF(FR24&gt;0,$AA$50)," ")</f>
        <v>Sprint</v>
      </c>
      <c r="FT24" s="16" t="str">
        <f>_xlfn.IFNA(IF(FR24&gt;0,$AA$49)," ")</f>
        <v>d</v>
      </c>
      <c r="FV24" s="18" t="e">
        <v>#N/A</v>
      </c>
      <c r="FW24" s="18" t="str">
        <v xml:space="preserve"> </v>
      </c>
      <c r="FX24" s="18" t="str">
        <v xml:space="preserve"> </v>
      </c>
      <c r="FZ24" s="18" cm="1">
        <f t="array" ref="FZ24">_xlfn.IFS(AND($B$1=1,$AA$50&gt;0),VLOOKUP(FZ4,$Z$51:$AA$90,2,FALSE),AND($B$1=3,$AA$50&gt;0),VLOOKUP(FZ4,$Z$51:$AA$64,2,FALSE),AND($B$1=4,$AA$50&gt;0),VLOOKUP(FZ4,$Z$51:$AA$60,2,FALSE))</f>
        <v>0.52083333333333337</v>
      </c>
      <c r="GA24" s="16" t="str">
        <f>_xlfn.IFNA(IF(FZ24&gt;0,$AA$50)," ")</f>
        <v>Sprint</v>
      </c>
      <c r="GB24" s="16" t="str">
        <f>_xlfn.IFNA(IF(FZ24&gt;0,$AA$49)," ")</f>
        <v>d</v>
      </c>
      <c r="GD24" s="18" t="e">
        <v>#N/A</v>
      </c>
      <c r="GE24" s="16" t="str">
        <v xml:space="preserve"> </v>
      </c>
      <c r="GF24" s="16" t="str">
        <v xml:space="preserve"> </v>
      </c>
      <c r="GH24" s="18" cm="1">
        <f t="array" ref="GH24">_xlfn.IFS(AND($B$1=1,$AA$50&gt;0),VLOOKUP(GH4,$Z$51:$AA$90,2,FALSE),AND($B$1=3,$AA$50&gt;0),VLOOKUP(GH4,$Z$51:$AA$64,2,FALSE),AND($B$1=4,$AA$50&gt;0),VLOOKUP(GH4,$Z$51:$AA$60,2,FALSE))</f>
        <v>0.35416666666666669</v>
      </c>
      <c r="GI24" s="16" t="str">
        <f>_xlfn.IFNA(IF(GH24&gt;0,$AA$50)," ")</f>
        <v>Sprint</v>
      </c>
      <c r="GJ24" s="16" t="str">
        <f>_xlfn.IFNA(IF(GH24&gt;0,$AA$49)," ")</f>
        <v>d</v>
      </c>
      <c r="GL24" s="18" t="e">
        <v>#N/A</v>
      </c>
      <c r="GM24" s="16" t="str">
        <v xml:space="preserve"> </v>
      </c>
      <c r="GN24" s="16" t="str">
        <v xml:space="preserve"> </v>
      </c>
      <c r="GP24" s="18" cm="1">
        <f t="array" ref="GP24">_xlfn.IFS(AND($B$1=1,$AA$50&gt;0),VLOOKUP(GP4,$Z$51:$AA$90,2,FALSE),AND($B$1=3,$AA$50&gt;0),VLOOKUP(GP4,$Z$51:$AA$64,2,FALSE),AND($B$1=4,$AA$50&gt;0),VLOOKUP(GP4,$Z$51:$AA$60,2,FALSE))</f>
        <v>0.38194444444444448</v>
      </c>
      <c r="GQ24" s="16" t="str">
        <f>_xlfn.IFNA(IF(GP24&gt;0,$AA$50)," ")</f>
        <v>Sprint</v>
      </c>
      <c r="GR24" s="16" t="str">
        <f>_xlfn.IFNA(IF(GP24&gt;0,$AA$49)," ")</f>
        <v>d</v>
      </c>
      <c r="GT24" s="18" t="e">
        <v>#N/A</v>
      </c>
      <c r="GU24" s="16" t="str">
        <v xml:space="preserve"> </v>
      </c>
      <c r="GV24" s="16" t="str">
        <v xml:space="preserve"> </v>
      </c>
      <c r="GX24" s="18" cm="1">
        <f t="array" ref="GX24">_xlfn.IFS(AND($B$1=1,$AA$50&gt;0),VLOOKUP(GX4,$Z$51:$AA$90,2,FALSE),AND($B$1=3,$AA$50&gt;0),VLOOKUP(GX4,$Z$51:$AA$64,2,FALSE),AND($B$1=4,$AA$50&gt;0),VLOOKUP(GX4,$Z$51:$AA$60,2,FALSE))</f>
        <v>0.40972222222222221</v>
      </c>
      <c r="GY24" s="16" t="str">
        <f>_xlfn.IFNA(IF(GX24&gt;0,$AA$50)," ")</f>
        <v>Sprint</v>
      </c>
      <c r="GZ24" s="16" t="str">
        <f>_xlfn.IFNA(IF(GX24&gt;0,$AA$49)," ")</f>
        <v>d</v>
      </c>
      <c r="HB24" s="18" t="e">
        <v>#N/A</v>
      </c>
      <c r="HC24" s="16" t="str">
        <v xml:space="preserve"> </v>
      </c>
      <c r="HD24" s="16" t="str">
        <v xml:space="preserve"> </v>
      </c>
      <c r="HF24" s="18" cm="1">
        <f t="array" ref="HF24">_xlfn.IFS(AND($B$1=1,$AA$50&gt;0),VLOOKUP(HF4,$Z$51:$AA$90,2,FALSE),AND($B$1=3,$AA$50&gt;0),VLOOKUP(HF4,$Z$51:$AA$64,2,FALSE),AND($B$1=4,$AA$50&gt;0),VLOOKUP(HF4,$Z$51:$AA$60,2,FALSE))</f>
        <v>0.4375</v>
      </c>
      <c r="HG24" s="16" t="str">
        <f>_xlfn.IFNA(IF(HF24&gt;0,$AA$50)," ")</f>
        <v>Sprint</v>
      </c>
      <c r="HH24" s="16" t="str">
        <f>_xlfn.IFNA(IF(HF24&gt;0,$AA$49)," ")</f>
        <v>d</v>
      </c>
      <c r="HJ24" s="18" t="e">
        <v>#N/A</v>
      </c>
      <c r="HK24" s="18" t="str">
        <v xml:space="preserve"> </v>
      </c>
      <c r="HL24" s="18" t="str">
        <v xml:space="preserve"> </v>
      </c>
      <c r="HN24" s="18" cm="1">
        <f t="array" ref="HN24">_xlfn.IFS(AND($B$1=1,$AA$50&gt;0),VLOOKUP(HN4,$Z$51:$AA$90,2,FALSE),AND($B$1=3,$AA$50&gt;0),VLOOKUP(HN4,$Z$51:$AA$64,2,FALSE),AND($B$1=4,$AA$50&gt;0),VLOOKUP(HN4,$Z$51:$AA$60,2,FALSE))</f>
        <v>0.4375</v>
      </c>
      <c r="HO24" s="16" t="str">
        <f>_xlfn.IFNA(IF(HN24&gt;0,$AA$50)," ")</f>
        <v>Sprint</v>
      </c>
      <c r="HP24" s="16" t="str">
        <f>_xlfn.IFNA(IF(HN24&gt;0,$AA$49)," ")</f>
        <v>d</v>
      </c>
      <c r="HR24" s="18" t="e">
        <v>#N/A</v>
      </c>
      <c r="HS24" s="18" t="str">
        <v xml:space="preserve"> </v>
      </c>
      <c r="HT24" s="18" t="str">
        <v xml:space="preserve"> </v>
      </c>
      <c r="HV24" s="18" cm="1">
        <f t="array" ref="HV24">_xlfn.IFS(AND($B$1=1,$AA$50&gt;0),VLOOKUP(HV4,$Z$51:$AA$90,2,FALSE),AND($B$1=3,$AA$50&gt;0),VLOOKUP(HV4,$Z$51:$AA$64,2,FALSE),AND($B$1=4,$AA$50&gt;0),VLOOKUP(HV4,$Z$51:$AA$60,2,FALSE))</f>
        <v>0.4375</v>
      </c>
      <c r="HW24" s="16" t="str">
        <f>_xlfn.IFNA(IF(HV24&gt;0,$AA$50)," ")</f>
        <v>Sprint</v>
      </c>
      <c r="HX24" s="16" t="str">
        <f>_xlfn.IFNA(IF(HV24&gt;0,$AA$49)," ")</f>
        <v>d</v>
      </c>
      <c r="HZ24" s="18" t="e">
        <v>#N/A</v>
      </c>
      <c r="IA24" s="18" t="str">
        <v xml:space="preserve"> </v>
      </c>
      <c r="IB24" s="18" t="str">
        <v xml:space="preserve"> </v>
      </c>
      <c r="ID24" s="18" cm="1">
        <f t="array" ref="ID24">_xlfn.IFS(AND($B$1=1,$AA$50&gt;0),VLOOKUP(ID4,$Z$51:$AA$90,2,FALSE),AND($B$1=3,$AA$50&gt;0),VLOOKUP(ID4,$Z$51:$AA$64,2,FALSE),AND($B$1=4,$AA$50&gt;0),VLOOKUP(ID4,$Z$51:$AA$60,2,FALSE))</f>
        <v>0.4375</v>
      </c>
      <c r="IE24" s="16" t="str">
        <f>_xlfn.IFNA(IF(ID24&gt;0,$AA$50)," ")</f>
        <v>Sprint</v>
      </c>
      <c r="IF24" s="16" t="str">
        <f>_xlfn.IFNA(IF(ID24&gt;0,$AA$49)," ")</f>
        <v>d</v>
      </c>
      <c r="IH24" s="18" t="e">
        <v>#N/A</v>
      </c>
      <c r="II24" s="18" t="str">
        <v xml:space="preserve"> </v>
      </c>
      <c r="IJ24" s="18" t="str">
        <v xml:space="preserve"> </v>
      </c>
      <c r="IL24" s="18" cm="1">
        <f t="array" ref="IL24">_xlfn.IFS(AND($B$1=1,$AA$50&gt;0),VLOOKUP(IL4,$Z$51:$AA$90,2,FALSE),AND($B$1=3,$AA$50&gt;0),VLOOKUP(IL4,$Z$51:$AA$64,2,FALSE),AND($B$1=4,$AA$50&gt;0),VLOOKUP(IL4,$Z$51:$AA$60,2,FALSE))</f>
        <v>0.4375</v>
      </c>
      <c r="IM24" s="16" t="str">
        <f>_xlfn.IFNA(IF(IL24&gt;0,$AA$50)," ")</f>
        <v>Sprint</v>
      </c>
      <c r="IN24" s="16" t="str">
        <f>_xlfn.IFNA(IF(IL24&gt;0,$AA$49)," ")</f>
        <v>d</v>
      </c>
      <c r="IP24" s="18" t="e">
        <v>#N/A</v>
      </c>
      <c r="IQ24" s="18" t="str">
        <v xml:space="preserve"> </v>
      </c>
      <c r="IR24" s="18" t="str">
        <v xml:space="preserve"> </v>
      </c>
      <c r="IT24" s="18" cm="1">
        <f t="array" ref="IT24">_xlfn.IFS(AND($B$1=1,$AA$50&gt;0),VLOOKUP(IT4,$Z$51:$AA$90,2,FALSE),AND($B$1=3,$AA$50&gt;0),VLOOKUP(IT4,$Z$51:$AA$64,2,FALSE),AND($B$1=4,$AA$50&gt;0),VLOOKUP(IT4,$Z$51:$AA$60,2,FALSE))</f>
        <v>0.4375</v>
      </c>
      <c r="IU24" s="16" t="str">
        <f>_xlfn.IFNA(IF(IT24&gt;0,$AA$50)," ")</f>
        <v>Sprint</v>
      </c>
      <c r="IV24" s="16" t="str">
        <f>_xlfn.IFNA(IF(IT24&gt;0,$AA$49)," ")</f>
        <v>d</v>
      </c>
      <c r="IX24" s="18" t="e">
        <v>#N/A</v>
      </c>
      <c r="IY24" s="18" t="str">
        <v xml:space="preserve"> </v>
      </c>
      <c r="IZ24" s="18" t="str">
        <v xml:space="preserve"> </v>
      </c>
      <c r="JB24" s="18" cm="1">
        <f t="array" ref="JB24">_xlfn.IFS(AND($B$1=1,$AA$50&gt;0),VLOOKUP(JB4,$Z$51:$AA$90,2,FALSE),AND($B$1=3,$AA$50&gt;0),VLOOKUP(JB4,$Z$51:$AA$64,2,FALSE),AND($B$1=4,$AA$50&gt;0),VLOOKUP(JB4,$Z$51:$AA$60,2,FALSE))</f>
        <v>0.4375</v>
      </c>
      <c r="JC24" s="16" t="str">
        <f>_xlfn.IFNA(IF(JB24&gt;0,$AA$50)," ")</f>
        <v>Sprint</v>
      </c>
      <c r="JD24" s="16" t="str">
        <f>_xlfn.IFNA(IF(JB24&gt;0,$AA$49)," ")</f>
        <v>d</v>
      </c>
      <c r="JF24" s="18" t="e">
        <v>#N/A</v>
      </c>
      <c r="JG24" s="18" t="str">
        <v xml:space="preserve"> </v>
      </c>
      <c r="JH24" s="18" t="str">
        <v xml:space="preserve"> </v>
      </c>
      <c r="JJ24" s="18" cm="1">
        <f t="array" ref="JJ24">_xlfn.IFS(AND($B$1=1,$AA$50&gt;0),VLOOKUP(JJ4,$Z$51:$AA$90,2,FALSE),AND($B$1=3,$AA$50&gt;0),VLOOKUP(JJ4,$Z$51:$AA$64,2,FALSE),AND($B$1=4,$AA$50&gt;0),VLOOKUP(JJ4,$Z$51:$AA$60,2,FALSE))</f>
        <v>0.4375</v>
      </c>
      <c r="JK24" s="16" t="str">
        <f>_xlfn.IFNA(IF(JJ24&gt;0,$AA$50)," ")</f>
        <v>Sprint</v>
      </c>
      <c r="JL24" s="16" t="str">
        <f>_xlfn.IFNA(IF(JJ24&gt;0,$AA$49)," ")</f>
        <v>d</v>
      </c>
      <c r="JN24" s="18" t="e">
        <v>#N/A</v>
      </c>
      <c r="JO24" s="18" t="str">
        <v xml:space="preserve"> </v>
      </c>
      <c r="JP24" s="18" t="str">
        <v xml:space="preserve"> </v>
      </c>
      <c r="JR24" s="18" cm="1">
        <f t="array" ref="JR24">_xlfn.IFS(AND($B$1=1,$AA$50&gt;0),VLOOKUP(JR4,$Z$51:$AA$90,2,FALSE),AND($B$1=3,$AA$50&gt;0),VLOOKUP(JR4,$Z$51:$AA$64,2,FALSE),AND($B$1=4,$AA$50&gt;0),VLOOKUP(JR4,$Z$51:$AA$60,2,FALSE))</f>
        <v>0.4375</v>
      </c>
      <c r="JS24" s="16" t="str">
        <f>_xlfn.IFNA(IF(JR24&gt;0,$AA$50)," ")</f>
        <v>Sprint</v>
      </c>
      <c r="JT24" s="16" t="str">
        <f>_xlfn.IFNA(IF(JR24&gt;0,$AA$49)," ")</f>
        <v>d</v>
      </c>
      <c r="JV24" s="18" t="e">
        <v>#N/A</v>
      </c>
      <c r="JW24" s="18" t="str">
        <v xml:space="preserve"> </v>
      </c>
      <c r="JX24" s="18" t="str">
        <v xml:space="preserve"> </v>
      </c>
      <c r="JZ24" s="18" cm="1">
        <f t="array" ref="JZ24">_xlfn.IFS(AND($B$1=1,$AA$50&gt;0),VLOOKUP(JZ4,$Z$51:$AA$90,2,FALSE),AND($B$1=3,$AA$50&gt;0),VLOOKUP(JZ4,$Z$51:$AA$64,2,FALSE),AND($B$1=4,$AA$50&gt;0),VLOOKUP(JZ4,$Z$51:$AA$60,2,FALSE))</f>
        <v>0.4375</v>
      </c>
      <c r="KA24" s="16" t="str">
        <f>_xlfn.IFNA(IF(JZ24&gt;0,$AA$50)," ")</f>
        <v>Sprint</v>
      </c>
      <c r="KB24" s="16" t="str">
        <f>_xlfn.IFNA(IF(JZ24&gt;0,$AA$49)," ")</f>
        <v>d</v>
      </c>
      <c r="KD24" s="18" t="e">
        <v>#N/A</v>
      </c>
      <c r="KE24" s="18" t="str">
        <v xml:space="preserve"> </v>
      </c>
      <c r="KF24" s="18" t="str">
        <v xml:space="preserve"> </v>
      </c>
      <c r="KH24" s="18" cm="1">
        <f t="array" ref="KH24">_xlfn.IFS(AND($B$1=1,$AA$50&gt;0),VLOOKUP(KH4,$Z$51:$AA$90,2,FALSE),AND($B$1=3,$AA$50&gt;0),VLOOKUP(KH4,$Z$51:$AA$64,2,FALSE),AND($B$1=4,$AA$50&gt;0),VLOOKUP(KH4,$Z$51:$AA$60,2,FALSE))</f>
        <v>0.4375</v>
      </c>
      <c r="KI24" s="16" t="str">
        <f>_xlfn.IFNA(IF(KH24&gt;0,$AA$50)," ")</f>
        <v>Sprint</v>
      </c>
      <c r="KJ24" s="16" t="str">
        <f>_xlfn.IFNA(IF(KH24&gt;0,$AA$49)," ")</f>
        <v>d</v>
      </c>
      <c r="KL24" s="18" t="e">
        <v>#N/A</v>
      </c>
      <c r="KM24" s="18" t="str">
        <v xml:space="preserve"> </v>
      </c>
      <c r="KN24" s="18" t="str">
        <v xml:space="preserve"> </v>
      </c>
      <c r="KP24" s="18" cm="1">
        <f t="array" ref="KP24">_xlfn.IFS(AND($B$1=1,$AA$50&gt;0),VLOOKUP(KP4,$Z$51:$AA$90,2,FALSE),AND($B$1=3,$AA$50&gt;0),VLOOKUP(KP4,$Z$51:$AA$64,2,FALSE),AND($B$1=4,$AA$50&gt;0),VLOOKUP(KP4,$Z$51:$AA$60,2,FALSE))</f>
        <v>0.4375</v>
      </c>
      <c r="KQ24" s="16" t="str">
        <f>_xlfn.IFNA(IF(KP24&gt;0,$AA$50)," ")</f>
        <v>Sprint</v>
      </c>
      <c r="KR24" s="16" t="str">
        <f>_xlfn.IFNA(IF(KP24&gt;0,$AA$49)," ")</f>
        <v>d</v>
      </c>
      <c r="KT24" s="18" t="e">
        <v>#N/A</v>
      </c>
      <c r="KU24" s="18" t="str">
        <v xml:space="preserve"> </v>
      </c>
      <c r="KV24" s="18" t="str">
        <v xml:space="preserve"> </v>
      </c>
      <c r="KX24" s="18" cm="1">
        <f t="array" ref="KX24">_xlfn.IFS(AND($B$1=1,$AA$50&gt;0),VLOOKUP(KX4,$Z$51:$AA$90,2,FALSE),AND($B$1=3,$AA$50&gt;0),VLOOKUP(KX4,$Z$51:$AA$64,2,FALSE),AND($B$1=4,$AA$50&gt;0),VLOOKUP(KX4,$Z$51:$AA$60,2,FALSE))</f>
        <v>0.4375</v>
      </c>
      <c r="KY24" s="16" t="str">
        <f>_xlfn.IFNA(IF(KX24&gt;0,$AA$50)," ")</f>
        <v>Sprint</v>
      </c>
      <c r="KZ24" s="16" t="str">
        <f>_xlfn.IFNA(IF(KX24&gt;0,$AA$49)," ")</f>
        <v>d</v>
      </c>
      <c r="LB24" s="18" t="e">
        <v>#N/A</v>
      </c>
      <c r="LC24" s="18" t="str">
        <v xml:space="preserve"> </v>
      </c>
      <c r="LD24" s="18" t="str">
        <v xml:space="preserve"> </v>
      </c>
      <c r="LF24" s="18" cm="1">
        <f t="array" ref="LF24">_xlfn.IFS(AND($B$1=1,$AA$50&gt;0),VLOOKUP(LF4,$Z$51:$AA$90,2,FALSE),AND($B$1=3,$AA$50&gt;0),VLOOKUP(LF4,$Z$51:$AA$64,2,FALSE),AND($B$1=4,$AA$50&gt;0),VLOOKUP(LF4,$Z$51:$AA$60,2,FALSE))</f>
        <v>0.4375</v>
      </c>
      <c r="LG24" s="16" t="str">
        <f>_xlfn.IFNA(IF(LF24&gt;0,$AA$50)," ")</f>
        <v>Sprint</v>
      </c>
      <c r="LH24" s="16" t="str">
        <f>_xlfn.IFNA(IF(LF24&gt;0,$AA$49)," ")</f>
        <v>d</v>
      </c>
      <c r="LJ24" s="18" t="e">
        <v>#N/A</v>
      </c>
      <c r="LK24" s="18" t="str">
        <v xml:space="preserve"> </v>
      </c>
      <c r="LL24" s="18" t="str">
        <v xml:space="preserve"> </v>
      </c>
    </row>
    <row r="25" spans="1:324" x14ac:dyDescent="0.2">
      <c r="A25" s="16"/>
      <c r="B25" s="20">
        <f>IF($Y$50&gt;0,VLOOKUP(B4,_xlfn.ANCHORARRAY($X$92),2),"NEIN")</f>
        <v>0.49305555555555558</v>
      </c>
      <c r="C25" s="21" t="str">
        <f>IF(B25&gt;0,$Y$50)</f>
        <v>Ausdauerlauf</v>
      </c>
      <c r="D25" s="21" t="str">
        <f>IF(B25&gt;0,$Y$49)</f>
        <v>a</v>
      </c>
      <c r="E25" s="18"/>
      <c r="F25" s="18" cm="1">
        <f t="array" ref="F25">_xlfn.IFS(AND($B$1=1,$Y$50&gt;0),VLOOKUP(F4,$X$51:$Y$90,2,FALSE),AND($B$1=3,$Y$50&gt;0),VLOOKUP(F4,$X$51:$Y$64,2,FALSE),AND($B$1=4,$Y$50&gt;0),VLOOKUP(F4,$X$51:$Y$60,2,FALSE))</f>
        <v>0.49305555555555558</v>
      </c>
      <c r="G25" s="16" t="str">
        <f>_xlfn.IFNA(IF(F25&gt;0,$Y$50)," ")</f>
        <v>Ausdauerlauf</v>
      </c>
      <c r="H25" s="16" t="str">
        <f>_xlfn.IFNA(IF(F25&gt;0,$Y$49)," ")</f>
        <v>a</v>
      </c>
      <c r="J25" s="3" t="e">
        <v>#N/A</v>
      </c>
      <c r="K25" s="1" t="str">
        <v xml:space="preserve"> </v>
      </c>
      <c r="L25" s="1" t="str">
        <v xml:space="preserve"> </v>
      </c>
      <c r="N25" s="18" cm="1">
        <f t="array" ref="N25">_xlfn.IFS(AND($B$1=1,$Y$50&gt;0),VLOOKUP(N4,$X$51:$Y$90,2,FALSE),AND($B$1=3,$Y$50&gt;0),VLOOKUP(N4,$X$51:$Y$64,2,FALSE),AND($B$1=4,$Y$50&gt;0),VLOOKUP(N4,$X$51:$Y$60,2,FALSE))</f>
        <v>0.52083333333333337</v>
      </c>
      <c r="O25" s="16" t="str">
        <f>_xlfn.IFNA(IF(N25&gt;0,$Y$50)," ")</f>
        <v>Ausdauerlauf</v>
      </c>
      <c r="P25" s="16" t="str">
        <f>_xlfn.IFNA(IF(N25&gt;0,$Y$49)," ")</f>
        <v>a</v>
      </c>
      <c r="R25" s="18" t="e">
        <v>#N/A</v>
      </c>
      <c r="S25" s="16" t="str">
        <v xml:space="preserve"> </v>
      </c>
      <c r="T25" s="16" t="str">
        <v xml:space="preserve"> </v>
      </c>
      <c r="V25" s="18" cm="1">
        <f t="array" ref="V25">_xlfn.IFS(AND($B$1=1,$Y$50&gt;0),VLOOKUP(V4,$X$51:$Y$90,2,FALSE),AND($B$1=3,$Y$50&gt;0),VLOOKUP(V4,$X$51:$Y$64,2,FALSE),AND($B$1=4,$Y$50&gt;0),VLOOKUP(V4,$X$51:$Y$60,2,FALSE))</f>
        <v>0.35416666666666669</v>
      </c>
      <c r="W25" s="16" t="str">
        <f>_xlfn.IFNA(IF(V25&gt;0,$Y$50)," ")</f>
        <v>Ausdauerlauf</v>
      </c>
      <c r="X25" s="16" t="str">
        <f>_xlfn.IFNA(IF(V25&gt;0,$Y$49)," ")</f>
        <v>a</v>
      </c>
      <c r="Z25" s="3" t="e">
        <v>#N/A</v>
      </c>
      <c r="AA25" s="1" t="str">
        <v xml:space="preserve"> </v>
      </c>
      <c r="AB25" s="1" t="str">
        <v xml:space="preserve"> </v>
      </c>
      <c r="AD25" s="18" cm="1">
        <f t="array" ref="AD25">_xlfn.IFS(AND($B$1=1,$Y$50&gt;0),VLOOKUP(AD4,$X$51:$Y$90,2,FALSE),AND($B$1=3,$Y$50&gt;0),VLOOKUP(AD4,$X$51:$Y$64,2,FALSE),AND($B$1=4,$Y$50&gt;0),VLOOKUP(AD4,$X$51:$Y$60,2,FALSE))</f>
        <v>0.38194444444444448</v>
      </c>
      <c r="AE25" s="16" t="str">
        <f>_xlfn.IFNA(IF(AD25&gt;0,$Y$50)," ")</f>
        <v>Ausdauerlauf</v>
      </c>
      <c r="AF25" s="16" t="str">
        <f>_xlfn.IFNA(IF(AD25&gt;0,$Y$49)," ")</f>
        <v>a</v>
      </c>
      <c r="AH25" s="3" t="e">
        <v>#N/A</v>
      </c>
      <c r="AI25" s="1" t="str">
        <v xml:space="preserve"> </v>
      </c>
      <c r="AJ25" s="1" t="str">
        <v xml:space="preserve"> </v>
      </c>
      <c r="AL25" s="18" cm="1">
        <f t="array" ref="AL25">_xlfn.IFS(AND($B$1=1,$Y$50&gt;0),VLOOKUP(AL4,$X$51:$Y$90,2,FALSE),AND($B$1=3,$Y$50&gt;0),VLOOKUP(AL4,$X$51:$Y$64,2,FALSE),AND($B$1=4,$Y$50&gt;0),VLOOKUP(AL4,$X$51:$Y$60,2,FALSE))</f>
        <v>0.40972222222222221</v>
      </c>
      <c r="AM25" s="16" t="str">
        <f>_xlfn.IFNA(IF(AL25&gt;0,$Y$50)," ")</f>
        <v>Ausdauerlauf</v>
      </c>
      <c r="AN25" s="16" t="str">
        <f>_xlfn.IFNA(IF(AL25&gt;0,$Y$49)," ")</f>
        <v>a</v>
      </c>
      <c r="AP25" s="3" t="e">
        <v>#N/A</v>
      </c>
      <c r="AQ25" s="1" t="str">
        <v xml:space="preserve"> </v>
      </c>
      <c r="AR25" s="1" t="str">
        <v xml:space="preserve"> </v>
      </c>
      <c r="AT25" s="18" cm="1">
        <f t="array" ref="AT25">_xlfn.IFS(AND($B$1=1,$Y$50&gt;0),VLOOKUP(AT4,$X$51:$Y$90,2,FALSE),AND($B$1=3,$Y$50&gt;0),VLOOKUP(AT4,$X$51:$Y$64,2,FALSE),AND($B$1=4,$Y$50&gt;0),VLOOKUP(AT4,$X$51:$Y$60,2,FALSE))</f>
        <v>0.4375</v>
      </c>
      <c r="AU25" s="16" t="str">
        <f>_xlfn.IFNA(IF(AT25&gt;0,$Y$50)," ")</f>
        <v>Ausdauerlauf</v>
      </c>
      <c r="AV25" s="16" t="str">
        <f>_xlfn.IFNA(IF(AT25&gt;0,$Y$49)," ")</f>
        <v>a</v>
      </c>
      <c r="AX25" s="3" t="e">
        <v>#N/A</v>
      </c>
      <c r="AY25" s="1" t="str">
        <v xml:space="preserve"> </v>
      </c>
      <c r="AZ25" s="1" t="str">
        <v xml:space="preserve"> </v>
      </c>
      <c r="BB25" s="18" cm="1">
        <f t="array" ref="BB25">_xlfn.IFS(AND($B$1=1,$Y$50&gt;0),VLOOKUP(BB4,$X$51:$Y$90,2,FALSE),AND($B$1=3,$Y$50&gt;0),VLOOKUP(BB4,$X$51:$Y$64,2,FALSE),AND($B$1=4,$Y$50&gt;0),VLOOKUP(BB4,$X$51:$Y$60,2,FALSE))</f>
        <v>0.46527777777777779</v>
      </c>
      <c r="BC25" s="16" t="str">
        <f>_xlfn.IFNA(IF(BB25&gt;0,$Y$50)," ")</f>
        <v>Ausdauerlauf</v>
      </c>
      <c r="BD25" s="16" t="str">
        <f>_xlfn.IFNA(IF(BB25&gt;0,$Y$49)," ")</f>
        <v>a</v>
      </c>
      <c r="BF25" s="3" t="e">
        <v>#N/A</v>
      </c>
      <c r="BG25" s="1" t="str">
        <v xml:space="preserve"> </v>
      </c>
      <c r="BH25" s="1" t="str">
        <v xml:space="preserve"> </v>
      </c>
      <c r="BJ25" s="18" t="e" cm="1">
        <f t="array" ref="BJ25">_xlfn.IFS(AND($B$1=1,$Y$50&gt;0),VLOOKUP(BJ4,$X$51:$Y$90,2,FALSE),AND($B$1=3,$Y$50&gt;0),VLOOKUP(BJ4,$X$51:$Y$64,2,FALSE),AND($B$1=4,$Y$50&gt;0),VLOOKUP(BJ4,$X$51:$Y$60,2,FALSE))</f>
        <v>#N/A</v>
      </c>
      <c r="BK25" s="16" t="str">
        <f>_xlfn.IFNA(IF(BJ25&gt;0,$Y$50)," ")</f>
        <v xml:space="preserve"> </v>
      </c>
      <c r="BL25" s="16" t="str">
        <f>_xlfn.IFNA(IF(BJ25&gt;0,$Y$49)," ")</f>
        <v xml:space="preserve"> </v>
      </c>
      <c r="BN25" s="3" t="e">
        <v>#N/A</v>
      </c>
      <c r="BO25" s="3" t="str">
        <v xml:space="preserve"> </v>
      </c>
      <c r="BP25" s="3" t="str">
        <v xml:space="preserve"> </v>
      </c>
      <c r="BR25" s="18" t="e" cm="1">
        <f t="array" ref="BR25">_xlfn.IFS(AND($B$1=1,$Y$50&gt;0),VLOOKUP(BR4,$X$51:$Y$90,2,FALSE),AND($B$1=3,$Y$50&gt;0),VLOOKUP(BR4,$X$51:$Y$64,2,FALSE),AND($B$1=4,$Y$50&gt;0),VLOOKUP(BR4,$X$51:$Y$60,2,FALSE))</f>
        <v>#N/A</v>
      </c>
      <c r="BS25" s="16" t="str">
        <f>_xlfn.IFNA(IF(BR25&gt;0,$Y$50)," ")</f>
        <v xml:space="preserve"> </v>
      </c>
      <c r="BT25" s="16" t="str">
        <f>_xlfn.IFNA(IF(BR25&gt;0,$Y$49)," ")</f>
        <v xml:space="preserve"> </v>
      </c>
      <c r="BV25" s="3" t="e">
        <v>#N/A</v>
      </c>
      <c r="BW25" s="3" t="str">
        <v xml:space="preserve"> </v>
      </c>
      <c r="BX25" s="3" t="str">
        <v xml:space="preserve"> </v>
      </c>
      <c r="BZ25" s="18" t="e" cm="1">
        <f t="array" ref="BZ25">_xlfn.IFS(AND($B$1=1,$Y$50&gt;0),VLOOKUP(BZ4,$X$51:$Y$90,2,FALSE),AND($B$1=3,$Y$50&gt;0),VLOOKUP(BZ4,$X$51:$Y$64,2,FALSE),AND($B$1=4,$Y$50&gt;0),VLOOKUP(BZ4,$X$51:$Y$60,2,FALSE))</f>
        <v>#N/A</v>
      </c>
      <c r="CA25" s="16" t="str">
        <f>_xlfn.IFNA(IF(BZ25&gt;0,$Y$50)," ")</f>
        <v xml:space="preserve"> </v>
      </c>
      <c r="CB25" s="16" t="str">
        <f>_xlfn.IFNA(IF(BZ25&gt;0,$Y$49)," ")</f>
        <v xml:space="preserve"> </v>
      </c>
      <c r="CD25" s="3" t="e">
        <v>#N/A</v>
      </c>
      <c r="CE25" s="3" t="str">
        <v xml:space="preserve"> </v>
      </c>
      <c r="CF25" s="3" t="str">
        <v xml:space="preserve"> </v>
      </c>
      <c r="CH25" s="18" t="e" cm="1">
        <f t="array" ref="CH25">_xlfn.IFS(AND($B$1=1,$Y$50&gt;0),VLOOKUP(CH4,$X$51:$Y$90,2,FALSE),AND($B$1=3,$Y$50&gt;0),VLOOKUP(CH4,$X$51:$Y$64,2,FALSE),AND($B$1=4,$Y$50&gt;0),VLOOKUP(CH4,$X$51:$Y$60,2,FALSE))</f>
        <v>#N/A</v>
      </c>
      <c r="CI25" s="16" t="str">
        <f>_xlfn.IFNA(IF(CH25&gt;0,$Y$50)," ")</f>
        <v xml:space="preserve"> </v>
      </c>
      <c r="CJ25" s="16" t="str">
        <f>_xlfn.IFNA(IF(CH25&gt;0,$Y$49)," ")</f>
        <v xml:space="preserve"> </v>
      </c>
      <c r="CL25" s="3" t="e">
        <v>#N/A</v>
      </c>
      <c r="CM25" s="3" t="str">
        <v xml:space="preserve"> </v>
      </c>
      <c r="CN25" s="3" t="str">
        <v xml:space="preserve"> </v>
      </c>
      <c r="CP25" s="18" t="e" cm="1">
        <f t="array" ref="CP25">_xlfn.IFS(AND($B$1=1,$Y$50&gt;0),VLOOKUP(CP4,$X$51:$Y$90,2,FALSE),AND($B$1=3,$Y$50&gt;0),VLOOKUP(CP4,$X$51:$Y$64,2,FALSE),AND($B$1=4,$Y$50&gt;0),VLOOKUP(CP4,$X$51:$Y$60,2,FALSE))</f>
        <v>#N/A</v>
      </c>
      <c r="CQ25" s="16" t="str">
        <f>_xlfn.IFNA(IF(CP25&gt;0,$Y$50)," ")</f>
        <v xml:space="preserve"> </v>
      </c>
      <c r="CR25" s="16" t="str">
        <f>_xlfn.IFNA(IF(CP25&gt;0,$Y$49)," ")</f>
        <v xml:space="preserve"> </v>
      </c>
      <c r="CT25" s="3" t="e">
        <v>#N/A</v>
      </c>
      <c r="CU25" s="3" t="str">
        <v xml:space="preserve"> </v>
      </c>
      <c r="CV25" s="3" t="str">
        <v xml:space="preserve"> </v>
      </c>
      <c r="CX25" s="18" t="e" cm="1">
        <f t="array" ref="CX25">_xlfn.IFS(AND($B$1=1,$Y$50&gt;0),VLOOKUP(CX4,$X$51:$Y$90,2,FALSE),AND($B$1=3,$Y$50&gt;0),VLOOKUP(CX4,$X$51:$Y$64,2,FALSE),AND($B$1=4,$Y$50&gt;0),VLOOKUP(CX4,$X$51:$Y$60,2,FALSE))</f>
        <v>#N/A</v>
      </c>
      <c r="CY25" s="16" t="str">
        <f>_xlfn.IFNA(IF(CX25&gt;0,$Y$50)," ")</f>
        <v xml:space="preserve"> </v>
      </c>
      <c r="CZ25" s="16" t="str">
        <f>_xlfn.IFNA(IF(CX25&gt;0,$Y$49)," ")</f>
        <v xml:space="preserve"> </v>
      </c>
      <c r="DB25" s="3" t="e">
        <v>#N/A</v>
      </c>
      <c r="DC25" s="3" t="str">
        <v xml:space="preserve"> </v>
      </c>
      <c r="DD25" s="3" t="str">
        <v xml:space="preserve"> </v>
      </c>
      <c r="DF25" s="18" t="e" cm="1">
        <f t="array" ref="DF25">_xlfn.IFS(AND($B$1=1,$Y$50&gt;0),VLOOKUP(DF4,$X$51:$Y$90,2,FALSE),AND($B$1=3,$Y$50&gt;0),VLOOKUP(DF4,$X$51:$Y$64,2,FALSE),AND($B$1=4,$Y$50&gt;0),VLOOKUP(DF4,$X$51:$Y$60,2,FALSE))</f>
        <v>#N/A</v>
      </c>
      <c r="DG25" s="16" t="str">
        <f>_xlfn.IFNA(IF(DF25&gt;0,$Y$50)," ")</f>
        <v xml:space="preserve"> </v>
      </c>
      <c r="DH25" s="16" t="str">
        <f>_xlfn.IFNA(IF(DF25&gt;0,$Y$49)," ")</f>
        <v xml:space="preserve"> </v>
      </c>
      <c r="DJ25" s="3" t="e">
        <v>#N/A</v>
      </c>
      <c r="DK25" s="3" t="str">
        <v xml:space="preserve"> </v>
      </c>
      <c r="DL25" s="3" t="str">
        <v xml:space="preserve"> </v>
      </c>
      <c r="DN25" s="18" t="e" cm="1">
        <f t="array" ref="DN25">_xlfn.IFS(AND($B$1=1,$Y$50&gt;0),VLOOKUP(DN4,$X$51:$Y$90,2,FALSE),AND($B$1=3,$Y$50&gt;0),VLOOKUP(DN4,$X$51:$Y$64,2,FALSE),AND($B$1=4,$Y$50&gt;0),VLOOKUP(DN4,$X$51:$Y$60,2,FALSE))</f>
        <v>#N/A</v>
      </c>
      <c r="DO25" s="16" t="str">
        <f>_xlfn.IFNA(IF(DN25&gt;0,$Y$50)," ")</f>
        <v xml:space="preserve"> </v>
      </c>
      <c r="DP25" s="16" t="str">
        <f>_xlfn.IFNA(IF(DN25&gt;0,$Y$49)," ")</f>
        <v xml:space="preserve"> </v>
      </c>
      <c r="DR25" s="3" t="e">
        <v>#N/A</v>
      </c>
      <c r="DS25" s="3" t="str">
        <v xml:space="preserve"> </v>
      </c>
      <c r="DT25" s="3" t="str">
        <v xml:space="preserve"> </v>
      </c>
      <c r="DV25" s="18" t="e" cm="1">
        <f t="array" ref="DV25">_xlfn.IFS(AND($B$1=1,$Y$50&gt;0),VLOOKUP(DV4,$X$51:$Y$90,2,FALSE),AND($B$1=3,$Y$50&gt;0),VLOOKUP(DV4,$X$51:$Y$64,2,FALSE),AND($B$1=4,$Y$50&gt;0),VLOOKUP(DV4,$X$51:$Y$60,2,FALSE))</f>
        <v>#N/A</v>
      </c>
      <c r="DW25" s="16" t="str">
        <f>_xlfn.IFNA(IF(DV25&gt;0,$Y$50)," ")</f>
        <v xml:space="preserve"> </v>
      </c>
      <c r="DX25" s="16" t="str">
        <f>_xlfn.IFNA(IF(DV25&gt;0,$Y$49)," ")</f>
        <v xml:space="preserve"> </v>
      </c>
      <c r="DZ25" s="3" t="e">
        <v>#N/A</v>
      </c>
      <c r="EA25" s="3" t="str">
        <v xml:space="preserve"> </v>
      </c>
      <c r="EB25" s="3" t="str">
        <v xml:space="preserve"> </v>
      </c>
      <c r="ED25" s="18" t="e" cm="1">
        <f t="array" ref="ED25">_xlfn.IFS(AND($B$1=1,$Y$50&gt;0),VLOOKUP(ED4,$X$51:$Y$90,2,FALSE),AND($B$1=3,$Y$50&gt;0),VLOOKUP(ED4,$X$51:$Y$64,2,FALSE),AND($B$1=4,$Y$50&gt;0),VLOOKUP(ED4,$X$51:$Y$60,2,FALSE))</f>
        <v>#N/A</v>
      </c>
      <c r="EE25" s="16" t="str">
        <f>_xlfn.IFNA(IF(ED25&gt;0,$Y$50)," ")</f>
        <v xml:space="preserve"> </v>
      </c>
      <c r="EF25" s="16" t="str">
        <f>_xlfn.IFNA(IF(ED25&gt;0,$Y$49)," ")</f>
        <v xml:space="preserve"> </v>
      </c>
      <c r="EH25" s="3" t="e">
        <v>#N/A</v>
      </c>
      <c r="EI25" s="3" t="str">
        <v xml:space="preserve"> </v>
      </c>
      <c r="EJ25" s="3" t="str">
        <v xml:space="preserve"> </v>
      </c>
      <c r="EL25" s="18" t="e" cm="1">
        <f t="array" ref="EL25">_xlfn.IFS(AND($B$1=1,$Y$50&gt;0),VLOOKUP(EL4,$X$51:$Y$90,2,FALSE),AND($B$1=3,$Y$50&gt;0),VLOOKUP(EL4,$X$51:$Y$64,2,FALSE),AND($B$1=4,$Y$50&gt;0),VLOOKUP(EL4,$X$51:$Y$60,2,FALSE))</f>
        <v>#N/A</v>
      </c>
      <c r="EM25" s="16" t="str">
        <f>_xlfn.IFNA(IF(EL25&gt;0,$Y$50)," ")</f>
        <v xml:space="preserve"> </v>
      </c>
      <c r="EN25" s="16" t="str">
        <f>_xlfn.IFNA(IF(EL25&gt;0,$Y$49)," ")</f>
        <v xml:space="preserve"> </v>
      </c>
      <c r="EP25" s="18" t="e">
        <v>#N/A</v>
      </c>
      <c r="EQ25" s="18" t="str">
        <v xml:space="preserve"> </v>
      </c>
      <c r="ER25" s="18" t="str">
        <v xml:space="preserve"> </v>
      </c>
      <c r="ET25" s="18" t="e" cm="1">
        <f t="array" ref="ET25">_xlfn.IFS(AND($B$1=1,$Y$50&gt;0),VLOOKUP(ET4,$X$51:$Y$90,2,FALSE),AND($B$1=3,$Y$50&gt;0),VLOOKUP(ET4,$X$51:$Y$64,2,FALSE),AND($B$1=4,$Y$50&gt;0),VLOOKUP(ET4,$X$51:$Y$60,2,FALSE))</f>
        <v>#N/A</v>
      </c>
      <c r="EU25" s="16" t="str">
        <f>_xlfn.IFNA(IF(ET25&gt;0,$Y$50)," ")</f>
        <v xml:space="preserve"> </v>
      </c>
      <c r="EV25" s="16" t="str">
        <f>_xlfn.IFNA(IF(ET25&gt;0,$Y$49)," ")</f>
        <v xml:space="preserve"> </v>
      </c>
      <c r="EX25" s="18" t="e">
        <v>#N/A</v>
      </c>
      <c r="EY25" s="18" t="str">
        <v xml:space="preserve"> </v>
      </c>
      <c r="EZ25" s="18" t="str">
        <v xml:space="preserve"> </v>
      </c>
      <c r="FB25" s="18" t="e" cm="1">
        <f t="array" ref="FB25">_xlfn.IFS(AND($B$1=1,$Y$50&gt;0),VLOOKUP(FB4,$X$51:$Y$90,2,FALSE),AND($B$1=3,$Y$50&gt;0),VLOOKUP(FB4,$X$51:$Y$64,2,FALSE),AND($B$1=4,$Y$50&gt;0),VLOOKUP(FB4,$X$51:$Y$60,2,FALSE))</f>
        <v>#N/A</v>
      </c>
      <c r="FC25" s="16" t="str">
        <f>_xlfn.IFNA(IF(FB25&gt;0,$Y$50)," ")</f>
        <v xml:space="preserve"> </v>
      </c>
      <c r="FD25" s="16" t="str">
        <f>_xlfn.IFNA(IF(FB25&gt;0,$Y$49)," ")</f>
        <v xml:space="preserve"> </v>
      </c>
      <c r="FF25" s="18" t="e">
        <v>#N/A</v>
      </c>
      <c r="FG25" s="18" t="str">
        <v xml:space="preserve"> </v>
      </c>
      <c r="FH25" s="18" t="str">
        <v xml:space="preserve"> </v>
      </c>
      <c r="FJ25" s="18" t="e" cm="1">
        <f t="array" ref="FJ25">_xlfn.IFS(AND($B$1=1,$Y$50&gt;0),VLOOKUP(FJ4,$X$51:$Y$90,2,FALSE),AND($B$1=3,$Y$50&gt;0),VLOOKUP(FJ4,$X$51:$Y$64,2,FALSE),AND($B$1=4,$Y$50&gt;0),VLOOKUP(FJ4,$X$51:$Y$60,2,FALSE))</f>
        <v>#N/A</v>
      </c>
      <c r="FK25" s="16" t="str">
        <f>_xlfn.IFNA(IF(FJ25&gt;0,$Y$50)," ")</f>
        <v xml:space="preserve"> </v>
      </c>
      <c r="FL25" s="16" t="str">
        <f>_xlfn.IFNA(IF(FJ25&gt;0,$Y$49)," ")</f>
        <v xml:space="preserve"> </v>
      </c>
      <c r="FN25" s="18" t="e">
        <v>#N/A</v>
      </c>
      <c r="FO25" s="18" t="str">
        <v xml:space="preserve"> </v>
      </c>
      <c r="FP25" s="18" t="str">
        <v xml:space="preserve"> </v>
      </c>
      <c r="FR25" s="18" t="e" cm="1">
        <f t="array" ref="FR25">_xlfn.IFS(AND($B$1=1,$Y$50&gt;0),VLOOKUP(FR4,$X$51:$Y$90,2,FALSE),AND($B$1=3,$Y$50&gt;0),VLOOKUP(FR4,$X$51:$Y$64,2,FALSE),AND($B$1=4,$Y$50&gt;0),VLOOKUP(FR4,$X$51:$Y$60,2,FALSE))</f>
        <v>#N/A</v>
      </c>
      <c r="FS25" s="16" t="str">
        <f>_xlfn.IFNA(IF(FR25&gt;0,$Y$50)," ")</f>
        <v xml:space="preserve"> </v>
      </c>
      <c r="FT25" s="16" t="str">
        <f>_xlfn.IFNA(IF(FR25&gt;0,$Y$49)," ")</f>
        <v xml:space="preserve"> </v>
      </c>
      <c r="FV25" s="18" t="e">
        <v>#N/A</v>
      </c>
      <c r="FW25" s="18" t="str">
        <v xml:space="preserve"> </v>
      </c>
      <c r="FX25" s="18" t="str">
        <v xml:space="preserve"> </v>
      </c>
      <c r="FZ25" s="18" t="e" cm="1">
        <f t="array" ref="FZ25">_xlfn.IFS(AND($B$1=1,$Y$50&gt;0),VLOOKUP(FZ4,$X$51:$Y$90,2,FALSE),AND($B$1=3,$Y$50&gt;0),VLOOKUP(FZ4,$X$51:$Y$64,2,FALSE),AND($B$1=4,$Y$50&gt;0),VLOOKUP(FZ4,$X$51:$Y$60,2,FALSE))</f>
        <v>#N/A</v>
      </c>
      <c r="GA25" s="16" t="str">
        <f>_xlfn.IFNA(IF(FZ25&gt;0,$Y$50)," ")</f>
        <v xml:space="preserve"> </v>
      </c>
      <c r="GB25" s="16" t="str">
        <f>_xlfn.IFNA(IF(FZ25&gt;0,$Y$49)," ")</f>
        <v xml:space="preserve"> </v>
      </c>
      <c r="GD25" s="18" t="e">
        <v>#N/A</v>
      </c>
      <c r="GE25" s="16" t="str">
        <v xml:space="preserve"> </v>
      </c>
      <c r="GF25" s="16" t="str">
        <v xml:space="preserve"> </v>
      </c>
      <c r="GH25" s="18" t="e" cm="1">
        <f t="array" ref="GH25">_xlfn.IFS(AND($B$1=1,$Y$50&gt;0),VLOOKUP(GH4,$X$51:$Y$90,2,FALSE),AND($B$1=3,$Y$50&gt;0),VLOOKUP(GH4,$X$51:$Y$64,2,FALSE),AND($B$1=4,$Y$50&gt;0),VLOOKUP(GH4,$X$51:$Y$60,2,FALSE))</f>
        <v>#N/A</v>
      </c>
      <c r="GI25" s="16" t="str">
        <f>_xlfn.IFNA(IF(GH25&gt;0,$Y$50)," ")</f>
        <v xml:space="preserve"> </v>
      </c>
      <c r="GJ25" s="16" t="str">
        <f>_xlfn.IFNA(IF(GH25&gt;0,$Y$49)," ")</f>
        <v xml:space="preserve"> </v>
      </c>
      <c r="GL25" s="18" t="e">
        <v>#N/A</v>
      </c>
      <c r="GM25" s="16" t="str">
        <v xml:space="preserve"> </v>
      </c>
      <c r="GN25" s="16" t="str">
        <v xml:space="preserve"> </v>
      </c>
      <c r="GP25" s="18" t="e" cm="1">
        <f t="array" ref="GP25">_xlfn.IFS(AND($B$1=1,$Y$50&gt;0),VLOOKUP(GP4,$X$51:$Y$90,2,FALSE),AND($B$1=3,$Y$50&gt;0),VLOOKUP(GP4,$X$51:$Y$64,2,FALSE),AND($B$1=4,$Y$50&gt;0),VLOOKUP(GP4,$X$51:$Y$60,2,FALSE))</f>
        <v>#N/A</v>
      </c>
      <c r="GQ25" s="16" t="str">
        <f>_xlfn.IFNA(IF(GP25&gt;0,$Y$50)," ")</f>
        <v xml:space="preserve"> </v>
      </c>
      <c r="GR25" s="16" t="str">
        <f>_xlfn.IFNA(IF(GP25&gt;0,$Y$49)," ")</f>
        <v xml:space="preserve"> </v>
      </c>
      <c r="GT25" s="18" t="e">
        <v>#N/A</v>
      </c>
      <c r="GU25" s="16" t="str">
        <v xml:space="preserve"> </v>
      </c>
      <c r="GV25" s="16" t="str">
        <v xml:space="preserve"> </v>
      </c>
      <c r="GX25" s="18" t="e" cm="1">
        <f t="array" ref="GX25">_xlfn.IFS(AND($B$1=1,$Y$50&gt;0),VLOOKUP(GX4,$X$51:$Y$90,2,FALSE),AND($B$1=3,$Y$50&gt;0),VLOOKUP(GX4,$X$51:$Y$64,2,FALSE),AND($B$1=4,$Y$50&gt;0),VLOOKUP(GX4,$X$51:$Y$60,2,FALSE))</f>
        <v>#N/A</v>
      </c>
      <c r="GY25" s="16" t="str">
        <f>_xlfn.IFNA(IF(GX25&gt;0,$Y$50)," ")</f>
        <v xml:space="preserve"> </v>
      </c>
      <c r="GZ25" s="16" t="str">
        <f>_xlfn.IFNA(IF(GX25&gt;0,$Y$49)," ")</f>
        <v xml:space="preserve"> </v>
      </c>
      <c r="HB25" s="18" t="e">
        <v>#N/A</v>
      </c>
      <c r="HC25" s="16" t="str">
        <v xml:space="preserve"> </v>
      </c>
      <c r="HD25" s="16" t="str">
        <v xml:space="preserve"> </v>
      </c>
      <c r="HF25" s="18" t="e" cm="1">
        <f t="array" ref="HF25">_xlfn.IFS(AND($B$1=1,$Y$50&gt;0),VLOOKUP(HF4,$X$51:$Y$90,2,FALSE),AND($B$1=3,$Y$50&gt;0),VLOOKUP(HF4,$X$51:$Y$64,2,FALSE),AND($B$1=4,$Y$50&gt;0),VLOOKUP(HF4,$X$51:$Y$60,2,FALSE))</f>
        <v>#N/A</v>
      </c>
      <c r="HG25" s="16" t="str">
        <f>_xlfn.IFNA(IF(HF25&gt;0,$Y$50)," ")</f>
        <v xml:space="preserve"> </v>
      </c>
      <c r="HH25" s="16" t="str">
        <f>_xlfn.IFNA(IF(HF25&gt;0,$Y$49)," ")</f>
        <v xml:space="preserve"> </v>
      </c>
      <c r="HJ25" s="18" t="e">
        <v>#N/A</v>
      </c>
      <c r="HK25" s="18" t="str">
        <v xml:space="preserve"> </v>
      </c>
      <c r="HL25" s="18" t="str">
        <v xml:space="preserve"> </v>
      </c>
      <c r="HN25" s="18" t="e" cm="1">
        <f t="array" ref="HN25">_xlfn.IFS(AND($B$1=1,$Y$50&gt;0),VLOOKUP(HN4,$X$51:$Y$90,2,FALSE),AND($B$1=3,$Y$50&gt;0),VLOOKUP(HN4,$X$51:$Y$64,2,FALSE),AND($B$1=4,$Y$50&gt;0),VLOOKUP(HN4,$X$51:$Y$60,2,FALSE))</f>
        <v>#N/A</v>
      </c>
      <c r="HO25" s="16" t="str">
        <f>_xlfn.IFNA(IF(HN25&gt;0,$Y$50)," ")</f>
        <v xml:space="preserve"> </v>
      </c>
      <c r="HP25" s="16" t="str">
        <f>_xlfn.IFNA(IF(HN25&gt;0,$Y$49)," ")</f>
        <v xml:space="preserve"> </v>
      </c>
      <c r="HR25" s="18" t="e">
        <v>#N/A</v>
      </c>
      <c r="HS25" s="18" t="str">
        <v xml:space="preserve"> </v>
      </c>
      <c r="HT25" s="18" t="str">
        <v xml:space="preserve"> </v>
      </c>
      <c r="HV25" s="18" t="e" cm="1">
        <f t="array" ref="HV25">_xlfn.IFS(AND($B$1=1,$Y$50&gt;0),VLOOKUP(HV4,$X$51:$Y$90,2,FALSE),AND($B$1=3,$Y$50&gt;0),VLOOKUP(HV4,$X$51:$Y$64,2,FALSE),AND($B$1=4,$Y$50&gt;0),VLOOKUP(HV4,$X$51:$Y$60,2,FALSE))</f>
        <v>#N/A</v>
      </c>
      <c r="HW25" s="16" t="str">
        <f>_xlfn.IFNA(IF(HV25&gt;0,$Y$50)," ")</f>
        <v xml:space="preserve"> </v>
      </c>
      <c r="HX25" s="16" t="str">
        <f>_xlfn.IFNA(IF(HV25&gt;0,$Y$49)," ")</f>
        <v xml:space="preserve"> </v>
      </c>
      <c r="HZ25" s="18" t="e">
        <v>#N/A</v>
      </c>
      <c r="IA25" s="18" t="str">
        <v xml:space="preserve"> </v>
      </c>
      <c r="IB25" s="18" t="str">
        <v xml:space="preserve"> </v>
      </c>
      <c r="ID25" s="18" t="e" cm="1">
        <f t="array" ref="ID25">_xlfn.IFS(AND($B$1=1,$Y$50&gt;0),VLOOKUP(ID4,$X$51:$Y$90,2,FALSE),AND($B$1=3,$Y$50&gt;0),VLOOKUP(ID4,$X$51:$Y$64,2,FALSE),AND($B$1=4,$Y$50&gt;0),VLOOKUP(ID4,$X$51:$Y$60,2,FALSE))</f>
        <v>#N/A</v>
      </c>
      <c r="IE25" s="16" t="str">
        <f>_xlfn.IFNA(IF(ID25&gt;0,$Y$50)," ")</f>
        <v xml:space="preserve"> </v>
      </c>
      <c r="IF25" s="16" t="str">
        <f>_xlfn.IFNA(IF(ID25&gt;0,$Y$49)," ")</f>
        <v xml:space="preserve"> </v>
      </c>
      <c r="IH25" s="18" t="e">
        <v>#N/A</v>
      </c>
      <c r="II25" s="18" t="str">
        <v xml:space="preserve"> </v>
      </c>
      <c r="IJ25" s="18" t="str">
        <v xml:space="preserve"> </v>
      </c>
      <c r="IL25" s="18" t="e" cm="1">
        <f t="array" ref="IL25">_xlfn.IFS(AND($B$1=1,$Y$50&gt;0),VLOOKUP(IL4,$X$51:$Y$90,2,FALSE),AND($B$1=3,$Y$50&gt;0),VLOOKUP(IL4,$X$51:$Y$64,2,FALSE),AND($B$1=4,$Y$50&gt;0),VLOOKUP(IL4,$X$51:$Y$60,2,FALSE))</f>
        <v>#N/A</v>
      </c>
      <c r="IM25" s="16" t="str">
        <f>_xlfn.IFNA(IF(IL25&gt;0,$Y$50)," ")</f>
        <v xml:space="preserve"> </v>
      </c>
      <c r="IN25" s="16" t="str">
        <f>_xlfn.IFNA(IF(IL25&gt;0,$Y$49)," ")</f>
        <v xml:space="preserve"> </v>
      </c>
      <c r="IP25" s="18" t="e">
        <v>#N/A</v>
      </c>
      <c r="IQ25" s="18" t="str">
        <v xml:space="preserve"> </v>
      </c>
      <c r="IR25" s="18" t="str">
        <v xml:space="preserve"> </v>
      </c>
      <c r="IT25" s="18" t="e" cm="1">
        <f t="array" ref="IT25">_xlfn.IFS(AND($B$1=1,$Y$50&gt;0),VLOOKUP(IT4,$X$51:$Y$90,2,FALSE),AND($B$1=3,$Y$50&gt;0),VLOOKUP(IT4,$X$51:$Y$64,2,FALSE),AND($B$1=4,$Y$50&gt;0),VLOOKUP(IT4,$X$51:$Y$60,2,FALSE))</f>
        <v>#N/A</v>
      </c>
      <c r="IU25" s="16" t="str">
        <f>_xlfn.IFNA(IF(IT25&gt;0,$Y$50)," ")</f>
        <v xml:space="preserve"> </v>
      </c>
      <c r="IV25" s="16" t="str">
        <f>_xlfn.IFNA(IF(IT25&gt;0,$Y$49)," ")</f>
        <v xml:space="preserve"> </v>
      </c>
      <c r="IX25" s="18" t="e">
        <v>#N/A</v>
      </c>
      <c r="IY25" s="18" t="str">
        <v xml:space="preserve"> </v>
      </c>
      <c r="IZ25" s="18" t="str">
        <v xml:space="preserve"> </v>
      </c>
      <c r="JB25" s="18" t="e" cm="1">
        <f t="array" ref="JB25">_xlfn.IFS(AND($B$1=1,$Y$50&gt;0),VLOOKUP(JB4,$X$51:$Y$90,2,FALSE),AND($B$1=3,$Y$50&gt;0),VLOOKUP(JB4,$X$51:$Y$64,2,FALSE),AND($B$1=4,$Y$50&gt;0),VLOOKUP(JB4,$X$51:$Y$60,2,FALSE))</f>
        <v>#N/A</v>
      </c>
      <c r="JC25" s="16" t="str">
        <f>_xlfn.IFNA(IF(JB25&gt;0,$Y$50)," ")</f>
        <v xml:space="preserve"> </v>
      </c>
      <c r="JD25" s="16" t="str">
        <f>_xlfn.IFNA(IF(JB25&gt;0,$Y$49)," ")</f>
        <v xml:space="preserve"> </v>
      </c>
      <c r="JF25" s="18" t="e">
        <v>#N/A</v>
      </c>
      <c r="JG25" s="18" t="str">
        <v xml:space="preserve"> </v>
      </c>
      <c r="JH25" s="18" t="str">
        <v xml:space="preserve"> </v>
      </c>
      <c r="JJ25" s="18" t="e" cm="1">
        <f t="array" ref="JJ25">_xlfn.IFS(AND($B$1=1,$Y$50&gt;0),VLOOKUP(JJ4,$X$51:$Y$90,2,FALSE),AND($B$1=3,$Y$50&gt;0),VLOOKUP(JJ4,$X$51:$Y$64,2,FALSE),AND($B$1=4,$Y$50&gt;0),VLOOKUP(JJ4,$X$51:$Y$60,2,FALSE))</f>
        <v>#N/A</v>
      </c>
      <c r="JK25" s="16" t="str">
        <f>_xlfn.IFNA(IF(JJ25&gt;0,$Y$50)," ")</f>
        <v xml:space="preserve"> </v>
      </c>
      <c r="JL25" s="16" t="str">
        <f>_xlfn.IFNA(IF(JJ25&gt;0,$Y$49)," ")</f>
        <v xml:space="preserve"> </v>
      </c>
      <c r="JN25" s="18" t="e">
        <v>#N/A</v>
      </c>
      <c r="JO25" s="18" t="str">
        <v xml:space="preserve"> </v>
      </c>
      <c r="JP25" s="18" t="str">
        <v xml:space="preserve"> </v>
      </c>
      <c r="JR25" s="18" t="e" cm="1">
        <f t="array" ref="JR25">_xlfn.IFS(AND($B$1=1,$Y$50&gt;0),VLOOKUP(JR4,$X$51:$Y$90,2,FALSE),AND($B$1=3,$Y$50&gt;0),VLOOKUP(JR4,$X$51:$Y$64,2,FALSE),AND($B$1=4,$Y$50&gt;0),VLOOKUP(JR4,$X$51:$Y$60,2,FALSE))</f>
        <v>#N/A</v>
      </c>
      <c r="JS25" s="16" t="str">
        <f>_xlfn.IFNA(IF(JR25&gt;0,$Y$50)," ")</f>
        <v xml:space="preserve"> </v>
      </c>
      <c r="JT25" s="16" t="str">
        <f>_xlfn.IFNA(IF(JR25&gt;0,$Y$49)," ")</f>
        <v xml:space="preserve"> </v>
      </c>
      <c r="JV25" s="18" t="e">
        <v>#N/A</v>
      </c>
      <c r="JW25" s="18" t="str">
        <v xml:space="preserve"> </v>
      </c>
      <c r="JX25" s="18" t="str">
        <v xml:space="preserve"> </v>
      </c>
      <c r="JZ25" s="18" t="e" cm="1">
        <f t="array" ref="JZ25">_xlfn.IFS(AND($B$1=1,$Y$50&gt;0),VLOOKUP(JZ4,$X$51:$Y$90,2,FALSE),AND($B$1=3,$Y$50&gt;0),VLOOKUP(JZ4,$X$51:$Y$64,2,FALSE),AND($B$1=4,$Y$50&gt;0),VLOOKUP(JZ4,$X$51:$Y$60,2,FALSE))</f>
        <v>#N/A</v>
      </c>
      <c r="KA25" s="16" t="str">
        <f>_xlfn.IFNA(IF(JZ25&gt;0,$Y$50)," ")</f>
        <v xml:space="preserve"> </v>
      </c>
      <c r="KB25" s="16" t="str">
        <f>_xlfn.IFNA(IF(JZ25&gt;0,$Y$49)," ")</f>
        <v xml:space="preserve"> </v>
      </c>
      <c r="KD25" s="18" t="e">
        <v>#N/A</v>
      </c>
      <c r="KE25" s="18" t="str">
        <v xml:space="preserve"> </v>
      </c>
      <c r="KF25" s="18" t="str">
        <v xml:space="preserve"> </v>
      </c>
      <c r="KH25" s="18" t="e" cm="1">
        <f t="array" ref="KH25">_xlfn.IFS(AND($B$1=1,$Y$50&gt;0),VLOOKUP(KH4,$X$51:$Y$90,2,FALSE),AND($B$1=3,$Y$50&gt;0),VLOOKUP(KH4,$X$51:$Y$64,2,FALSE),AND($B$1=4,$Y$50&gt;0),VLOOKUP(KH4,$X$51:$Y$60,2,FALSE))</f>
        <v>#N/A</v>
      </c>
      <c r="KI25" s="16" t="str">
        <f>_xlfn.IFNA(IF(KH25&gt;0,$Y$50)," ")</f>
        <v xml:space="preserve"> </v>
      </c>
      <c r="KJ25" s="16" t="str">
        <f>_xlfn.IFNA(IF(KH25&gt;0,$Y$49)," ")</f>
        <v xml:space="preserve"> </v>
      </c>
      <c r="KL25" s="18" t="e">
        <v>#N/A</v>
      </c>
      <c r="KM25" s="18" t="str">
        <v xml:space="preserve"> </v>
      </c>
      <c r="KN25" s="18" t="str">
        <v xml:space="preserve"> </v>
      </c>
      <c r="KP25" s="18" t="e" cm="1">
        <f t="array" ref="KP25">_xlfn.IFS(AND($B$1=1,$Y$50&gt;0),VLOOKUP(KP4,$X$51:$Y$90,2,FALSE),AND($B$1=3,$Y$50&gt;0),VLOOKUP(KP4,$X$51:$Y$64,2,FALSE),AND($B$1=4,$Y$50&gt;0),VLOOKUP(KP4,$X$51:$Y$60,2,FALSE))</f>
        <v>#N/A</v>
      </c>
      <c r="KQ25" s="16" t="str">
        <f>_xlfn.IFNA(IF(KP25&gt;0,$Y$50)," ")</f>
        <v xml:space="preserve"> </v>
      </c>
      <c r="KR25" s="16" t="str">
        <f>_xlfn.IFNA(IF(KP25&gt;0,$Y$49)," ")</f>
        <v xml:space="preserve"> </v>
      </c>
      <c r="KT25" s="18" t="e">
        <v>#N/A</v>
      </c>
      <c r="KU25" s="18" t="str">
        <v xml:space="preserve"> </v>
      </c>
      <c r="KV25" s="18" t="str">
        <v xml:space="preserve"> </v>
      </c>
      <c r="KX25" s="18" t="e" cm="1">
        <f t="array" ref="KX25">_xlfn.IFS(AND($B$1=1,$Y$50&gt;0),VLOOKUP(KX4,$X$51:$Y$90,2,FALSE),AND($B$1=3,$Y$50&gt;0),VLOOKUP(KX4,$X$51:$Y$64,2,FALSE),AND($B$1=4,$Y$50&gt;0),VLOOKUP(KX4,$X$51:$Y$60,2,FALSE))</f>
        <v>#N/A</v>
      </c>
      <c r="KY25" s="16" t="str">
        <f>_xlfn.IFNA(IF(KX25&gt;0,$Y$50)," ")</f>
        <v xml:space="preserve"> </v>
      </c>
      <c r="KZ25" s="16" t="str">
        <f>_xlfn.IFNA(IF(KX25&gt;0,$Y$49)," ")</f>
        <v xml:space="preserve"> </v>
      </c>
      <c r="LB25" s="18" t="e">
        <v>#N/A</v>
      </c>
      <c r="LC25" s="18" t="str">
        <v xml:space="preserve"> </v>
      </c>
      <c r="LD25" s="18" t="str">
        <v xml:space="preserve"> </v>
      </c>
      <c r="LF25" s="18" t="e" cm="1">
        <f t="array" ref="LF25">_xlfn.IFS(AND($B$1=1,$Y$50&gt;0),VLOOKUP(LF4,$X$51:$Y$90,2,FALSE),AND($B$1=3,$Y$50&gt;0),VLOOKUP(LF4,$X$51:$Y$64,2,FALSE),AND($B$1=4,$Y$50&gt;0),VLOOKUP(LF4,$X$51:$Y$60,2,FALSE))</f>
        <v>#N/A</v>
      </c>
      <c r="LG25" s="16" t="str">
        <f>_xlfn.IFNA(IF(LF25&gt;0,$Y$50)," ")</f>
        <v xml:space="preserve"> </v>
      </c>
      <c r="LH25" s="16" t="str">
        <f>_xlfn.IFNA(IF(LF25&gt;0,$Y$49)," ")</f>
        <v xml:space="preserve"> </v>
      </c>
      <c r="LJ25" s="18" t="e">
        <v>#N/A</v>
      </c>
      <c r="LK25" s="18" t="str">
        <v xml:space="preserve"> </v>
      </c>
      <c r="LL25" s="18" t="str">
        <v xml:space="preserve"> </v>
      </c>
    </row>
    <row r="26" spans="1:324" x14ac:dyDescent="0.2">
      <c r="A26" s="16"/>
      <c r="B26" s="20">
        <f>IF($W$50&gt;0,VLOOKUP(B4,_xlfn.ANCHORARRAY($V$92),2),"NEIN")</f>
        <v>0.99305555555555558</v>
      </c>
      <c r="C26" s="21" t="str">
        <f>IF(B26&gt;0,$W$50)</f>
        <v>Ausdauerlauf</v>
      </c>
      <c r="D26" s="21" t="str">
        <f>IF(B26&gt;0,$W$49)</f>
        <v>b</v>
      </c>
      <c r="E26" s="18"/>
      <c r="F26" s="18" t="e" cm="1">
        <f t="array" ref="F26">_xlfn.IFS(AND($B$1=1,$W$50&gt;0),VLOOKUP(F4,$V$51:$W$90,2,FALSE),AND($B$1=3,$W$50&gt;0),VLOOKUP(F4,$V$51:$W$64,2,FALSE),AND($B$1=4,$W$50&gt;0),VLOOKUP(F4,$V$51:$W$60,2,FALSE))</f>
        <v>#N/A</v>
      </c>
      <c r="G26" s="16" t="str">
        <f>_xlfn.IFNA(IF(F26&gt;0,$W$50)," ")</f>
        <v xml:space="preserve"> </v>
      </c>
      <c r="H26" s="16" t="str">
        <f>_xlfn.IFNA(IF(F26&gt;0,$W$49)," ")</f>
        <v xml:space="preserve"> </v>
      </c>
      <c r="J26" s="3" t="e">
        <v>#N/A</v>
      </c>
      <c r="K26" s="1" t="str">
        <v xml:space="preserve"> </v>
      </c>
      <c r="L26" s="1" t="str">
        <v xml:space="preserve"> </v>
      </c>
      <c r="N26" s="18" t="e" cm="1">
        <f t="array" ref="N26">_xlfn.IFS(AND($B$1=1,$W$50&gt;0),VLOOKUP(N4,$V$51:$W$90,2,FALSE),AND($B$1=3,$W$50&gt;0),VLOOKUP(N4,$V$51:$W$64,2,FALSE),AND($B$1=4,$W$50&gt;0),VLOOKUP(N4,$V$51:$W$60,2,FALSE))</f>
        <v>#N/A</v>
      </c>
      <c r="O26" s="16" t="str">
        <f>_xlfn.IFNA(IF(N26&gt;0,$W$50)," ")</f>
        <v xml:space="preserve"> </v>
      </c>
      <c r="P26" s="16" t="str">
        <f>_xlfn.IFNA(IF(N26&gt;0,$W$49)," ")</f>
        <v xml:space="preserve"> </v>
      </c>
      <c r="R26" s="18" t="e">
        <v>#N/A</v>
      </c>
      <c r="S26" s="16" t="str">
        <v xml:space="preserve"> </v>
      </c>
      <c r="T26" s="16" t="str">
        <v xml:space="preserve"> </v>
      </c>
      <c r="V26" s="18" t="e" cm="1">
        <f t="array" ref="V26">_xlfn.IFS(AND($B$1=1,$W$50&gt;0),VLOOKUP(V4,$V$51:$W$90,2,FALSE),AND($B$1=3,$W$50&gt;0),VLOOKUP(V4,$V$51:$W$64,2,FALSE),AND($B$1=4,$W$50&gt;0),VLOOKUP(V4,$V$51:$W$60,2,FALSE))</f>
        <v>#N/A</v>
      </c>
      <c r="W26" s="16" t="str">
        <f>_xlfn.IFNA(IF(V26&gt;0,$W$50)," ")</f>
        <v xml:space="preserve"> </v>
      </c>
      <c r="X26" s="16" t="str">
        <f>_xlfn.IFNA(IF(V26&gt;0,$W$49)," ")</f>
        <v xml:space="preserve"> </v>
      </c>
      <c r="Z26" s="3" t="e">
        <v>#N/A</v>
      </c>
      <c r="AA26" s="1" t="str">
        <v xml:space="preserve"> </v>
      </c>
      <c r="AB26" s="1" t="str">
        <v xml:space="preserve"> </v>
      </c>
      <c r="AD26" s="18" t="e" cm="1">
        <f t="array" ref="AD26">_xlfn.IFS(AND($B$1=1,$W$50&gt;0),VLOOKUP(AD4,$V$51:$W$90,2,FALSE),AND($B$1=3,$W$50&gt;0),VLOOKUP(AD4,$V$51:$W$64,2,FALSE),AND($B$1=4,$W$50&gt;0),VLOOKUP(AD4,$V$51:$W$60,2,FALSE))</f>
        <v>#N/A</v>
      </c>
      <c r="AE26" s="16" t="str">
        <f>_xlfn.IFNA(IF(AD26&gt;0,$W$50)," ")</f>
        <v xml:space="preserve"> </v>
      </c>
      <c r="AF26" s="16" t="str">
        <f>_xlfn.IFNA(IF(AD26&gt;0,$W$49)," ")</f>
        <v xml:space="preserve"> </v>
      </c>
      <c r="AH26" s="3" t="e">
        <v>#N/A</v>
      </c>
      <c r="AI26" s="1" t="str">
        <v xml:space="preserve"> </v>
      </c>
      <c r="AJ26" s="1" t="str">
        <v xml:space="preserve"> </v>
      </c>
      <c r="AL26" s="18" t="e" cm="1">
        <f t="array" ref="AL26">_xlfn.IFS(AND($B$1=1,$W$50&gt;0),VLOOKUP(AL4,$V$51:$W$90,2,FALSE),AND($B$1=3,$W$50&gt;0),VLOOKUP(AL4,$V$51:$W$64,2,FALSE),AND($B$1=4,$W$50&gt;0),VLOOKUP(AL4,$V$51:$W$60,2,FALSE))</f>
        <v>#N/A</v>
      </c>
      <c r="AM26" s="16" t="str">
        <f>_xlfn.IFNA(IF(AL26&gt;0,$W$50)," ")</f>
        <v xml:space="preserve"> </v>
      </c>
      <c r="AN26" s="16" t="str">
        <f>_xlfn.IFNA(IF(AL26&gt;0,$W$49)," ")</f>
        <v xml:space="preserve"> </v>
      </c>
      <c r="AP26" s="3" t="e">
        <v>#N/A</v>
      </c>
      <c r="AQ26" s="1" t="str">
        <v xml:space="preserve"> </v>
      </c>
      <c r="AR26" s="1" t="str">
        <v xml:space="preserve"> </v>
      </c>
      <c r="AT26" s="18" t="e" cm="1">
        <f t="array" ref="AT26">_xlfn.IFS(AND($B$1=1,$W$50&gt;0),VLOOKUP(AT4,$V$51:$W$90,2,FALSE),AND($B$1=3,$W$50&gt;0),VLOOKUP(AT4,$V$51:$W$64,2,FALSE),AND($B$1=4,$W$50&gt;0),VLOOKUP(AT4,$V$51:$W$60,2,FALSE))</f>
        <v>#N/A</v>
      </c>
      <c r="AU26" s="16" t="str">
        <f>_xlfn.IFNA(IF(AT26&gt;0,$W$50)," ")</f>
        <v xml:space="preserve"> </v>
      </c>
      <c r="AV26" s="16" t="str">
        <f>_xlfn.IFNA(IF(AT26&gt;0,$W$49)," ")</f>
        <v xml:space="preserve"> </v>
      </c>
      <c r="AX26" s="3" t="e">
        <v>#N/A</v>
      </c>
      <c r="AY26" s="1" t="str">
        <v xml:space="preserve"> </v>
      </c>
      <c r="AZ26" s="1" t="str">
        <v xml:space="preserve"> </v>
      </c>
      <c r="BB26" s="18" t="e" cm="1">
        <f t="array" ref="BB26">_xlfn.IFS(AND($B$1=1,$W$50&gt;0),VLOOKUP(BB4,$V$51:$W$90,2,FALSE),AND($B$1=3,$W$50&gt;0),VLOOKUP(BB4,$V$51:$W$64,2,FALSE),AND($B$1=4,$W$50&gt;0),VLOOKUP(BB4,$V$51:$W$60,2,FALSE))</f>
        <v>#N/A</v>
      </c>
      <c r="BC26" s="16" t="str">
        <f>_xlfn.IFNA(IF(BB26&gt;0,$W$50)," ")</f>
        <v xml:space="preserve"> </v>
      </c>
      <c r="BD26" s="16" t="str">
        <f>_xlfn.IFNA(IF(BB26&gt;0,$W$49)," ")</f>
        <v xml:space="preserve"> </v>
      </c>
      <c r="BF26" s="3" t="e">
        <v>#N/A</v>
      </c>
      <c r="BG26" s="1" t="str">
        <v xml:space="preserve"> </v>
      </c>
      <c r="BH26" s="1" t="str">
        <v xml:space="preserve"> </v>
      </c>
      <c r="BJ26" s="18" cm="1">
        <f t="array" ref="BJ26">_xlfn.IFS(AND($B$1=1,$W$50&gt;0),VLOOKUP(BJ4,$V$51:$W$90,2,FALSE),AND($B$1=3,$W$50&gt;0),VLOOKUP(BJ4,$V$51:$W$64,2,FALSE),AND($B$1=4,$W$50&gt;0),VLOOKUP(BJ4,$V$51:$W$60,2,FALSE))</f>
        <v>0.49305555555555558</v>
      </c>
      <c r="BK26" s="16" t="str">
        <f>_xlfn.IFNA(IF(BJ26&gt;0,$W$50)," ")</f>
        <v>Ausdauerlauf</v>
      </c>
      <c r="BL26" s="16" t="str">
        <f>_xlfn.IFNA(IF(BJ26&gt;0,$W$49)," ")</f>
        <v>b</v>
      </c>
      <c r="BN26" s="3" t="e">
        <v>#N/A</v>
      </c>
      <c r="BO26" s="3" t="str">
        <v xml:space="preserve"> </v>
      </c>
      <c r="BP26" s="3" t="str">
        <v xml:space="preserve"> </v>
      </c>
      <c r="BR26" s="18" cm="1">
        <f t="array" ref="BR26">_xlfn.IFS(AND($B$1=1,$W$50&gt;0),VLOOKUP(BR4,$V$51:$W$90,2,FALSE),AND($B$1=3,$W$50&gt;0),VLOOKUP(BR4,$V$51:$W$64,2,FALSE),AND($B$1=4,$W$50&gt;0),VLOOKUP(BR4,$V$51:$W$60,2,FALSE))</f>
        <v>0.52083333333333337</v>
      </c>
      <c r="BS26" s="16" t="str">
        <f>_xlfn.IFNA(IF(BR26&gt;0,$W$50)," ")</f>
        <v>Ausdauerlauf</v>
      </c>
      <c r="BT26" s="16" t="str">
        <f>_xlfn.IFNA(IF(BR26&gt;0,$W$49)," ")</f>
        <v>b</v>
      </c>
      <c r="BV26" s="3" t="e">
        <v>#N/A</v>
      </c>
      <c r="BW26" s="3" t="str">
        <v xml:space="preserve"> </v>
      </c>
      <c r="BX26" s="3" t="str">
        <v xml:space="preserve"> </v>
      </c>
      <c r="BZ26" s="18" cm="1">
        <f t="array" ref="BZ26">_xlfn.IFS(AND($B$1=1,$W$50&gt;0),VLOOKUP(BZ4,$V$51:$W$90,2,FALSE),AND($B$1=3,$W$50&gt;0),VLOOKUP(BZ4,$V$51:$W$64,2,FALSE),AND($B$1=4,$W$50&gt;0),VLOOKUP(BZ4,$V$51:$W$60,2,FALSE))</f>
        <v>0.35416666666666669</v>
      </c>
      <c r="CA26" s="16" t="str">
        <f>_xlfn.IFNA(IF(BZ26&gt;0,$W$50)," ")</f>
        <v>Ausdauerlauf</v>
      </c>
      <c r="CB26" s="16" t="str">
        <f>_xlfn.IFNA(IF(BZ26&gt;0,$W$49)," ")</f>
        <v>b</v>
      </c>
      <c r="CD26" s="3" t="e">
        <v>#N/A</v>
      </c>
      <c r="CE26" s="3" t="str">
        <v xml:space="preserve"> </v>
      </c>
      <c r="CF26" s="3" t="str">
        <v xml:space="preserve"> </v>
      </c>
      <c r="CH26" s="18" cm="1">
        <f t="array" ref="CH26">_xlfn.IFS(AND($B$1=1,$W$50&gt;0),VLOOKUP(CH4,$V$51:$W$90,2,FALSE),AND($B$1=3,$W$50&gt;0),VLOOKUP(CH4,$V$51:$W$64,2,FALSE),AND($B$1=4,$W$50&gt;0),VLOOKUP(CH4,$V$51:$W$60,2,FALSE))</f>
        <v>0.38194444444444448</v>
      </c>
      <c r="CI26" s="16" t="str">
        <f>_xlfn.IFNA(IF(CH26&gt;0,$W$50)," ")</f>
        <v>Ausdauerlauf</v>
      </c>
      <c r="CJ26" s="16" t="str">
        <f>_xlfn.IFNA(IF(CH26&gt;0,$W$49)," ")</f>
        <v>b</v>
      </c>
      <c r="CL26" s="3" t="e">
        <v>#N/A</v>
      </c>
      <c r="CM26" s="3" t="str">
        <v xml:space="preserve"> </v>
      </c>
      <c r="CN26" s="3" t="str">
        <v xml:space="preserve"> </v>
      </c>
      <c r="CP26" s="18" cm="1">
        <f t="array" ref="CP26">_xlfn.IFS(AND($B$1=1,$W$50&gt;0),VLOOKUP(CP4,$V$51:$W$90,2,FALSE),AND($B$1=3,$W$50&gt;0),VLOOKUP(CP4,$V$51:$W$64,2,FALSE),AND($B$1=4,$W$50&gt;0),VLOOKUP(CP4,$V$51:$W$60,2,FALSE))</f>
        <v>0.40972222222222221</v>
      </c>
      <c r="CQ26" s="16" t="str">
        <f>_xlfn.IFNA(IF(CP26&gt;0,$W$50)," ")</f>
        <v>Ausdauerlauf</v>
      </c>
      <c r="CR26" s="16" t="str">
        <f>_xlfn.IFNA(IF(CP26&gt;0,$W$49)," ")</f>
        <v>b</v>
      </c>
      <c r="CT26" s="3" t="e">
        <v>#N/A</v>
      </c>
      <c r="CU26" s="3" t="str">
        <v xml:space="preserve"> </v>
      </c>
      <c r="CV26" s="3" t="str">
        <v xml:space="preserve"> </v>
      </c>
      <c r="CX26" s="18" cm="1">
        <f t="array" ref="CX26">_xlfn.IFS(AND($B$1=1,$W$50&gt;0),VLOOKUP(CX4,$V$51:$W$90,2,FALSE),AND($B$1=3,$W$50&gt;0),VLOOKUP(CX4,$V$51:$W$64,2,FALSE),AND($B$1=4,$W$50&gt;0),VLOOKUP(CX4,$V$51:$W$60,2,FALSE))</f>
        <v>0.4375</v>
      </c>
      <c r="CY26" s="16" t="str">
        <f>_xlfn.IFNA(IF(CX26&gt;0,$W$50)," ")</f>
        <v>Ausdauerlauf</v>
      </c>
      <c r="CZ26" s="16" t="str">
        <f>_xlfn.IFNA(IF(CX26&gt;0,$W$49)," ")</f>
        <v>b</v>
      </c>
      <c r="DB26" s="3" t="e">
        <v>#N/A</v>
      </c>
      <c r="DC26" s="3" t="str">
        <v xml:space="preserve"> </v>
      </c>
      <c r="DD26" s="3" t="str">
        <v xml:space="preserve"> </v>
      </c>
      <c r="DF26" s="18" cm="1">
        <f t="array" ref="DF26">_xlfn.IFS(AND($B$1=1,$W$50&gt;0),VLOOKUP(DF4,$V$51:$W$90,2,FALSE),AND($B$1=3,$W$50&gt;0),VLOOKUP(DF4,$V$51:$W$64,2,FALSE),AND($B$1=4,$W$50&gt;0),VLOOKUP(DF4,$V$51:$W$60,2,FALSE))</f>
        <v>0.46527777777777779</v>
      </c>
      <c r="DG26" s="16" t="str">
        <f>_xlfn.IFNA(IF(DF26&gt;0,$W$50)," ")</f>
        <v>Ausdauerlauf</v>
      </c>
      <c r="DH26" s="16" t="str">
        <f>_xlfn.IFNA(IF(DF26&gt;0,$W$49)," ")</f>
        <v>b</v>
      </c>
      <c r="DJ26" s="3" t="e">
        <v>#N/A</v>
      </c>
      <c r="DK26" s="3" t="str">
        <v xml:space="preserve"> </v>
      </c>
      <c r="DL26" s="3" t="str">
        <v xml:space="preserve"> </v>
      </c>
      <c r="DN26" s="18" t="e" cm="1">
        <f t="array" ref="DN26">_xlfn.IFS(AND($B$1=1,$W$50&gt;0),VLOOKUP(DN4,$V$51:$W$90,2,FALSE),AND($B$1=3,$W$50&gt;0),VLOOKUP(DN4,$V$51:$W$64,2,FALSE),AND($B$1=4,$W$50&gt;0),VLOOKUP(DN4,$V$51:$W$60,2,FALSE))</f>
        <v>#N/A</v>
      </c>
      <c r="DO26" s="16" t="str">
        <f>_xlfn.IFNA(IF(DN26&gt;0,$W$50)," ")</f>
        <v xml:space="preserve"> </v>
      </c>
      <c r="DP26" s="16" t="str">
        <f>_xlfn.IFNA(IF(DN26&gt;0,$W$49)," ")</f>
        <v xml:space="preserve"> </v>
      </c>
      <c r="DR26" s="3" t="e">
        <v>#N/A</v>
      </c>
      <c r="DS26" s="3" t="str">
        <v xml:space="preserve"> </v>
      </c>
      <c r="DT26" s="3" t="str">
        <v xml:space="preserve"> </v>
      </c>
      <c r="DV26" s="18" t="e" cm="1">
        <f t="array" ref="DV26">_xlfn.IFS(AND($B$1=1,$W$50&gt;0),VLOOKUP(DV4,$V$51:$W$90,2,FALSE),AND($B$1=3,$W$50&gt;0),VLOOKUP(DV4,$V$51:$W$64,2,FALSE),AND($B$1=4,$W$50&gt;0),VLOOKUP(DV4,$V$51:$W$60,2,FALSE))</f>
        <v>#N/A</v>
      </c>
      <c r="DW26" s="16" t="str">
        <f>_xlfn.IFNA(IF(DV26&gt;0,$W$50)," ")</f>
        <v xml:space="preserve"> </v>
      </c>
      <c r="DX26" s="16" t="str">
        <f>_xlfn.IFNA(IF(DV26&gt;0,$W$49)," ")</f>
        <v xml:space="preserve"> </v>
      </c>
      <c r="DZ26" s="3" t="e">
        <v>#N/A</v>
      </c>
      <c r="EA26" s="3" t="str">
        <v xml:space="preserve"> </v>
      </c>
      <c r="EB26" s="3" t="str">
        <v xml:space="preserve"> </v>
      </c>
      <c r="ED26" s="18" t="e" cm="1">
        <f t="array" ref="ED26">_xlfn.IFS(AND($B$1=1,$W$50&gt;0),VLOOKUP(ED4,$V$51:$W$90,2,FALSE),AND($B$1=3,$W$50&gt;0),VLOOKUP(ED4,$V$51:$W$64,2,FALSE),AND($B$1=4,$W$50&gt;0),VLOOKUP(ED4,$V$51:$W$60,2,FALSE))</f>
        <v>#N/A</v>
      </c>
      <c r="EE26" s="16" t="str">
        <f>_xlfn.IFNA(IF(ED26&gt;0,$W$50)," ")</f>
        <v xml:space="preserve"> </v>
      </c>
      <c r="EF26" s="16" t="str">
        <f>_xlfn.IFNA(IF(ED26&gt;0,$W$49)," ")</f>
        <v xml:space="preserve"> </v>
      </c>
      <c r="EH26" s="3" t="e">
        <v>#N/A</v>
      </c>
      <c r="EI26" s="3" t="str">
        <v xml:space="preserve"> </v>
      </c>
      <c r="EJ26" s="3" t="str">
        <v xml:space="preserve"> </v>
      </c>
      <c r="EL26" s="18" t="e" cm="1">
        <f t="array" ref="EL26">_xlfn.IFS(AND($B$1=1,$W$50&gt;0),VLOOKUP(EL4,$V$51:$W$90,2,FALSE),AND($B$1=3,$W$50&gt;0),VLOOKUP(EL4,$V$51:$W$64,2,FALSE),AND($B$1=4,$W$50&gt;0),VLOOKUP(EL4,$V$51:$W$60,2,FALSE))</f>
        <v>#N/A</v>
      </c>
      <c r="EM26" s="16" t="str">
        <f>_xlfn.IFNA(IF(EL26&gt;0,$W$50)," ")</f>
        <v xml:space="preserve"> </v>
      </c>
      <c r="EN26" s="16" t="str">
        <f>_xlfn.IFNA(IF(EL26&gt;0,$W$49)," ")</f>
        <v xml:space="preserve"> </v>
      </c>
      <c r="EP26" s="18" t="e">
        <v>#N/A</v>
      </c>
      <c r="EQ26" s="18" t="str">
        <v xml:space="preserve"> </v>
      </c>
      <c r="ER26" s="18" t="str">
        <v xml:space="preserve"> </v>
      </c>
      <c r="ET26" s="18" t="e" cm="1">
        <f t="array" ref="ET26">_xlfn.IFS(AND($B$1=1,$W$50&gt;0),VLOOKUP(ET4,$V$51:$W$90,2,FALSE),AND($B$1=3,$W$50&gt;0),VLOOKUP(ET4,$V$51:$W$64,2,FALSE),AND($B$1=4,$W$50&gt;0),VLOOKUP(ET4,$V$51:$W$60,2,FALSE))</f>
        <v>#N/A</v>
      </c>
      <c r="EU26" s="16" t="str">
        <f>_xlfn.IFNA(IF(ET26&gt;0,$W$50)," ")</f>
        <v xml:space="preserve"> </v>
      </c>
      <c r="EV26" s="16" t="str">
        <f>_xlfn.IFNA(IF(ET26&gt;0,$W$49)," ")</f>
        <v xml:space="preserve"> </v>
      </c>
      <c r="EX26" s="18" t="e">
        <v>#N/A</v>
      </c>
      <c r="EY26" s="18" t="str">
        <v xml:space="preserve"> </v>
      </c>
      <c r="EZ26" s="18" t="str">
        <v xml:space="preserve"> </v>
      </c>
      <c r="FB26" s="18" t="e" cm="1">
        <f t="array" ref="FB26">_xlfn.IFS(AND($B$1=1,$W$50&gt;0),VLOOKUP(FB4,$V$51:$W$90,2,FALSE),AND($B$1=3,$W$50&gt;0),VLOOKUP(FB4,$V$51:$W$64,2,FALSE),AND($B$1=4,$W$50&gt;0),VLOOKUP(FB4,$V$51:$W$60,2,FALSE))</f>
        <v>#N/A</v>
      </c>
      <c r="FC26" s="16" t="str">
        <f>_xlfn.IFNA(IF(FB26&gt;0,$W$50)," ")</f>
        <v xml:space="preserve"> </v>
      </c>
      <c r="FD26" s="16" t="str">
        <f>_xlfn.IFNA(IF(FB26&gt;0,$W$49)," ")</f>
        <v xml:space="preserve"> </v>
      </c>
      <c r="FF26" s="18" t="e">
        <v>#N/A</v>
      </c>
      <c r="FG26" s="18" t="str">
        <v xml:space="preserve"> </v>
      </c>
      <c r="FH26" s="18" t="str">
        <v xml:space="preserve"> </v>
      </c>
      <c r="FJ26" s="18" t="e" cm="1">
        <f t="array" ref="FJ26">_xlfn.IFS(AND($B$1=1,$W$50&gt;0),VLOOKUP(FJ4,$V$51:$W$90,2,FALSE),AND($B$1=3,$W$50&gt;0),VLOOKUP(FJ4,$V$51:$W$64,2,FALSE),AND($B$1=4,$W$50&gt;0),VLOOKUP(FJ4,$V$51:$W$60,2,FALSE))</f>
        <v>#N/A</v>
      </c>
      <c r="FK26" s="16" t="str">
        <f>_xlfn.IFNA(IF(FJ26&gt;0,$W$50)," ")</f>
        <v xml:space="preserve"> </v>
      </c>
      <c r="FL26" s="16" t="str">
        <f>_xlfn.IFNA(IF(FJ26&gt;0,$W$49)," ")</f>
        <v xml:space="preserve"> </v>
      </c>
      <c r="FN26" s="18" t="e">
        <v>#N/A</v>
      </c>
      <c r="FO26" s="18" t="str">
        <v xml:space="preserve"> </v>
      </c>
      <c r="FP26" s="18" t="str">
        <v xml:space="preserve"> </v>
      </c>
      <c r="FR26" s="18" t="e" cm="1">
        <f t="array" ref="FR26">_xlfn.IFS(AND($B$1=1,$W$50&gt;0),VLOOKUP(FR4,$V$51:$W$90,2,FALSE),AND($B$1=3,$W$50&gt;0),VLOOKUP(FR4,$V$51:$W$64,2,FALSE),AND($B$1=4,$W$50&gt;0),VLOOKUP(FR4,$V$51:$W$60,2,FALSE))</f>
        <v>#N/A</v>
      </c>
      <c r="FS26" s="16" t="str">
        <f>_xlfn.IFNA(IF(FR26&gt;0,$W$50)," ")</f>
        <v xml:space="preserve"> </v>
      </c>
      <c r="FT26" s="16" t="str">
        <f>_xlfn.IFNA(IF(FR26&gt;0,$W$49)," ")</f>
        <v xml:space="preserve"> </v>
      </c>
      <c r="FV26" s="18" t="e">
        <v>#N/A</v>
      </c>
      <c r="FW26" s="18" t="str">
        <v xml:space="preserve"> </v>
      </c>
      <c r="FX26" s="18" t="str">
        <v xml:space="preserve"> </v>
      </c>
      <c r="FZ26" s="18" t="e" cm="1">
        <f t="array" ref="FZ26">_xlfn.IFS(AND($B$1=1,$W$50&gt;0),VLOOKUP(FZ4,$V$51:$W$90,2,FALSE),AND($B$1=3,$W$50&gt;0),VLOOKUP(FZ4,$V$51:$W$64,2,FALSE),AND($B$1=4,$W$50&gt;0),VLOOKUP(FZ4,$V$51:$W$60,2,FALSE))</f>
        <v>#N/A</v>
      </c>
      <c r="GA26" s="16" t="str">
        <f>_xlfn.IFNA(IF(FZ26&gt;0,$W$50)," ")</f>
        <v xml:space="preserve"> </v>
      </c>
      <c r="GB26" s="16" t="str">
        <f>_xlfn.IFNA(IF(FZ26&gt;0,$W$49)," ")</f>
        <v xml:space="preserve"> </v>
      </c>
      <c r="GD26" s="18" t="e">
        <v>#N/A</v>
      </c>
      <c r="GE26" s="16" t="str">
        <v xml:space="preserve"> </v>
      </c>
      <c r="GF26" s="16" t="str">
        <v xml:space="preserve"> </v>
      </c>
      <c r="GH26" s="18" t="e" cm="1">
        <f t="array" ref="GH26">_xlfn.IFS(AND($B$1=1,$W$50&gt;0),VLOOKUP(GH4,$V$51:$W$90,2,FALSE),AND($B$1=3,$W$50&gt;0),VLOOKUP(GH4,$V$51:$W$64,2,FALSE),AND($B$1=4,$W$50&gt;0),VLOOKUP(GH4,$V$51:$W$60,2,FALSE))</f>
        <v>#N/A</v>
      </c>
      <c r="GI26" s="16" t="str">
        <f>_xlfn.IFNA(IF(GH26&gt;0,$W$50)," ")</f>
        <v xml:space="preserve"> </v>
      </c>
      <c r="GJ26" s="16" t="str">
        <f>_xlfn.IFNA(IF(GH26&gt;0,$W$49)," ")</f>
        <v xml:space="preserve"> </v>
      </c>
      <c r="GL26" s="18" t="e">
        <v>#N/A</v>
      </c>
      <c r="GM26" s="16" t="str">
        <v xml:space="preserve"> </v>
      </c>
      <c r="GN26" s="16" t="str">
        <v xml:space="preserve"> </v>
      </c>
      <c r="GP26" s="18" t="e" cm="1">
        <f t="array" ref="GP26">_xlfn.IFS(AND($B$1=1,$W$50&gt;0),VLOOKUP(GP4,$V$51:$W$90,2,FALSE),AND($B$1=3,$W$50&gt;0),VLOOKUP(GP4,$V$51:$W$64,2,FALSE),AND($B$1=4,$W$50&gt;0),VLOOKUP(GP4,$V$51:$W$60,2,FALSE))</f>
        <v>#N/A</v>
      </c>
      <c r="GQ26" s="16" t="str">
        <f>_xlfn.IFNA(IF(GP26&gt;0,$W$50)," ")</f>
        <v xml:space="preserve"> </v>
      </c>
      <c r="GR26" s="16" t="str">
        <f>_xlfn.IFNA(IF(GP26&gt;0,$W$49)," ")</f>
        <v xml:space="preserve"> </v>
      </c>
      <c r="GT26" s="18" t="e">
        <v>#N/A</v>
      </c>
      <c r="GU26" s="16" t="str">
        <v xml:space="preserve"> </v>
      </c>
      <c r="GV26" s="16" t="str">
        <v xml:space="preserve"> </v>
      </c>
      <c r="GX26" s="18" t="e" cm="1">
        <f t="array" ref="GX26">_xlfn.IFS(AND($B$1=1,$W$50&gt;0),VLOOKUP(GX4,$V$51:$W$90,2,FALSE),AND($B$1=3,$W$50&gt;0),VLOOKUP(GX4,$V$51:$W$64,2,FALSE),AND($B$1=4,$W$50&gt;0),VLOOKUP(GX4,$V$51:$W$60,2,FALSE))</f>
        <v>#N/A</v>
      </c>
      <c r="GY26" s="16" t="str">
        <f>_xlfn.IFNA(IF(GX26&gt;0,$W$50)," ")</f>
        <v xml:space="preserve"> </v>
      </c>
      <c r="GZ26" s="16" t="str">
        <f>_xlfn.IFNA(IF(GX26&gt;0,$W$49)," ")</f>
        <v xml:space="preserve"> </v>
      </c>
      <c r="HB26" s="18" t="e">
        <v>#N/A</v>
      </c>
      <c r="HC26" s="16" t="str">
        <v xml:space="preserve"> </v>
      </c>
      <c r="HD26" s="16" t="str">
        <v xml:space="preserve"> </v>
      </c>
      <c r="HF26" s="18" t="e" cm="1">
        <f t="array" ref="HF26">_xlfn.IFS(AND($B$1=1,$W$50&gt;0),VLOOKUP(HF4,$V$51:$W$90,2,FALSE),AND($B$1=3,$W$50&gt;0),VLOOKUP(HF4,$V$51:$W$64,2,FALSE),AND($B$1=4,$W$50&gt;0),VLOOKUP(HF4,$V$51:$W$60,2,FALSE))</f>
        <v>#N/A</v>
      </c>
      <c r="HG26" s="16" t="str">
        <f>_xlfn.IFNA(IF(HF26&gt;0,$W$50)," ")</f>
        <v xml:space="preserve"> </v>
      </c>
      <c r="HH26" s="16" t="str">
        <f>_xlfn.IFNA(IF(HF26&gt;0,$W$49)," ")</f>
        <v xml:space="preserve"> </v>
      </c>
      <c r="HJ26" s="18" t="e">
        <v>#N/A</v>
      </c>
      <c r="HK26" s="18" t="str">
        <v xml:space="preserve"> </v>
      </c>
      <c r="HL26" s="18" t="str">
        <v xml:space="preserve"> </v>
      </c>
      <c r="HN26" s="18" t="e" cm="1">
        <f t="array" ref="HN26">_xlfn.IFS(AND($B$1=1,$W$50&gt;0),VLOOKUP(HN4,$V$51:$W$90,2,FALSE),AND($B$1=3,$W$50&gt;0),VLOOKUP(HN4,$V$51:$W$64,2,FALSE),AND($B$1=4,$W$50&gt;0),VLOOKUP(HN4,$V$51:$W$60,2,FALSE))</f>
        <v>#N/A</v>
      </c>
      <c r="HO26" s="16" t="str">
        <f>_xlfn.IFNA(IF(HN26&gt;0,$W$50)," ")</f>
        <v xml:space="preserve"> </v>
      </c>
      <c r="HP26" s="16" t="str">
        <f>_xlfn.IFNA(IF(HN26&gt;0,$W$49)," ")</f>
        <v xml:space="preserve"> </v>
      </c>
      <c r="HR26" s="18" t="e">
        <v>#N/A</v>
      </c>
      <c r="HS26" s="18" t="str">
        <v xml:space="preserve"> </v>
      </c>
      <c r="HT26" s="18" t="str">
        <v xml:space="preserve"> </v>
      </c>
      <c r="HV26" s="18" t="e" cm="1">
        <f t="array" ref="HV26">_xlfn.IFS(AND($B$1=1,$W$50&gt;0),VLOOKUP(HV4,$V$51:$W$90,2,FALSE),AND($B$1=3,$W$50&gt;0),VLOOKUP(HV4,$V$51:$W$64,2,FALSE),AND($B$1=4,$W$50&gt;0),VLOOKUP(HV4,$V$51:$W$60,2,FALSE))</f>
        <v>#N/A</v>
      </c>
      <c r="HW26" s="16" t="str">
        <f>_xlfn.IFNA(IF(HV26&gt;0,$W$50)," ")</f>
        <v xml:space="preserve"> </v>
      </c>
      <c r="HX26" s="16" t="str">
        <f>_xlfn.IFNA(IF(HV26&gt;0,$W$49)," ")</f>
        <v xml:space="preserve"> </v>
      </c>
      <c r="HZ26" s="18" t="e">
        <v>#N/A</v>
      </c>
      <c r="IA26" s="18" t="str">
        <v xml:space="preserve"> </v>
      </c>
      <c r="IB26" s="18" t="str">
        <v xml:space="preserve"> </v>
      </c>
      <c r="ID26" s="18" t="e" cm="1">
        <f t="array" ref="ID26">_xlfn.IFS(AND($B$1=1,$W$50&gt;0),VLOOKUP(ID4,$V$51:$W$90,2,FALSE),AND($B$1=3,$W$50&gt;0),VLOOKUP(ID4,$V$51:$W$64,2,FALSE),AND($B$1=4,$W$50&gt;0),VLOOKUP(ID4,$V$51:$W$60,2,FALSE))</f>
        <v>#N/A</v>
      </c>
      <c r="IE26" s="16" t="str">
        <f>_xlfn.IFNA(IF(ID26&gt;0,$W$50)," ")</f>
        <v xml:space="preserve"> </v>
      </c>
      <c r="IF26" s="16" t="str">
        <f>_xlfn.IFNA(IF(ID26&gt;0,$W$49)," ")</f>
        <v xml:space="preserve"> </v>
      </c>
      <c r="IH26" s="18" t="e">
        <v>#N/A</v>
      </c>
      <c r="II26" s="18" t="str">
        <v xml:space="preserve"> </v>
      </c>
      <c r="IJ26" s="18" t="str">
        <v xml:space="preserve"> </v>
      </c>
      <c r="IL26" s="18" t="e" cm="1">
        <f t="array" ref="IL26">_xlfn.IFS(AND($B$1=1,$W$50&gt;0),VLOOKUP(IL4,$V$51:$W$90,2,FALSE),AND($B$1=3,$W$50&gt;0),VLOOKUP(IL4,$V$51:$W$64,2,FALSE),AND($B$1=4,$W$50&gt;0),VLOOKUP(IL4,$V$51:$W$60,2,FALSE))</f>
        <v>#N/A</v>
      </c>
      <c r="IM26" s="16" t="str">
        <f>_xlfn.IFNA(IF(IL26&gt;0,$W$50)," ")</f>
        <v xml:space="preserve"> </v>
      </c>
      <c r="IN26" s="16" t="str">
        <f>_xlfn.IFNA(IF(IL26&gt;0,$W$49)," ")</f>
        <v xml:space="preserve"> </v>
      </c>
      <c r="IP26" s="18" t="e">
        <v>#N/A</v>
      </c>
      <c r="IQ26" s="18" t="str">
        <v xml:space="preserve"> </v>
      </c>
      <c r="IR26" s="18" t="str">
        <v xml:space="preserve"> </v>
      </c>
      <c r="IT26" s="18" t="e" cm="1">
        <f t="array" ref="IT26">_xlfn.IFS(AND($B$1=1,$W$50&gt;0),VLOOKUP(IT4,$V$51:$W$90,2,FALSE),AND($B$1=3,$W$50&gt;0),VLOOKUP(IT4,$V$51:$W$64,2,FALSE),AND($B$1=4,$W$50&gt;0),VLOOKUP(IT4,$V$51:$W$60,2,FALSE))</f>
        <v>#N/A</v>
      </c>
      <c r="IU26" s="16" t="str">
        <f>_xlfn.IFNA(IF(IT26&gt;0,$W$50)," ")</f>
        <v xml:space="preserve"> </v>
      </c>
      <c r="IV26" s="16" t="str">
        <f>_xlfn.IFNA(IF(IT26&gt;0,$W$49)," ")</f>
        <v xml:space="preserve"> </v>
      </c>
      <c r="IX26" s="18" t="e">
        <v>#N/A</v>
      </c>
      <c r="IY26" s="18" t="str">
        <v xml:space="preserve"> </v>
      </c>
      <c r="IZ26" s="18" t="str">
        <v xml:space="preserve"> </v>
      </c>
      <c r="JB26" s="18" t="e" cm="1">
        <f t="array" ref="JB26">_xlfn.IFS(AND($B$1=1,$W$50&gt;0),VLOOKUP(JB4,$V$51:$W$90,2,FALSE),AND($B$1=3,$W$50&gt;0),VLOOKUP(JB4,$V$51:$W$64,2,FALSE),AND($B$1=4,$W$50&gt;0),VLOOKUP(JB4,$V$51:$W$60,2,FALSE))</f>
        <v>#N/A</v>
      </c>
      <c r="JC26" s="16" t="str">
        <f>_xlfn.IFNA(IF(JB26&gt;0,$W$50)," ")</f>
        <v xml:space="preserve"> </v>
      </c>
      <c r="JD26" s="16" t="str">
        <f>_xlfn.IFNA(IF(JB26&gt;0,$W$49)," ")</f>
        <v xml:space="preserve"> </v>
      </c>
      <c r="JF26" s="18" t="e">
        <v>#N/A</v>
      </c>
      <c r="JG26" s="18" t="str">
        <v xml:space="preserve"> </v>
      </c>
      <c r="JH26" s="18" t="str">
        <v xml:space="preserve"> </v>
      </c>
      <c r="JJ26" s="18" t="e" cm="1">
        <f t="array" ref="JJ26">_xlfn.IFS(AND($B$1=1,$W$50&gt;0),VLOOKUP(JJ4,$V$51:$W$90,2,FALSE),AND($B$1=3,$W$50&gt;0),VLOOKUP(JJ4,$V$51:$W$64,2,FALSE),AND($B$1=4,$W$50&gt;0),VLOOKUP(JJ4,$V$51:$W$60,2,FALSE))</f>
        <v>#N/A</v>
      </c>
      <c r="JK26" s="16" t="str">
        <f>_xlfn.IFNA(IF(JJ26&gt;0,$W$50)," ")</f>
        <v xml:space="preserve"> </v>
      </c>
      <c r="JL26" s="16" t="str">
        <f>_xlfn.IFNA(IF(JJ26&gt;0,$W$49)," ")</f>
        <v xml:space="preserve"> </v>
      </c>
      <c r="JN26" s="18" t="e">
        <v>#N/A</v>
      </c>
      <c r="JO26" s="18" t="str">
        <v xml:space="preserve"> </v>
      </c>
      <c r="JP26" s="18" t="str">
        <v xml:space="preserve"> </v>
      </c>
      <c r="JR26" s="18" t="e" cm="1">
        <f t="array" ref="JR26">_xlfn.IFS(AND($B$1=1,$W$50&gt;0),VLOOKUP(JR4,$V$51:$W$90,2,FALSE),AND($B$1=3,$W$50&gt;0),VLOOKUP(JR4,$V$51:$W$64,2,FALSE),AND($B$1=4,$W$50&gt;0),VLOOKUP(JR4,$V$51:$W$60,2,FALSE))</f>
        <v>#N/A</v>
      </c>
      <c r="JS26" s="16" t="str">
        <f>_xlfn.IFNA(IF(JR26&gt;0,$W$50)," ")</f>
        <v xml:space="preserve"> </v>
      </c>
      <c r="JT26" s="16" t="str">
        <f>_xlfn.IFNA(IF(JR26&gt;0,$W$49)," ")</f>
        <v xml:space="preserve"> </v>
      </c>
      <c r="JV26" s="18" t="e">
        <v>#N/A</v>
      </c>
      <c r="JW26" s="18" t="str">
        <v xml:space="preserve"> </v>
      </c>
      <c r="JX26" s="18" t="str">
        <v xml:space="preserve"> </v>
      </c>
      <c r="JZ26" s="18" t="e" cm="1">
        <f t="array" ref="JZ26">_xlfn.IFS(AND($B$1=1,$W$50&gt;0),VLOOKUP(JZ4,$V$51:$W$90,2,FALSE),AND($B$1=3,$W$50&gt;0),VLOOKUP(JZ4,$V$51:$W$64,2,FALSE),AND($B$1=4,$W$50&gt;0),VLOOKUP(JZ4,$V$51:$W$60,2,FALSE))</f>
        <v>#N/A</v>
      </c>
      <c r="KA26" s="16" t="str">
        <f>_xlfn.IFNA(IF(JZ26&gt;0,$W$50)," ")</f>
        <v xml:space="preserve"> </v>
      </c>
      <c r="KB26" s="16" t="str">
        <f>_xlfn.IFNA(IF(JZ26&gt;0,$W$49)," ")</f>
        <v xml:space="preserve"> </v>
      </c>
      <c r="KD26" s="18" t="e">
        <v>#N/A</v>
      </c>
      <c r="KE26" s="18" t="str">
        <v xml:space="preserve"> </v>
      </c>
      <c r="KF26" s="18" t="str">
        <v xml:space="preserve"> </v>
      </c>
      <c r="KH26" s="18" t="e" cm="1">
        <f t="array" ref="KH26">_xlfn.IFS(AND($B$1=1,$W$50&gt;0),VLOOKUP(KH4,$V$51:$W$90,2,FALSE),AND($B$1=3,$W$50&gt;0),VLOOKUP(KH4,$V$51:$W$64,2,FALSE),AND($B$1=4,$W$50&gt;0),VLOOKUP(KH4,$V$51:$W$60,2,FALSE))</f>
        <v>#N/A</v>
      </c>
      <c r="KI26" s="16" t="str">
        <f>_xlfn.IFNA(IF(KH26&gt;0,$W$50)," ")</f>
        <v xml:space="preserve"> </v>
      </c>
      <c r="KJ26" s="16" t="str">
        <f>_xlfn.IFNA(IF(KH26&gt;0,$W$49)," ")</f>
        <v xml:space="preserve"> </v>
      </c>
      <c r="KL26" s="18" t="e">
        <v>#N/A</v>
      </c>
      <c r="KM26" s="18" t="str">
        <v xml:space="preserve"> </v>
      </c>
      <c r="KN26" s="18" t="str">
        <v xml:space="preserve"> </v>
      </c>
      <c r="KP26" s="18" t="e" cm="1">
        <f t="array" ref="KP26">_xlfn.IFS(AND($B$1=1,$W$50&gt;0),VLOOKUP(KP4,$V$51:$W$90,2,FALSE),AND($B$1=3,$W$50&gt;0),VLOOKUP(KP4,$V$51:$W$64,2,FALSE),AND($B$1=4,$W$50&gt;0),VLOOKUP(KP4,$V$51:$W$60,2,FALSE))</f>
        <v>#N/A</v>
      </c>
      <c r="KQ26" s="16" t="str">
        <f>_xlfn.IFNA(IF(KP26&gt;0,$W$50)," ")</f>
        <v xml:space="preserve"> </v>
      </c>
      <c r="KR26" s="16" t="str">
        <f>_xlfn.IFNA(IF(KP26&gt;0,$W$49)," ")</f>
        <v xml:space="preserve"> </v>
      </c>
      <c r="KT26" s="18" t="e">
        <v>#N/A</v>
      </c>
      <c r="KU26" s="18" t="str">
        <v xml:space="preserve"> </v>
      </c>
      <c r="KV26" s="18" t="str">
        <v xml:space="preserve"> </v>
      </c>
      <c r="KX26" s="18" t="e" cm="1">
        <f t="array" ref="KX26">_xlfn.IFS(AND($B$1=1,$W$50&gt;0),VLOOKUP(KX4,$V$51:$W$90,2,FALSE),AND($B$1=3,$W$50&gt;0),VLOOKUP(KX4,$V$51:$W$64,2,FALSE),AND($B$1=4,$W$50&gt;0),VLOOKUP(KX4,$V$51:$W$60,2,FALSE))</f>
        <v>#N/A</v>
      </c>
      <c r="KY26" s="16" t="str">
        <f>_xlfn.IFNA(IF(KX26&gt;0,$W$50)," ")</f>
        <v xml:space="preserve"> </v>
      </c>
      <c r="KZ26" s="16" t="str">
        <f>_xlfn.IFNA(IF(KX26&gt;0,$W$49)," ")</f>
        <v xml:space="preserve"> </v>
      </c>
      <c r="LB26" s="18" t="e">
        <v>#N/A</v>
      </c>
      <c r="LC26" s="18" t="str">
        <v xml:space="preserve"> </v>
      </c>
      <c r="LD26" s="18" t="str">
        <v xml:space="preserve"> </v>
      </c>
      <c r="LF26" s="18" t="e" cm="1">
        <f t="array" ref="LF26">_xlfn.IFS(AND($B$1=1,$W$50&gt;0),VLOOKUP(LF4,$V$51:$W$90,2,FALSE),AND($B$1=3,$W$50&gt;0),VLOOKUP(LF4,$V$51:$W$64,2,FALSE),AND($B$1=4,$W$50&gt;0),VLOOKUP(LF4,$V$51:$W$60,2,FALSE))</f>
        <v>#N/A</v>
      </c>
      <c r="LG26" s="16" t="str">
        <f>_xlfn.IFNA(IF(LF26&gt;0,$W$50)," ")</f>
        <v xml:space="preserve"> </v>
      </c>
      <c r="LH26" s="16" t="str">
        <f>_xlfn.IFNA(IF(LF26&gt;0,$W$49)," ")</f>
        <v xml:space="preserve"> </v>
      </c>
      <c r="LJ26" s="18" t="e">
        <v>#N/A</v>
      </c>
      <c r="LK26" s="18" t="str">
        <v xml:space="preserve"> </v>
      </c>
      <c r="LL26" s="18" t="str">
        <v xml:space="preserve"> </v>
      </c>
    </row>
    <row r="27" spans="1:324" x14ac:dyDescent="0.2">
      <c r="A27" s="16"/>
      <c r="B27" s="20">
        <f>IF($U$50&gt;0,VLOOKUP(B4,_xlfn.ANCHORARRAY($T$92),2),"NEIN")</f>
        <v>0.79861111111111116</v>
      </c>
      <c r="C27" s="21" t="str">
        <f>IF(B27&gt;0,$U$50)</f>
        <v>Ausdauerlauf</v>
      </c>
      <c r="D27" s="21" t="str">
        <f>IF(B27&gt;0,$U$49)</f>
        <v>c</v>
      </c>
      <c r="E27" s="18"/>
      <c r="F27" s="18" t="e" cm="1">
        <f t="array" ref="F27">_xlfn.IFS(AND($B$1=1,$U$50&gt;0),VLOOKUP(F4,$T$51:$U$90,2,FALSE),AND($B$1=3,$U$50&gt;0),VLOOKUP(F4,$T$51:$U$64,2,FALSE),AND($B$1=4,$U$50&gt;0),VLOOKUP(F4,$T$51:$U$60,2,FALSE))</f>
        <v>#N/A</v>
      </c>
      <c r="G27" s="16" t="str">
        <f>_xlfn.IFNA(IF(F27&gt;0,$U$50)," ")</f>
        <v xml:space="preserve"> </v>
      </c>
      <c r="H27" s="16" t="str">
        <f>_xlfn.IFNA(IF(F27&gt;0,$U$49)," ")</f>
        <v xml:space="preserve"> </v>
      </c>
      <c r="J27" s="3" t="e">
        <v>#N/A</v>
      </c>
      <c r="K27" s="1" t="str">
        <v xml:space="preserve"> </v>
      </c>
      <c r="L27" s="1" t="str">
        <v xml:space="preserve"> </v>
      </c>
      <c r="N27" s="18" t="e" cm="1">
        <f t="array" ref="N27">_xlfn.IFS(AND($B$1=1,$U$50&gt;0),VLOOKUP(N4,$T$51:$U$90,2,FALSE),AND($B$1=3,$U$50&gt;0),VLOOKUP(N4,$T$51:$U$64,2,FALSE),AND($B$1=4,$U$50&gt;0),VLOOKUP(N4,$T$51:$U$60,2,FALSE))</f>
        <v>#N/A</v>
      </c>
      <c r="O27" s="16" t="str">
        <f>_xlfn.IFNA(IF(N27&gt;0,$U$50)," ")</f>
        <v xml:space="preserve"> </v>
      </c>
      <c r="P27" s="16" t="str">
        <f>_xlfn.IFNA(IF(N27&gt;0,$U$49)," ")</f>
        <v xml:space="preserve"> </v>
      </c>
      <c r="R27" s="18" t="e">
        <v>#N/A</v>
      </c>
      <c r="S27" s="16" t="str">
        <v xml:space="preserve"> </v>
      </c>
      <c r="T27" s="16" t="str">
        <v xml:space="preserve"> </v>
      </c>
      <c r="V27" s="18" t="e" cm="1">
        <f t="array" ref="V27">_xlfn.IFS(AND($B$1=1,$U$50&gt;0),VLOOKUP(V4,$T$51:$U$90,2,FALSE),AND($B$1=3,$U$50&gt;0),VLOOKUP(V4,$T$51:$U$64,2,FALSE),AND($B$1=4,$U$50&gt;0),VLOOKUP(V4,$T$51:$U$60,2,FALSE))</f>
        <v>#N/A</v>
      </c>
      <c r="W27" s="16" t="str">
        <f>_xlfn.IFNA(IF(V27&gt;0,$U$50)," ")</f>
        <v xml:space="preserve"> </v>
      </c>
      <c r="X27" s="16" t="str">
        <f>_xlfn.IFNA(IF(V27&gt;0,$U$49)," ")</f>
        <v xml:space="preserve"> </v>
      </c>
      <c r="Z27" s="3" t="e">
        <v>#N/A</v>
      </c>
      <c r="AA27" s="1" t="str">
        <v xml:space="preserve"> </v>
      </c>
      <c r="AB27" s="1" t="str">
        <v xml:space="preserve"> </v>
      </c>
      <c r="AD27" s="18" t="e" cm="1">
        <f t="array" ref="AD27">_xlfn.IFS(AND($B$1=1,$U$50&gt;0),VLOOKUP(AD4,$T$51:$U$90,2,FALSE),AND($B$1=3,$U$50&gt;0),VLOOKUP(AD4,$T$51:$U$64,2,FALSE),AND($B$1=4,$U$50&gt;0),VLOOKUP(AD4,$T$51:$U$60,2,FALSE))</f>
        <v>#N/A</v>
      </c>
      <c r="AE27" s="16" t="str">
        <f>_xlfn.IFNA(IF(AD27&gt;0,$U$50)," ")</f>
        <v xml:space="preserve"> </v>
      </c>
      <c r="AF27" s="16" t="str">
        <f>_xlfn.IFNA(IF(AD27&gt;0,$U$49)," ")</f>
        <v xml:space="preserve"> </v>
      </c>
      <c r="AH27" s="3" t="e">
        <v>#N/A</v>
      </c>
      <c r="AI27" s="1" t="str">
        <v xml:space="preserve"> </v>
      </c>
      <c r="AJ27" s="1" t="str">
        <v xml:space="preserve"> </v>
      </c>
      <c r="AL27" s="18" t="e" cm="1">
        <f t="array" ref="AL27">_xlfn.IFS(AND($B$1=1,$U$50&gt;0),VLOOKUP(AL4,$T$51:$U$90,2,FALSE),AND($B$1=3,$U$50&gt;0),VLOOKUP(AL4,$T$51:$U$64,2,FALSE),AND($B$1=4,$U$50&gt;0),VLOOKUP(AL4,$T$51:$U$60,2,FALSE))</f>
        <v>#N/A</v>
      </c>
      <c r="AM27" s="16" t="str">
        <f>_xlfn.IFNA(IF(AL27&gt;0,$U$50)," ")</f>
        <v xml:space="preserve"> </v>
      </c>
      <c r="AN27" s="16" t="str">
        <f>_xlfn.IFNA(IF(AL27&gt;0,$U$49)," ")</f>
        <v xml:space="preserve"> </v>
      </c>
      <c r="AP27" s="3" t="e">
        <v>#N/A</v>
      </c>
      <c r="AQ27" s="1" t="str">
        <v xml:space="preserve"> </v>
      </c>
      <c r="AR27" s="1" t="str">
        <v xml:space="preserve"> </v>
      </c>
      <c r="AT27" s="18" t="e" cm="1">
        <f t="array" ref="AT27">_xlfn.IFS(AND($B$1=1,$U$50&gt;0),VLOOKUP(AT4,$T$51:$U$90,2,FALSE),AND($B$1=3,$U$50&gt;0),VLOOKUP(AT4,$T$51:$U$64,2,FALSE),AND($B$1=4,$U$50&gt;0),VLOOKUP(AT4,$T$51:$U$60,2,FALSE))</f>
        <v>#N/A</v>
      </c>
      <c r="AU27" s="16" t="str">
        <f>_xlfn.IFNA(IF(AT27&gt;0,$U$50)," ")</f>
        <v xml:space="preserve"> </v>
      </c>
      <c r="AV27" s="16" t="str">
        <f>_xlfn.IFNA(IF(AT27&gt;0,$U$49)," ")</f>
        <v xml:space="preserve"> </v>
      </c>
      <c r="AX27" s="3" t="e">
        <v>#N/A</v>
      </c>
      <c r="AY27" s="1" t="str">
        <v xml:space="preserve"> </v>
      </c>
      <c r="AZ27" s="1" t="str">
        <v xml:space="preserve"> </v>
      </c>
      <c r="BB27" s="18" t="e" cm="1">
        <f t="array" ref="BB27">_xlfn.IFS(AND($B$1=1,$U$50&gt;0),VLOOKUP(BB4,$T$51:$U$90,2,FALSE),AND($B$1=3,$U$50&gt;0),VLOOKUP(BB4,$T$51:$U$64,2,FALSE),AND($B$1=4,$U$50&gt;0),VLOOKUP(BB4,$T$51:$U$60,2,FALSE))</f>
        <v>#N/A</v>
      </c>
      <c r="BC27" s="16" t="str">
        <f>_xlfn.IFNA(IF(BB27&gt;0,$U$50)," ")</f>
        <v xml:space="preserve"> </v>
      </c>
      <c r="BD27" s="16" t="str">
        <f>_xlfn.IFNA(IF(BB27&gt;0,$U$49)," ")</f>
        <v xml:space="preserve"> </v>
      </c>
      <c r="BF27" s="3" t="e">
        <v>#N/A</v>
      </c>
      <c r="BG27" s="1" t="str">
        <v xml:space="preserve"> </v>
      </c>
      <c r="BH27" s="1" t="str">
        <v xml:space="preserve"> </v>
      </c>
      <c r="BJ27" s="18" t="e" cm="1">
        <f t="array" ref="BJ27">_xlfn.IFS(AND($B$1=1,$U$50&gt;0),VLOOKUP(BJ4,$T$51:$U$90,2,FALSE),AND($B$1=3,$U$50&gt;0),VLOOKUP(BJ4,$T$51:$U$64,2,FALSE),AND($B$1=4,$U$50&gt;0),VLOOKUP(BJ4,$T$51:$U$60,2,FALSE))</f>
        <v>#N/A</v>
      </c>
      <c r="BK27" s="16" t="str">
        <f>_xlfn.IFNA(IF(BJ27&gt;0,$U$50)," ")</f>
        <v xml:space="preserve"> </v>
      </c>
      <c r="BL27" s="16" t="str">
        <f>_xlfn.IFNA(IF(BJ27&gt;0,$U$49)," ")</f>
        <v xml:space="preserve"> </v>
      </c>
      <c r="BN27" s="3" t="e">
        <v>#N/A</v>
      </c>
      <c r="BO27" s="3" t="str">
        <v xml:space="preserve"> </v>
      </c>
      <c r="BP27" s="3" t="str">
        <v xml:space="preserve"> </v>
      </c>
      <c r="BR27" s="18" t="e" cm="1">
        <f t="array" ref="BR27">_xlfn.IFS(AND($B$1=1,$U$50&gt;0),VLOOKUP(BR4,$T$51:$U$90,2,FALSE),AND($B$1=3,$U$50&gt;0),VLOOKUP(BR4,$T$51:$U$64,2,FALSE),AND($B$1=4,$U$50&gt;0),VLOOKUP(BR4,$T$51:$U$60,2,FALSE))</f>
        <v>#N/A</v>
      </c>
      <c r="BS27" s="16" t="str">
        <f>_xlfn.IFNA(IF(BR27&gt;0,$U$50)," ")</f>
        <v xml:space="preserve"> </v>
      </c>
      <c r="BT27" s="16" t="str">
        <f>_xlfn.IFNA(IF(BR27&gt;0,$U$49)," ")</f>
        <v xml:space="preserve"> </v>
      </c>
      <c r="BV27" s="3" t="e">
        <v>#N/A</v>
      </c>
      <c r="BW27" s="3" t="str">
        <v xml:space="preserve"> </v>
      </c>
      <c r="BX27" s="3" t="str">
        <v xml:space="preserve"> </v>
      </c>
      <c r="BZ27" s="18" t="e" cm="1">
        <f t="array" ref="BZ27">_xlfn.IFS(AND($B$1=1,$U$50&gt;0),VLOOKUP(BZ4,$T$51:$U$90,2,FALSE),AND($B$1=3,$U$50&gt;0),VLOOKUP(BZ4,$T$51:$U$64,2,FALSE),AND($B$1=4,$U$50&gt;0),VLOOKUP(BZ4,$T$51:$U$60,2,FALSE))</f>
        <v>#N/A</v>
      </c>
      <c r="CA27" s="16" t="str">
        <f>_xlfn.IFNA(IF(BZ27&gt;0,$U$50)," ")</f>
        <v xml:space="preserve"> </v>
      </c>
      <c r="CB27" s="16" t="str">
        <f>_xlfn.IFNA(IF(BZ27&gt;0,$U$49)," ")</f>
        <v xml:space="preserve"> </v>
      </c>
      <c r="CD27" s="3" t="e">
        <v>#N/A</v>
      </c>
      <c r="CE27" s="3" t="str">
        <v xml:space="preserve"> </v>
      </c>
      <c r="CF27" s="3" t="str">
        <v xml:space="preserve"> </v>
      </c>
      <c r="CH27" s="18" t="e" cm="1">
        <f t="array" ref="CH27">_xlfn.IFS(AND($B$1=1,$U$50&gt;0),VLOOKUP(CH4,$T$51:$U$90,2,FALSE),AND($B$1=3,$U$50&gt;0),VLOOKUP(CH4,$T$51:$U$64,2,FALSE),AND($B$1=4,$U$50&gt;0),VLOOKUP(CH4,$T$51:$U$60,2,FALSE))</f>
        <v>#N/A</v>
      </c>
      <c r="CI27" s="16" t="str">
        <f>_xlfn.IFNA(IF(CH27&gt;0,$U$50)," ")</f>
        <v xml:space="preserve"> </v>
      </c>
      <c r="CJ27" s="16" t="str">
        <f>_xlfn.IFNA(IF(CH27&gt;0,$U$49)," ")</f>
        <v xml:space="preserve"> </v>
      </c>
      <c r="CL27" s="3" t="e">
        <v>#N/A</v>
      </c>
      <c r="CM27" s="3" t="str">
        <v xml:space="preserve"> </v>
      </c>
      <c r="CN27" s="3" t="str">
        <v xml:space="preserve"> </v>
      </c>
      <c r="CP27" s="18" t="e" cm="1">
        <f t="array" ref="CP27">_xlfn.IFS(AND($B$1=1,$U$50&gt;0),VLOOKUP(CP4,$T$51:$U$90,2,FALSE),AND($B$1=3,$U$50&gt;0),VLOOKUP(CP4,$T$51:$U$64,2,FALSE),AND($B$1=4,$U$50&gt;0),VLOOKUP(CP4,$T$51:$U$60,2,FALSE))</f>
        <v>#N/A</v>
      </c>
      <c r="CQ27" s="16" t="str">
        <f>_xlfn.IFNA(IF(CP27&gt;0,$U$50)," ")</f>
        <v xml:space="preserve"> </v>
      </c>
      <c r="CR27" s="16" t="str">
        <f>_xlfn.IFNA(IF(CP27&gt;0,$U$49)," ")</f>
        <v xml:space="preserve"> </v>
      </c>
      <c r="CT27" s="3" t="e">
        <v>#N/A</v>
      </c>
      <c r="CU27" s="3" t="str">
        <v xml:space="preserve"> </v>
      </c>
      <c r="CV27" s="3" t="str">
        <v xml:space="preserve"> </v>
      </c>
      <c r="CX27" s="18" t="e" cm="1">
        <f t="array" ref="CX27">_xlfn.IFS(AND($B$1=1,$U$50&gt;0),VLOOKUP(CX4,$T$51:$U$90,2,FALSE),AND($B$1=3,$U$50&gt;0),VLOOKUP(CX4,$T$51:$U$64,2,FALSE),AND($B$1=4,$U$50&gt;0),VLOOKUP(CX4,$T$51:$U$60,2,FALSE))</f>
        <v>#N/A</v>
      </c>
      <c r="CY27" s="16" t="str">
        <f>_xlfn.IFNA(IF(CX27&gt;0,$U$50)," ")</f>
        <v xml:space="preserve"> </v>
      </c>
      <c r="CZ27" s="16" t="str">
        <f>_xlfn.IFNA(IF(CX27&gt;0,$U$49)," ")</f>
        <v xml:space="preserve"> </v>
      </c>
      <c r="DB27" s="3" t="e">
        <v>#N/A</v>
      </c>
      <c r="DC27" s="3" t="str">
        <v xml:space="preserve"> </v>
      </c>
      <c r="DD27" s="3" t="str">
        <v xml:space="preserve"> </v>
      </c>
      <c r="DF27" s="18" t="e" cm="1">
        <f t="array" ref="DF27">_xlfn.IFS(AND($B$1=1,$U$50&gt;0),VLOOKUP(DF4,$T$51:$U$90,2,FALSE),AND($B$1=3,$U$50&gt;0),VLOOKUP(DF4,$T$51:$U$64,2,FALSE),AND($B$1=4,$U$50&gt;0),VLOOKUP(DF4,$T$51:$U$60,2,FALSE))</f>
        <v>#N/A</v>
      </c>
      <c r="DG27" s="16" t="str">
        <f>_xlfn.IFNA(IF(DF27&gt;0,$U$50)," ")</f>
        <v xml:space="preserve"> </v>
      </c>
      <c r="DH27" s="16" t="str">
        <f>_xlfn.IFNA(IF(DF27&gt;0,$U$49)," ")</f>
        <v xml:space="preserve"> </v>
      </c>
      <c r="DJ27" s="3" t="e">
        <v>#N/A</v>
      </c>
      <c r="DK27" s="3" t="str">
        <v xml:space="preserve"> </v>
      </c>
      <c r="DL27" s="3" t="str">
        <v xml:space="preserve"> </v>
      </c>
      <c r="DN27" s="18" cm="1">
        <f t="array" ref="DN27">_xlfn.IFS(AND($B$1=1,$U$50&gt;0),VLOOKUP(DN4,$T$51:$U$90,2,FALSE),AND($B$1=3,$U$50&gt;0),VLOOKUP(DN4,$T$51:$U$64,2,FALSE),AND($B$1=4,$U$50&gt;0),VLOOKUP(DN4,$T$51:$U$60,2,FALSE))</f>
        <v>0.49305555555555558</v>
      </c>
      <c r="DO27" s="16" t="str">
        <f>_xlfn.IFNA(IF(DN27&gt;0,$U$50)," ")</f>
        <v>Ausdauerlauf</v>
      </c>
      <c r="DP27" s="16" t="str">
        <f>_xlfn.IFNA(IF(DN27&gt;0,$U$49)," ")</f>
        <v>c</v>
      </c>
      <c r="DR27" s="3" t="e">
        <v>#N/A</v>
      </c>
      <c r="DS27" s="3" t="str">
        <v xml:space="preserve"> </v>
      </c>
      <c r="DT27" s="3" t="str">
        <v xml:space="preserve"> </v>
      </c>
      <c r="DV27" s="18" cm="1">
        <f t="array" ref="DV27">_xlfn.IFS(AND($B$1=1,$U$50&gt;0),VLOOKUP(DV4,$T$51:$U$90,2,FALSE),AND($B$1=3,$U$50&gt;0),VLOOKUP(DV4,$T$51:$U$64,2,FALSE),AND($B$1=4,$U$50&gt;0),VLOOKUP(DV4,$T$51:$U$60,2,FALSE))</f>
        <v>0.52083333333333337</v>
      </c>
      <c r="DW27" s="16" t="str">
        <f>_xlfn.IFNA(IF(DV27&gt;0,$U$50)," ")</f>
        <v>Ausdauerlauf</v>
      </c>
      <c r="DX27" s="16" t="str">
        <f>_xlfn.IFNA(IF(DV27&gt;0,$U$49)," ")</f>
        <v>c</v>
      </c>
      <c r="DZ27" s="3" t="e">
        <v>#N/A</v>
      </c>
      <c r="EA27" s="3" t="str">
        <v xml:space="preserve"> </v>
      </c>
      <c r="EB27" s="3" t="str">
        <v xml:space="preserve"> </v>
      </c>
      <c r="ED27" s="18" cm="1">
        <f t="array" ref="ED27">_xlfn.IFS(AND($B$1=1,$U$50&gt;0),VLOOKUP(ED4,$T$51:$U$90,2,FALSE),AND($B$1=3,$U$50&gt;0),VLOOKUP(ED4,$T$51:$U$64,2,FALSE),AND($B$1=4,$U$50&gt;0),VLOOKUP(ED4,$T$51:$U$60,2,FALSE))</f>
        <v>0.35416666666666669</v>
      </c>
      <c r="EE27" s="16" t="str">
        <f>_xlfn.IFNA(IF(ED27&gt;0,$U$50)," ")</f>
        <v>Ausdauerlauf</v>
      </c>
      <c r="EF27" s="16" t="str">
        <f>_xlfn.IFNA(IF(ED27&gt;0,$U$49)," ")</f>
        <v>c</v>
      </c>
      <c r="EH27" s="3" t="e">
        <v>#N/A</v>
      </c>
      <c r="EI27" s="3" t="str">
        <v xml:space="preserve"> </v>
      </c>
      <c r="EJ27" s="3" t="str">
        <v xml:space="preserve"> </v>
      </c>
      <c r="EL27" s="18" cm="1">
        <f t="array" ref="EL27">_xlfn.IFS(AND($B$1=1,$U$50&gt;0),VLOOKUP(EL4,$T$51:$U$90,2,FALSE),AND($B$1=3,$U$50&gt;0),VLOOKUP(EL4,$T$51:$U$64,2,FALSE),AND($B$1=4,$U$50&gt;0),VLOOKUP(EL4,$T$51:$U$60,2,FALSE))</f>
        <v>0.38194444444444448</v>
      </c>
      <c r="EM27" s="16" t="str">
        <f>_xlfn.IFNA(IF(EL27&gt;0,$U$50)," ")</f>
        <v>Ausdauerlauf</v>
      </c>
      <c r="EN27" s="16" t="str">
        <f>_xlfn.IFNA(IF(EL27&gt;0,$U$49)," ")</f>
        <v>c</v>
      </c>
      <c r="EP27" s="18" t="e">
        <v>#N/A</v>
      </c>
      <c r="EQ27" s="18" t="str">
        <v xml:space="preserve"> </v>
      </c>
      <c r="ER27" s="18" t="str">
        <v xml:space="preserve"> </v>
      </c>
      <c r="ET27" s="18" cm="1">
        <f t="array" ref="ET27">_xlfn.IFS(AND($B$1=1,$U$50&gt;0),VLOOKUP(ET4,$T$51:$U$90,2,FALSE),AND($B$1=3,$U$50&gt;0),VLOOKUP(ET4,$T$51:$U$64,2,FALSE),AND($B$1=4,$U$50&gt;0),VLOOKUP(ET4,$T$51:$U$60,2,FALSE))</f>
        <v>0.40972222222222221</v>
      </c>
      <c r="EU27" s="16" t="str">
        <f>_xlfn.IFNA(IF(ET27&gt;0,$U$50)," ")</f>
        <v>Ausdauerlauf</v>
      </c>
      <c r="EV27" s="16" t="str">
        <f>_xlfn.IFNA(IF(ET27&gt;0,$U$49)," ")</f>
        <v>c</v>
      </c>
      <c r="EX27" s="18" t="e">
        <v>#N/A</v>
      </c>
      <c r="EY27" s="18" t="str">
        <v xml:space="preserve"> </v>
      </c>
      <c r="EZ27" s="18" t="str">
        <v xml:space="preserve"> </v>
      </c>
      <c r="FB27" s="18" cm="1">
        <f t="array" ref="FB27">_xlfn.IFS(AND($B$1=1,$U$50&gt;0),VLOOKUP(FB4,$T$51:$U$90,2,FALSE),AND($B$1=3,$U$50&gt;0),VLOOKUP(FB4,$T$51:$U$64,2,FALSE),AND($B$1=4,$U$50&gt;0),VLOOKUP(FB4,$T$51:$U$60,2,FALSE))</f>
        <v>0.4375</v>
      </c>
      <c r="FC27" s="16" t="str">
        <f>_xlfn.IFNA(IF(FB27&gt;0,$U$50)," ")</f>
        <v>Ausdauerlauf</v>
      </c>
      <c r="FD27" s="16" t="str">
        <f>_xlfn.IFNA(IF(FB27&gt;0,$U$49)," ")</f>
        <v>c</v>
      </c>
      <c r="FF27" s="18" t="e">
        <v>#N/A</v>
      </c>
      <c r="FG27" s="18" t="str">
        <v xml:space="preserve"> </v>
      </c>
      <c r="FH27" s="18" t="str">
        <v xml:space="preserve"> </v>
      </c>
      <c r="FJ27" s="18" t="e" cm="1">
        <f t="array" ref="FJ27">_xlfn.IFS(AND($B$1=1,$U$50&gt;0),VLOOKUP(FJ4,$T$51:$U$90,2,FALSE),AND($B$1=3,$U$50&gt;0),VLOOKUP(FJ4,$T$51:$U$64,2,FALSE),AND($B$1=4,$U$50&gt;0),VLOOKUP(FJ4,$T$51:$U$60,2,FALSE))</f>
        <v>#N/A</v>
      </c>
      <c r="FK27" s="16" t="str">
        <f>_xlfn.IFNA(IF(FJ27&gt;0,$U$50)," ")</f>
        <v xml:space="preserve"> </v>
      </c>
      <c r="FL27" s="16" t="str">
        <f>_xlfn.IFNA(IF(FJ27&gt;0,$U$49)," ")</f>
        <v xml:space="preserve"> </v>
      </c>
      <c r="FN27" s="18" t="e">
        <v>#N/A</v>
      </c>
      <c r="FO27" s="18" t="str">
        <v xml:space="preserve"> </v>
      </c>
      <c r="FP27" s="18" t="str">
        <v xml:space="preserve"> </v>
      </c>
      <c r="FR27" s="18" t="e" cm="1">
        <f t="array" ref="FR27">_xlfn.IFS(AND($B$1=1,$U$50&gt;0),VLOOKUP(FR4,$T$51:$U$90,2,FALSE),AND($B$1=3,$U$50&gt;0),VLOOKUP(FR4,$T$51:$U$64,2,FALSE),AND($B$1=4,$U$50&gt;0),VLOOKUP(FR4,$T$51:$U$60,2,FALSE))</f>
        <v>#N/A</v>
      </c>
      <c r="FS27" s="16" t="str">
        <f>_xlfn.IFNA(IF(FR27&gt;0,$U$50)," ")</f>
        <v xml:space="preserve"> </v>
      </c>
      <c r="FT27" s="16" t="str">
        <f>_xlfn.IFNA(IF(FR27&gt;0,$U$49)," ")</f>
        <v xml:space="preserve"> </v>
      </c>
      <c r="FV27" s="18" t="e">
        <v>#N/A</v>
      </c>
      <c r="FW27" s="18" t="str">
        <v xml:space="preserve"> </v>
      </c>
      <c r="FX27" s="18" t="str">
        <v xml:space="preserve"> </v>
      </c>
      <c r="FZ27" s="18" t="e" cm="1">
        <f t="array" ref="FZ27">_xlfn.IFS(AND($B$1=1,$U$50&gt;0),VLOOKUP(FZ4,$T$51:$U$90,2,FALSE),AND($B$1=3,$U$50&gt;0),VLOOKUP(FZ4,$T$51:$U$64,2,FALSE),AND($B$1=4,$U$50&gt;0),VLOOKUP(FZ4,$T$51:$U$60,2,FALSE))</f>
        <v>#N/A</v>
      </c>
      <c r="GA27" s="16" t="str">
        <f>_xlfn.IFNA(IF(FZ27&gt;0,$U$50)," ")</f>
        <v xml:space="preserve"> </v>
      </c>
      <c r="GB27" s="16" t="str">
        <f>_xlfn.IFNA(IF(FZ27&gt;0,$U$49)," ")</f>
        <v xml:space="preserve"> </v>
      </c>
      <c r="GD27" s="18" t="e">
        <v>#N/A</v>
      </c>
      <c r="GE27" s="16" t="str">
        <v xml:space="preserve"> </v>
      </c>
      <c r="GF27" s="16" t="str">
        <v xml:space="preserve"> </v>
      </c>
      <c r="GH27" s="18" t="e" cm="1">
        <f t="array" ref="GH27">_xlfn.IFS(AND($B$1=1,$U$50&gt;0),VLOOKUP(GH4,$T$51:$U$90,2,FALSE),AND($B$1=3,$U$50&gt;0),VLOOKUP(GH4,$T$51:$U$64,2,FALSE),AND($B$1=4,$U$50&gt;0),VLOOKUP(GH4,$T$51:$U$60,2,FALSE))</f>
        <v>#N/A</v>
      </c>
      <c r="GI27" s="16" t="str">
        <f>_xlfn.IFNA(IF(GH27&gt;0,$U$50)," ")</f>
        <v xml:space="preserve"> </v>
      </c>
      <c r="GJ27" s="16" t="str">
        <f>_xlfn.IFNA(IF(GH27&gt;0,$U$49)," ")</f>
        <v xml:space="preserve"> </v>
      </c>
      <c r="GL27" s="18" t="e">
        <v>#N/A</v>
      </c>
      <c r="GM27" s="16" t="str">
        <v xml:space="preserve"> </v>
      </c>
      <c r="GN27" s="16" t="str">
        <v xml:space="preserve"> </v>
      </c>
      <c r="GP27" s="18" t="e" cm="1">
        <f t="array" ref="GP27">_xlfn.IFS(AND($B$1=1,$U$50&gt;0),VLOOKUP(GP4,$T$51:$U$90,2,FALSE),AND($B$1=3,$U$50&gt;0),VLOOKUP(GP4,$T$51:$U$64,2,FALSE),AND($B$1=4,$U$50&gt;0),VLOOKUP(GP4,$T$51:$U$60,2,FALSE))</f>
        <v>#N/A</v>
      </c>
      <c r="GQ27" s="16" t="str">
        <f>_xlfn.IFNA(IF(GP27&gt;0,$U$50)," ")</f>
        <v xml:space="preserve"> </v>
      </c>
      <c r="GR27" s="16" t="str">
        <f>_xlfn.IFNA(IF(GP27&gt;0,$U$49)," ")</f>
        <v xml:space="preserve"> </v>
      </c>
      <c r="GT27" s="18" t="e">
        <v>#N/A</v>
      </c>
      <c r="GU27" s="16" t="str">
        <v xml:space="preserve"> </v>
      </c>
      <c r="GV27" s="16" t="str">
        <v xml:space="preserve"> </v>
      </c>
      <c r="GX27" s="18" t="e" cm="1">
        <f t="array" ref="GX27">_xlfn.IFS(AND($B$1=1,$U$50&gt;0),VLOOKUP(GX4,$T$51:$U$90,2,FALSE),AND($B$1=3,$U$50&gt;0),VLOOKUP(GX4,$T$51:$U$64,2,FALSE),AND($B$1=4,$U$50&gt;0),VLOOKUP(GX4,$T$51:$U$60,2,FALSE))</f>
        <v>#N/A</v>
      </c>
      <c r="GY27" s="16" t="str">
        <f>_xlfn.IFNA(IF(GX27&gt;0,$U$50)," ")</f>
        <v xml:space="preserve"> </v>
      </c>
      <c r="GZ27" s="16" t="str">
        <f>_xlfn.IFNA(IF(GX27&gt;0,$U$49)," ")</f>
        <v xml:space="preserve"> </v>
      </c>
      <c r="HB27" s="18" t="e">
        <v>#N/A</v>
      </c>
      <c r="HC27" s="16" t="str">
        <v xml:space="preserve"> </v>
      </c>
      <c r="HD27" s="16" t="str">
        <v xml:space="preserve"> </v>
      </c>
      <c r="HF27" s="18" cm="1">
        <f t="array" ref="HF27">_xlfn.IFS(AND($B$1=1,$U$50&gt;0),VLOOKUP(HF4,$T$51:$U$90,2,FALSE),AND($B$1=3,$U$50&gt;0),VLOOKUP(HF4,$T$51:$U$64,2,FALSE),AND($B$1=4,$U$50&gt;0),VLOOKUP(HF4,$T$51:$U$60,2,FALSE))</f>
        <v>0.46527777777777779</v>
      </c>
      <c r="HG27" s="16" t="str">
        <f>_xlfn.IFNA(IF(HF27&gt;0,$U$50)," ")</f>
        <v>Ausdauerlauf</v>
      </c>
      <c r="HH27" s="16" t="str">
        <f>_xlfn.IFNA(IF(HF27&gt;0,$U$49)," ")</f>
        <v>c</v>
      </c>
      <c r="HJ27" s="18" t="e">
        <v>#N/A</v>
      </c>
      <c r="HK27" s="18" t="str">
        <v xml:space="preserve"> </v>
      </c>
      <c r="HL27" s="18" t="str">
        <v xml:space="preserve"> </v>
      </c>
      <c r="HN27" s="18" cm="1">
        <f t="array" ref="HN27">_xlfn.IFS(AND($B$1=1,$U$50&gt;0),VLOOKUP(HN4,$T$51:$U$90,2,FALSE),AND($B$1=3,$U$50&gt;0),VLOOKUP(HN4,$T$51:$U$64,2,FALSE),AND($B$1=4,$U$50&gt;0),VLOOKUP(HN4,$T$51:$U$60,2,FALSE))</f>
        <v>0.46527777777777779</v>
      </c>
      <c r="HO27" s="16" t="str">
        <f>_xlfn.IFNA(IF(HN27&gt;0,$U$50)," ")</f>
        <v>Ausdauerlauf</v>
      </c>
      <c r="HP27" s="16" t="str">
        <f>_xlfn.IFNA(IF(HN27&gt;0,$U$49)," ")</f>
        <v>c</v>
      </c>
      <c r="HR27" s="18" t="e">
        <v>#N/A</v>
      </c>
      <c r="HS27" s="18" t="str">
        <v xml:space="preserve"> </v>
      </c>
      <c r="HT27" s="18" t="str">
        <v xml:space="preserve"> </v>
      </c>
      <c r="HV27" s="18" cm="1">
        <f t="array" ref="HV27">_xlfn.IFS(AND($B$1=1,$U$50&gt;0),VLOOKUP(HV4,$T$51:$U$90,2,FALSE),AND($B$1=3,$U$50&gt;0),VLOOKUP(HV4,$T$51:$U$64,2,FALSE),AND($B$1=4,$U$50&gt;0),VLOOKUP(HV4,$T$51:$U$60,2,FALSE))</f>
        <v>0.46527777777777779</v>
      </c>
      <c r="HW27" s="16" t="str">
        <f>_xlfn.IFNA(IF(HV27&gt;0,$U$50)," ")</f>
        <v>Ausdauerlauf</v>
      </c>
      <c r="HX27" s="16" t="str">
        <f>_xlfn.IFNA(IF(HV27&gt;0,$U$49)," ")</f>
        <v>c</v>
      </c>
      <c r="HZ27" s="18" t="e">
        <v>#N/A</v>
      </c>
      <c r="IA27" s="18" t="str">
        <v xml:space="preserve"> </v>
      </c>
      <c r="IB27" s="18" t="str">
        <v xml:space="preserve"> </v>
      </c>
      <c r="ID27" s="18" cm="1">
        <f t="array" ref="ID27">_xlfn.IFS(AND($B$1=1,$U$50&gt;0),VLOOKUP(ID4,$T$51:$U$90,2,FALSE),AND($B$1=3,$U$50&gt;0),VLOOKUP(ID4,$T$51:$U$64,2,FALSE),AND($B$1=4,$U$50&gt;0),VLOOKUP(ID4,$T$51:$U$60,2,FALSE))</f>
        <v>0.46527777777777779</v>
      </c>
      <c r="IE27" s="16" t="str">
        <f>_xlfn.IFNA(IF(ID27&gt;0,$U$50)," ")</f>
        <v>Ausdauerlauf</v>
      </c>
      <c r="IF27" s="16" t="str">
        <f>_xlfn.IFNA(IF(ID27&gt;0,$U$49)," ")</f>
        <v>c</v>
      </c>
      <c r="IH27" s="18" t="e">
        <v>#N/A</v>
      </c>
      <c r="II27" s="18" t="str">
        <v xml:space="preserve"> </v>
      </c>
      <c r="IJ27" s="18" t="str">
        <v xml:space="preserve"> </v>
      </c>
      <c r="IL27" s="18" cm="1">
        <f t="array" ref="IL27">_xlfn.IFS(AND($B$1=1,$U$50&gt;0),VLOOKUP(IL4,$T$51:$U$90,2,FALSE),AND($B$1=3,$U$50&gt;0),VLOOKUP(IL4,$T$51:$U$64,2,FALSE),AND($B$1=4,$U$50&gt;0),VLOOKUP(IL4,$T$51:$U$60,2,FALSE))</f>
        <v>0.46527777777777779</v>
      </c>
      <c r="IM27" s="16" t="str">
        <f>_xlfn.IFNA(IF(IL27&gt;0,$U$50)," ")</f>
        <v>Ausdauerlauf</v>
      </c>
      <c r="IN27" s="16" t="str">
        <f>_xlfn.IFNA(IF(IL27&gt;0,$U$49)," ")</f>
        <v>c</v>
      </c>
      <c r="IP27" s="18" t="e">
        <v>#N/A</v>
      </c>
      <c r="IQ27" s="18" t="str">
        <v xml:space="preserve"> </v>
      </c>
      <c r="IR27" s="18" t="str">
        <v xml:space="preserve"> </v>
      </c>
      <c r="IT27" s="18" cm="1">
        <f t="array" ref="IT27">_xlfn.IFS(AND($B$1=1,$U$50&gt;0),VLOOKUP(IT4,$T$51:$U$90,2,FALSE),AND($B$1=3,$U$50&gt;0),VLOOKUP(IT4,$T$51:$U$64,2,FALSE),AND($B$1=4,$U$50&gt;0),VLOOKUP(IT4,$T$51:$U$60,2,FALSE))</f>
        <v>0.46527777777777779</v>
      </c>
      <c r="IU27" s="16" t="str">
        <f>_xlfn.IFNA(IF(IT27&gt;0,$U$50)," ")</f>
        <v>Ausdauerlauf</v>
      </c>
      <c r="IV27" s="16" t="str">
        <f>_xlfn.IFNA(IF(IT27&gt;0,$U$49)," ")</f>
        <v>c</v>
      </c>
      <c r="IX27" s="18" t="e">
        <v>#N/A</v>
      </c>
      <c r="IY27" s="18" t="str">
        <v xml:space="preserve"> </v>
      </c>
      <c r="IZ27" s="18" t="str">
        <v xml:space="preserve"> </v>
      </c>
      <c r="JB27" s="18" cm="1">
        <f t="array" ref="JB27">_xlfn.IFS(AND($B$1=1,$U$50&gt;0),VLOOKUP(JB4,$T$51:$U$90,2,FALSE),AND($B$1=3,$U$50&gt;0),VLOOKUP(JB4,$T$51:$U$64,2,FALSE),AND($B$1=4,$U$50&gt;0),VLOOKUP(JB4,$T$51:$U$60,2,FALSE))</f>
        <v>0.46527777777777779</v>
      </c>
      <c r="JC27" s="16" t="str">
        <f>_xlfn.IFNA(IF(JB27&gt;0,$U$50)," ")</f>
        <v>Ausdauerlauf</v>
      </c>
      <c r="JD27" s="16" t="str">
        <f>_xlfn.IFNA(IF(JB27&gt;0,$U$49)," ")</f>
        <v>c</v>
      </c>
      <c r="JF27" s="18" t="e">
        <v>#N/A</v>
      </c>
      <c r="JG27" s="18" t="str">
        <v xml:space="preserve"> </v>
      </c>
      <c r="JH27" s="18" t="str">
        <v xml:space="preserve"> </v>
      </c>
      <c r="JJ27" s="18" cm="1">
        <f t="array" ref="JJ27">_xlfn.IFS(AND($B$1=1,$U$50&gt;0),VLOOKUP(JJ4,$T$51:$U$90,2,FALSE),AND($B$1=3,$U$50&gt;0),VLOOKUP(JJ4,$T$51:$U$64,2,FALSE),AND($B$1=4,$U$50&gt;0),VLOOKUP(JJ4,$T$51:$U$60,2,FALSE))</f>
        <v>0.46527777777777779</v>
      </c>
      <c r="JK27" s="16" t="str">
        <f>_xlfn.IFNA(IF(JJ27&gt;0,$U$50)," ")</f>
        <v>Ausdauerlauf</v>
      </c>
      <c r="JL27" s="16" t="str">
        <f>_xlfn.IFNA(IF(JJ27&gt;0,$U$49)," ")</f>
        <v>c</v>
      </c>
      <c r="JN27" s="18" t="e">
        <v>#N/A</v>
      </c>
      <c r="JO27" s="18" t="str">
        <v xml:space="preserve"> </v>
      </c>
      <c r="JP27" s="18" t="str">
        <v xml:space="preserve"> </v>
      </c>
      <c r="JR27" s="18" cm="1">
        <f t="array" ref="JR27">_xlfn.IFS(AND($B$1=1,$U$50&gt;0),VLOOKUP(JR4,$T$51:$U$90,2,FALSE),AND($B$1=3,$U$50&gt;0),VLOOKUP(JR4,$T$51:$U$64,2,FALSE),AND($B$1=4,$U$50&gt;0),VLOOKUP(JR4,$T$51:$U$60,2,FALSE))</f>
        <v>0.46527777777777779</v>
      </c>
      <c r="JS27" s="16" t="str">
        <f>_xlfn.IFNA(IF(JR27&gt;0,$U$50)," ")</f>
        <v>Ausdauerlauf</v>
      </c>
      <c r="JT27" s="16" t="str">
        <f>_xlfn.IFNA(IF(JR27&gt;0,$U$49)," ")</f>
        <v>c</v>
      </c>
      <c r="JV27" s="18" t="e">
        <v>#N/A</v>
      </c>
      <c r="JW27" s="18" t="str">
        <v xml:space="preserve"> </v>
      </c>
      <c r="JX27" s="18" t="str">
        <v xml:space="preserve"> </v>
      </c>
      <c r="JZ27" s="18" cm="1">
        <f t="array" ref="JZ27">_xlfn.IFS(AND($B$1=1,$U$50&gt;0),VLOOKUP(JZ4,$T$51:$U$90,2,FALSE),AND($B$1=3,$U$50&gt;0),VLOOKUP(JZ4,$T$51:$U$64,2,FALSE),AND($B$1=4,$U$50&gt;0),VLOOKUP(JZ4,$T$51:$U$60,2,FALSE))</f>
        <v>0.46527777777777779</v>
      </c>
      <c r="KA27" s="16" t="str">
        <f>_xlfn.IFNA(IF(JZ27&gt;0,$U$50)," ")</f>
        <v>Ausdauerlauf</v>
      </c>
      <c r="KB27" s="16" t="str">
        <f>_xlfn.IFNA(IF(JZ27&gt;0,$U$49)," ")</f>
        <v>c</v>
      </c>
      <c r="KD27" s="18" t="e">
        <v>#N/A</v>
      </c>
      <c r="KE27" s="18" t="str">
        <v xml:space="preserve"> </v>
      </c>
      <c r="KF27" s="18" t="str">
        <v xml:space="preserve"> </v>
      </c>
      <c r="KH27" s="18" cm="1">
        <f t="array" ref="KH27">_xlfn.IFS(AND($B$1=1,$U$50&gt;0),VLOOKUP(KH4,$T$51:$U$90,2,FALSE),AND($B$1=3,$U$50&gt;0),VLOOKUP(KH4,$T$51:$U$64,2,FALSE),AND($B$1=4,$U$50&gt;0),VLOOKUP(KH4,$T$51:$U$60,2,FALSE))</f>
        <v>0.46527777777777779</v>
      </c>
      <c r="KI27" s="16" t="str">
        <f>_xlfn.IFNA(IF(KH27&gt;0,$U$50)," ")</f>
        <v>Ausdauerlauf</v>
      </c>
      <c r="KJ27" s="16" t="str">
        <f>_xlfn.IFNA(IF(KH27&gt;0,$U$49)," ")</f>
        <v>c</v>
      </c>
      <c r="KL27" s="18" t="e">
        <v>#N/A</v>
      </c>
      <c r="KM27" s="18" t="str">
        <v xml:space="preserve"> </v>
      </c>
      <c r="KN27" s="18" t="str">
        <v xml:space="preserve"> </v>
      </c>
      <c r="KP27" s="18" cm="1">
        <f t="array" ref="KP27">_xlfn.IFS(AND($B$1=1,$U$50&gt;0),VLOOKUP(KP4,$T$51:$U$90,2,FALSE),AND($B$1=3,$U$50&gt;0),VLOOKUP(KP4,$T$51:$U$64,2,FALSE),AND($B$1=4,$U$50&gt;0),VLOOKUP(KP4,$T$51:$U$60,2,FALSE))</f>
        <v>0.46527777777777779</v>
      </c>
      <c r="KQ27" s="16" t="str">
        <f>_xlfn.IFNA(IF(KP27&gt;0,$U$50)," ")</f>
        <v>Ausdauerlauf</v>
      </c>
      <c r="KR27" s="16" t="str">
        <f>_xlfn.IFNA(IF(KP27&gt;0,$U$49)," ")</f>
        <v>c</v>
      </c>
      <c r="KT27" s="18" t="e">
        <v>#N/A</v>
      </c>
      <c r="KU27" s="18" t="str">
        <v xml:space="preserve"> </v>
      </c>
      <c r="KV27" s="18" t="str">
        <v xml:space="preserve"> </v>
      </c>
      <c r="KX27" s="18" cm="1">
        <f t="array" ref="KX27">_xlfn.IFS(AND($B$1=1,$U$50&gt;0),VLOOKUP(KX4,$T$51:$U$90,2,FALSE),AND($B$1=3,$U$50&gt;0),VLOOKUP(KX4,$T$51:$U$64,2,FALSE),AND($B$1=4,$U$50&gt;0),VLOOKUP(KX4,$T$51:$U$60,2,FALSE))</f>
        <v>0.46527777777777779</v>
      </c>
      <c r="KY27" s="16" t="str">
        <f>_xlfn.IFNA(IF(KX27&gt;0,$U$50)," ")</f>
        <v>Ausdauerlauf</v>
      </c>
      <c r="KZ27" s="16" t="str">
        <f>_xlfn.IFNA(IF(KX27&gt;0,$U$49)," ")</f>
        <v>c</v>
      </c>
      <c r="LB27" s="18" t="e">
        <v>#N/A</v>
      </c>
      <c r="LC27" s="18" t="str">
        <v xml:space="preserve"> </v>
      </c>
      <c r="LD27" s="18" t="str">
        <v xml:space="preserve"> </v>
      </c>
      <c r="LF27" s="18" cm="1">
        <f t="array" ref="LF27">_xlfn.IFS(AND($B$1=1,$U$50&gt;0),VLOOKUP(LF4,$T$51:$U$90,2,FALSE),AND($B$1=3,$U$50&gt;0),VLOOKUP(LF4,$T$51:$U$64,2,FALSE),AND($B$1=4,$U$50&gt;0),VLOOKUP(LF4,$T$51:$U$60,2,FALSE))</f>
        <v>0.46527777777777779</v>
      </c>
      <c r="LG27" s="16" t="str">
        <f>_xlfn.IFNA(IF(LF27&gt;0,$U$50)," ")</f>
        <v>Ausdauerlauf</v>
      </c>
      <c r="LH27" s="16" t="str">
        <f>_xlfn.IFNA(IF(LF27&gt;0,$U$49)," ")</f>
        <v>c</v>
      </c>
      <c r="LJ27" s="18" t="e">
        <v>#N/A</v>
      </c>
      <c r="LK27" s="18" t="str">
        <v xml:space="preserve"> </v>
      </c>
      <c r="LL27" s="18" t="str">
        <v xml:space="preserve"> </v>
      </c>
    </row>
    <row r="28" spans="1:324" x14ac:dyDescent="0.2">
      <c r="A28" s="16"/>
      <c r="B28" s="20">
        <f>IF($S$50&gt;0,VLOOKUP(B4,_xlfn.ANCHORARRAY($R$92),2),"NEIN")</f>
        <v>0.63194444444444442</v>
      </c>
      <c r="C28" s="21" t="str">
        <f>IF(B28&gt;0,$S$50)</f>
        <v>Ausdauerlauf</v>
      </c>
      <c r="D28" s="21" t="str">
        <f>IF(B28&gt;0,$S$49)</f>
        <v>d</v>
      </c>
      <c r="E28" s="18"/>
      <c r="F28" s="18" t="e" cm="1">
        <f t="array" ref="F28">_xlfn.IFS(AND($B$1=1,$S$50&gt;0),VLOOKUP(F4,$R$51:$S$90,2,FALSE),AND($B$1=3,$S$50&gt;0),VLOOKUP(F4,$R$51:$S$64,2,FALSE),AND($B$1=4,$S$50&gt;0),VLOOKUP(F4,$R$51:$S$60,2,FALSE))</f>
        <v>#N/A</v>
      </c>
      <c r="G28" s="16" t="str">
        <f>_xlfn.IFNA(IF(F28&gt;0,$S$50)," ")</f>
        <v xml:space="preserve"> </v>
      </c>
      <c r="H28" s="16" t="str">
        <f>_xlfn.IFNA(IF(F28&gt;0,$S$49)," ")</f>
        <v xml:space="preserve"> </v>
      </c>
      <c r="J28" s="3" t="e">
        <v>#N/A</v>
      </c>
      <c r="K28" s="1" t="str">
        <v xml:space="preserve"> </v>
      </c>
      <c r="L28" s="1" t="str">
        <v xml:space="preserve"> </v>
      </c>
      <c r="N28" s="18" t="e" cm="1">
        <f t="array" ref="N28">_xlfn.IFS(AND($B$1=1,$S$50&gt;0),VLOOKUP(N4,$R$51:$S$90,2,FALSE),AND($B$1=3,$S$50&gt;0),VLOOKUP(N4,$R$51:$S$64,2,FALSE),AND($B$1=4,$S$50&gt;0),VLOOKUP(N4,$R$51:$S$60,2,FALSE))</f>
        <v>#N/A</v>
      </c>
      <c r="O28" s="16" t="str">
        <f>_xlfn.IFNA(IF(N28&gt;0,$S$50)," ")</f>
        <v xml:space="preserve"> </v>
      </c>
      <c r="P28" s="16" t="str">
        <f>_xlfn.IFNA(IF(N28&gt;0,$S$49)," ")</f>
        <v xml:space="preserve"> </v>
      </c>
      <c r="R28" s="18" t="e">
        <v>#N/A</v>
      </c>
      <c r="S28" s="16" t="str">
        <v xml:space="preserve"> </v>
      </c>
      <c r="T28" s="16" t="str">
        <v xml:space="preserve"> </v>
      </c>
      <c r="V28" s="18" t="e" cm="1">
        <f t="array" ref="V28">_xlfn.IFS(AND($B$1=1,$S$50&gt;0),VLOOKUP(V4,$R$51:$S$90,2,FALSE),AND($B$1=3,$S$50&gt;0),VLOOKUP(V4,$R$51:$S$64,2,FALSE),AND($B$1=4,$S$50&gt;0),VLOOKUP(V4,$R$51:$S$60,2,FALSE))</f>
        <v>#N/A</v>
      </c>
      <c r="W28" s="16" t="str">
        <f>_xlfn.IFNA(IF(V28&gt;0,$S$50)," ")</f>
        <v xml:space="preserve"> </v>
      </c>
      <c r="X28" s="16" t="str">
        <f>_xlfn.IFNA(IF(V28&gt;0,$S$49)," ")</f>
        <v xml:space="preserve"> </v>
      </c>
      <c r="Z28" s="3" t="e">
        <v>#N/A</v>
      </c>
      <c r="AA28" s="1" t="str">
        <v xml:space="preserve"> </v>
      </c>
      <c r="AB28" s="1" t="str">
        <v xml:space="preserve"> </v>
      </c>
      <c r="AD28" s="18" t="e" cm="1">
        <f t="array" ref="AD28">_xlfn.IFS(AND($B$1=1,$S$50&gt;0),VLOOKUP(AD4,$R$51:$S$90,2,FALSE),AND($B$1=3,$S$50&gt;0),VLOOKUP(AD4,$R$51:$S$64,2,FALSE),AND($B$1=4,$S$50&gt;0),VLOOKUP(AD4,$R$51:$S$60,2,FALSE))</f>
        <v>#N/A</v>
      </c>
      <c r="AE28" s="16" t="str">
        <f>_xlfn.IFNA(IF(AD28&gt;0,$S$50)," ")</f>
        <v xml:space="preserve"> </v>
      </c>
      <c r="AF28" s="16" t="str">
        <f>_xlfn.IFNA(IF(AD28&gt;0,$S$49)," ")</f>
        <v xml:space="preserve"> </v>
      </c>
      <c r="AH28" s="3" t="e">
        <v>#N/A</v>
      </c>
      <c r="AI28" s="1" t="str">
        <v xml:space="preserve"> </v>
      </c>
      <c r="AJ28" s="1" t="str">
        <v xml:space="preserve"> </v>
      </c>
      <c r="AL28" s="18" t="e" cm="1">
        <f t="array" ref="AL28">_xlfn.IFS(AND($B$1=1,$S$50&gt;0),VLOOKUP(AL4,$R$51:$S$90,2,FALSE),AND($B$1=3,$S$50&gt;0),VLOOKUP(AL4,$R$51:$S$64,2,FALSE),AND($B$1=4,$S$50&gt;0),VLOOKUP(AL4,$R$51:$S$60,2,FALSE))</f>
        <v>#N/A</v>
      </c>
      <c r="AM28" s="16" t="str">
        <f>_xlfn.IFNA(IF(AL28&gt;0,$S$50)," ")</f>
        <v xml:space="preserve"> </v>
      </c>
      <c r="AN28" s="16" t="str">
        <f>_xlfn.IFNA(IF(AL28&gt;0,$S$49)," ")</f>
        <v xml:space="preserve"> </v>
      </c>
      <c r="AP28" s="3" t="e">
        <v>#N/A</v>
      </c>
      <c r="AQ28" s="1" t="str">
        <v xml:space="preserve"> </v>
      </c>
      <c r="AR28" s="1" t="str">
        <v xml:space="preserve"> </v>
      </c>
      <c r="AT28" s="18" t="e" cm="1">
        <f t="array" ref="AT28">_xlfn.IFS(AND($B$1=1,$S$50&gt;0),VLOOKUP(AT4,$R$51:$S$90,2,FALSE),AND($B$1=3,$S$50&gt;0),VLOOKUP(AT4,$R$51:$S$64,2,FALSE),AND($B$1=4,$S$50&gt;0),VLOOKUP(AT4,$R$51:$S$60,2,FALSE))</f>
        <v>#N/A</v>
      </c>
      <c r="AU28" s="16" t="str">
        <f>_xlfn.IFNA(IF(AT28&gt;0,$S$50)," ")</f>
        <v xml:space="preserve"> </v>
      </c>
      <c r="AV28" s="16" t="str">
        <f>_xlfn.IFNA(IF(AT28&gt;0,$S$49)," ")</f>
        <v xml:space="preserve"> </v>
      </c>
      <c r="AX28" s="3" t="e">
        <v>#N/A</v>
      </c>
      <c r="AY28" s="1" t="str">
        <v xml:space="preserve"> </v>
      </c>
      <c r="AZ28" s="1" t="str">
        <v xml:space="preserve"> </v>
      </c>
      <c r="BB28" s="18" t="e" cm="1">
        <f t="array" ref="BB28">_xlfn.IFS(AND($B$1=1,$S$50&gt;0),VLOOKUP(BB4,$R$51:$S$90,2,FALSE),AND($B$1=3,$S$50&gt;0),VLOOKUP(BB4,$R$51:$S$64,2,FALSE),AND($B$1=4,$S$50&gt;0),VLOOKUP(BB4,$R$51:$S$60,2,FALSE))</f>
        <v>#N/A</v>
      </c>
      <c r="BC28" s="16" t="str">
        <f>_xlfn.IFNA(IF(BB28&gt;0,$S$50)," ")</f>
        <v xml:space="preserve"> </v>
      </c>
      <c r="BD28" s="16" t="str">
        <f>_xlfn.IFNA(IF(BB28&gt;0,$S$49)," ")</f>
        <v xml:space="preserve"> </v>
      </c>
      <c r="BF28" s="3" t="e">
        <v>#N/A</v>
      </c>
      <c r="BG28" s="1" t="str">
        <v xml:space="preserve"> </v>
      </c>
      <c r="BH28" s="1" t="str">
        <v xml:space="preserve"> </v>
      </c>
      <c r="BJ28" s="18" t="e" cm="1">
        <f t="array" ref="BJ28">_xlfn.IFS(AND($B$1=1,$S$50&gt;0),VLOOKUP(BJ4,$R$51:$S$90,2,FALSE),AND($B$1=3,$S$50&gt;0),VLOOKUP(BJ4,$R$51:$S$64,2,FALSE),AND($B$1=4,$S$50&gt;0),VLOOKUP(BJ4,$R$51:$S$60,2,FALSE))</f>
        <v>#N/A</v>
      </c>
      <c r="BK28" s="16" t="str">
        <f>_xlfn.IFNA(IF(BJ28&gt;0,$S$50)," ")</f>
        <v xml:space="preserve"> </v>
      </c>
      <c r="BL28" s="16" t="str">
        <f>_xlfn.IFNA(IF(BJ28&gt;0,$S$49)," ")</f>
        <v xml:space="preserve"> </v>
      </c>
      <c r="BN28" s="3" t="e">
        <v>#N/A</v>
      </c>
      <c r="BO28" s="3" t="str">
        <v xml:space="preserve"> </v>
      </c>
      <c r="BP28" s="3" t="str">
        <v xml:space="preserve"> </v>
      </c>
      <c r="BR28" s="18" t="e" cm="1">
        <f t="array" ref="BR28">_xlfn.IFS(AND($B$1=1,$S$50&gt;0),VLOOKUP(BR4,$R$51:$S$90,2,FALSE),AND($B$1=3,$S$50&gt;0),VLOOKUP(BR4,$R$51:$S$64,2,FALSE),AND($B$1=4,$S$50&gt;0),VLOOKUP(BR4,$R$51:$S$60,2,FALSE))</f>
        <v>#N/A</v>
      </c>
      <c r="BS28" s="16" t="str">
        <f>_xlfn.IFNA(IF(BR28&gt;0,$S$50)," ")</f>
        <v xml:space="preserve"> </v>
      </c>
      <c r="BT28" s="16" t="str">
        <f>_xlfn.IFNA(IF(BR28&gt;0,$S$49)," ")</f>
        <v xml:space="preserve"> </v>
      </c>
      <c r="BV28" s="3" t="e">
        <v>#N/A</v>
      </c>
      <c r="BW28" s="3" t="str">
        <v xml:space="preserve"> </v>
      </c>
      <c r="BX28" s="3" t="str">
        <v xml:space="preserve"> </v>
      </c>
      <c r="BZ28" s="18" t="e" cm="1">
        <f t="array" ref="BZ28">_xlfn.IFS(AND($B$1=1,$S$50&gt;0),VLOOKUP(BZ4,$R$51:$S$90,2,FALSE),AND($B$1=3,$S$50&gt;0),VLOOKUP(BZ4,$R$51:$S$64,2,FALSE),AND($B$1=4,$S$50&gt;0),VLOOKUP(BZ4,$R$51:$S$60,2,FALSE))</f>
        <v>#N/A</v>
      </c>
      <c r="CA28" s="16" t="str">
        <f>_xlfn.IFNA(IF(BZ28&gt;0,$S$50)," ")</f>
        <v xml:space="preserve"> </v>
      </c>
      <c r="CB28" s="16" t="str">
        <f>_xlfn.IFNA(IF(BZ28&gt;0,$S$49)," ")</f>
        <v xml:space="preserve"> </v>
      </c>
      <c r="CD28" s="3" t="e">
        <v>#N/A</v>
      </c>
      <c r="CE28" s="3" t="str">
        <v xml:space="preserve"> </v>
      </c>
      <c r="CF28" s="3" t="str">
        <v xml:space="preserve"> </v>
      </c>
      <c r="CH28" s="18" t="e" cm="1">
        <f t="array" ref="CH28">_xlfn.IFS(AND($B$1=1,$S$50&gt;0),VLOOKUP(CH4,$R$51:$S$90,2,FALSE),AND($B$1=3,$S$50&gt;0),VLOOKUP(CH4,$R$51:$S$64,2,FALSE),AND($B$1=4,$S$50&gt;0),VLOOKUP(CH4,$R$51:$S$60,2,FALSE))</f>
        <v>#N/A</v>
      </c>
      <c r="CI28" s="16" t="str">
        <f>_xlfn.IFNA(IF(CH28&gt;0,$S$50)," ")</f>
        <v xml:space="preserve"> </v>
      </c>
      <c r="CJ28" s="16" t="str">
        <f>_xlfn.IFNA(IF(CH28&gt;0,$S$49)," ")</f>
        <v xml:space="preserve"> </v>
      </c>
      <c r="CL28" s="3" t="e">
        <v>#N/A</v>
      </c>
      <c r="CM28" s="3" t="str">
        <v xml:space="preserve"> </v>
      </c>
      <c r="CN28" s="3" t="str">
        <v xml:space="preserve"> </v>
      </c>
      <c r="CP28" s="18" t="e" cm="1">
        <f t="array" ref="CP28">_xlfn.IFS(AND($B$1=1,$S$50&gt;0),VLOOKUP(CP4,$R$51:$S$90,2,FALSE),AND($B$1=3,$S$50&gt;0),VLOOKUP(CP4,$R$51:$S$64,2,FALSE),AND($B$1=4,$S$50&gt;0),VLOOKUP(CP4,$R$51:$S$60,2,FALSE))</f>
        <v>#N/A</v>
      </c>
      <c r="CQ28" s="16" t="str">
        <f>_xlfn.IFNA(IF(CP28&gt;0,$S$50)," ")</f>
        <v xml:space="preserve"> </v>
      </c>
      <c r="CR28" s="16" t="str">
        <f>_xlfn.IFNA(IF(CP28&gt;0,$S$49)," ")</f>
        <v xml:space="preserve"> </v>
      </c>
      <c r="CT28" s="3" t="e">
        <v>#N/A</v>
      </c>
      <c r="CU28" s="3" t="str">
        <v xml:space="preserve"> </v>
      </c>
      <c r="CV28" s="3" t="str">
        <v xml:space="preserve"> </v>
      </c>
      <c r="CX28" s="18" t="e" cm="1">
        <f t="array" ref="CX28">_xlfn.IFS(AND($B$1=1,$S$50&gt;0),VLOOKUP(CX4,$R$51:$S$90,2,FALSE),AND($B$1=3,$S$50&gt;0),VLOOKUP(CX4,$R$51:$S$64,2,FALSE),AND($B$1=4,$S$50&gt;0),VLOOKUP(CX4,$R$51:$S$60,2,FALSE))</f>
        <v>#N/A</v>
      </c>
      <c r="CY28" s="16" t="str">
        <f>_xlfn.IFNA(IF(CX28&gt;0,$S$50)," ")</f>
        <v xml:space="preserve"> </v>
      </c>
      <c r="CZ28" s="16" t="str">
        <f>_xlfn.IFNA(IF(CX28&gt;0,$S$49)," ")</f>
        <v xml:space="preserve"> </v>
      </c>
      <c r="DB28" s="3" t="e">
        <v>#N/A</v>
      </c>
      <c r="DC28" s="3" t="str">
        <v xml:space="preserve"> </v>
      </c>
      <c r="DD28" s="3" t="str">
        <v xml:space="preserve"> </v>
      </c>
      <c r="DF28" s="18" t="e" cm="1">
        <f t="array" ref="DF28">_xlfn.IFS(AND($B$1=1,$S$50&gt;0),VLOOKUP(DF4,$R$51:$S$90,2,FALSE),AND($B$1=3,$S$50&gt;0),VLOOKUP(DF4,$R$51:$S$64,2,FALSE),AND($B$1=4,$S$50&gt;0),VLOOKUP(DF4,$R$51:$S$60,2,FALSE))</f>
        <v>#N/A</v>
      </c>
      <c r="DG28" s="16" t="str">
        <f>_xlfn.IFNA(IF(DF28&gt;0,$S$50)," ")</f>
        <v xml:space="preserve"> </v>
      </c>
      <c r="DH28" s="16" t="str">
        <f>_xlfn.IFNA(IF(DF28&gt;0,$S$49)," ")</f>
        <v xml:space="preserve"> </v>
      </c>
      <c r="DJ28" s="3" t="e">
        <v>#N/A</v>
      </c>
      <c r="DK28" s="3" t="str">
        <v xml:space="preserve"> </v>
      </c>
      <c r="DL28" s="3" t="str">
        <v xml:space="preserve"> </v>
      </c>
      <c r="DN28" s="18" t="e" cm="1">
        <f t="array" ref="DN28">_xlfn.IFS(AND($B$1=1,$S$50&gt;0),VLOOKUP(DN4,$R$51:$S$90,2,FALSE),AND($B$1=3,$S$50&gt;0),VLOOKUP(DN4,$R$51:$S$64,2,FALSE),AND($B$1=4,$S$50&gt;0),VLOOKUP(DN4,$R$51:$S$60,2,FALSE))</f>
        <v>#N/A</v>
      </c>
      <c r="DO28" s="16" t="str">
        <f>_xlfn.IFNA(IF(DN28&gt;0,$S$50)," ")</f>
        <v xml:space="preserve"> </v>
      </c>
      <c r="DP28" s="16" t="str">
        <f>_xlfn.IFNA(IF(DN28&gt;0,$S$49)," ")</f>
        <v xml:space="preserve"> </v>
      </c>
      <c r="DR28" s="3" t="e">
        <v>#N/A</v>
      </c>
      <c r="DS28" s="3" t="str">
        <v xml:space="preserve"> </v>
      </c>
      <c r="DT28" s="3" t="str">
        <v xml:space="preserve"> </v>
      </c>
      <c r="DV28" s="18" t="e" cm="1">
        <f t="array" ref="DV28">_xlfn.IFS(AND($B$1=1,$S$50&gt;0),VLOOKUP(DV4,$R$51:$S$90,2,FALSE),AND($B$1=3,$S$50&gt;0),VLOOKUP(DV4,$R$51:$S$64,2,FALSE),AND($B$1=4,$S$50&gt;0),VLOOKUP(DV4,$R$51:$S$60,2,FALSE))</f>
        <v>#N/A</v>
      </c>
      <c r="DW28" s="16" t="str">
        <f>_xlfn.IFNA(IF(DV28&gt;0,$S$50)," ")</f>
        <v xml:space="preserve"> </v>
      </c>
      <c r="DX28" s="16" t="str">
        <f>_xlfn.IFNA(IF(DV28&gt;0,$S$49)," ")</f>
        <v xml:space="preserve"> </v>
      </c>
      <c r="DZ28" s="3" t="e">
        <v>#N/A</v>
      </c>
      <c r="EA28" s="3" t="str">
        <v xml:space="preserve"> </v>
      </c>
      <c r="EB28" s="3" t="str">
        <v xml:space="preserve"> </v>
      </c>
      <c r="ED28" s="18" t="e" cm="1">
        <f t="array" ref="ED28">_xlfn.IFS(AND($B$1=1,$S$50&gt;0),VLOOKUP(ED4,$R$51:$S$90,2,FALSE),AND($B$1=3,$S$50&gt;0),VLOOKUP(ED4,$R$51:$S$64,2,FALSE),AND($B$1=4,$S$50&gt;0),VLOOKUP(ED4,$R$51:$S$60,2,FALSE))</f>
        <v>#N/A</v>
      </c>
      <c r="EE28" s="16" t="str">
        <f>_xlfn.IFNA(IF(ED28&gt;0,$S$50)," ")</f>
        <v xml:space="preserve"> </v>
      </c>
      <c r="EF28" s="16" t="str">
        <f>_xlfn.IFNA(IF(ED28&gt;0,$S$49)," ")</f>
        <v xml:space="preserve"> </v>
      </c>
      <c r="EH28" s="3" t="e">
        <v>#N/A</v>
      </c>
      <c r="EI28" s="3" t="str">
        <v xml:space="preserve"> </v>
      </c>
      <c r="EJ28" s="3" t="str">
        <v xml:space="preserve"> </v>
      </c>
      <c r="EL28" s="18" t="e" cm="1">
        <f t="array" ref="EL28">_xlfn.IFS(AND($B$1=1,$S$50&gt;0),VLOOKUP(EL4,$R$51:$S$90,2,FALSE),AND($B$1=3,$S$50&gt;0),VLOOKUP(EL4,$R$51:$S$64,2,FALSE),AND($B$1=4,$S$50&gt;0),VLOOKUP(EL4,$R$51:$S$60,2,FALSE))</f>
        <v>#N/A</v>
      </c>
      <c r="EM28" s="16" t="str">
        <f>_xlfn.IFNA(IF(EL28&gt;0,$S$50)," ")</f>
        <v xml:space="preserve"> </v>
      </c>
      <c r="EN28" s="16" t="str">
        <f>_xlfn.IFNA(IF(EL28&gt;0,$S$49)," ")</f>
        <v xml:space="preserve"> </v>
      </c>
      <c r="EP28" s="18" t="e">
        <v>#N/A</v>
      </c>
      <c r="EQ28" s="18" t="str">
        <v xml:space="preserve"> </v>
      </c>
      <c r="ER28" s="18" t="str">
        <v xml:space="preserve"> </v>
      </c>
      <c r="ET28" s="18" t="e" cm="1">
        <f t="array" ref="ET28">_xlfn.IFS(AND($B$1=1,$S$50&gt;0),VLOOKUP(ET4,$R$51:$S$90,2,FALSE),AND($B$1=3,$S$50&gt;0),VLOOKUP(ET4,$R$51:$S$64,2,FALSE),AND($B$1=4,$S$50&gt;0),VLOOKUP(ET4,$R$51:$S$60,2,FALSE))</f>
        <v>#N/A</v>
      </c>
      <c r="EU28" s="16" t="str">
        <f>_xlfn.IFNA(IF(ET28&gt;0,$S$50)," ")</f>
        <v xml:space="preserve"> </v>
      </c>
      <c r="EV28" s="16" t="str">
        <f>_xlfn.IFNA(IF(ET28&gt;0,$S$49)," ")</f>
        <v xml:space="preserve"> </v>
      </c>
      <c r="EX28" s="18" t="e">
        <v>#N/A</v>
      </c>
      <c r="EY28" s="18" t="str">
        <v xml:space="preserve"> </v>
      </c>
      <c r="EZ28" s="18" t="str">
        <v xml:space="preserve"> </v>
      </c>
      <c r="FB28" s="18" t="e" cm="1">
        <f t="array" ref="FB28">_xlfn.IFS(AND($B$1=1,$S$50&gt;0),VLOOKUP(FB4,$R$51:$S$90,2,FALSE),AND($B$1=3,$S$50&gt;0),VLOOKUP(FB4,$R$51:$S$64,2,FALSE),AND($B$1=4,$S$50&gt;0),VLOOKUP(FB4,$R$51:$S$60,2,FALSE))</f>
        <v>#N/A</v>
      </c>
      <c r="FC28" s="16" t="str">
        <f>_xlfn.IFNA(IF(FB28&gt;0,$S$50)," ")</f>
        <v xml:space="preserve"> </v>
      </c>
      <c r="FD28" s="16" t="str">
        <f>_xlfn.IFNA(IF(FB28&gt;0,$S$49)," ")</f>
        <v xml:space="preserve"> </v>
      </c>
      <c r="FF28" s="18" t="e">
        <v>#N/A</v>
      </c>
      <c r="FG28" s="18" t="str">
        <v xml:space="preserve"> </v>
      </c>
      <c r="FH28" s="18" t="str">
        <v xml:space="preserve"> </v>
      </c>
      <c r="FJ28" s="18" cm="1">
        <f t="array" ref="FJ28">_xlfn.IFS(AND($B$1=1,$S$50&gt;0),VLOOKUP(FJ4,$R$51:$S$90,2,FALSE),AND($B$1=3,$S$50&gt;0),VLOOKUP(FJ4,$R$51:$S$64,2,FALSE),AND($B$1=4,$S$50&gt;0),VLOOKUP(FJ4,$R$51:$S$60,2,FALSE))</f>
        <v>0.49305555555555558</v>
      </c>
      <c r="FK28" s="16" t="str">
        <f>_xlfn.IFNA(IF(FJ28&gt;0,$S$50)," ")</f>
        <v>Ausdauerlauf</v>
      </c>
      <c r="FL28" s="16" t="str">
        <f>_xlfn.IFNA(IF(FJ28&gt;0,$S$49)," ")</f>
        <v>d</v>
      </c>
      <c r="FN28" s="18" t="e">
        <v>#N/A</v>
      </c>
      <c r="FO28" s="18" t="str">
        <v xml:space="preserve"> </v>
      </c>
      <c r="FP28" s="18" t="str">
        <v xml:space="preserve"> </v>
      </c>
      <c r="FR28" s="18" cm="1">
        <f t="array" ref="FR28">_xlfn.IFS(AND($B$1=1,$S$50&gt;0),VLOOKUP(FR4,$R$51:$S$90,2,FALSE),AND($B$1=3,$S$50&gt;0),VLOOKUP(FR4,$R$51:$S$64,2,FALSE),AND($B$1=4,$S$50&gt;0),VLOOKUP(FR4,$R$51:$S$60,2,FALSE))</f>
        <v>0.52083333333333337</v>
      </c>
      <c r="FS28" s="16" t="str">
        <f>_xlfn.IFNA(IF(FR28&gt;0,$S$50)," ")</f>
        <v>Ausdauerlauf</v>
      </c>
      <c r="FT28" s="16" t="str">
        <f>_xlfn.IFNA(IF(FR28&gt;0,$S$49)," ")</f>
        <v>d</v>
      </c>
      <c r="FV28" s="18" t="e">
        <v>#N/A</v>
      </c>
      <c r="FW28" s="18" t="str">
        <v xml:space="preserve"> </v>
      </c>
      <c r="FX28" s="18" t="str">
        <v xml:space="preserve"> </v>
      </c>
      <c r="FZ28" s="18" cm="1">
        <f t="array" ref="FZ28">_xlfn.IFS(AND($B$1=1,$S$50&gt;0),VLOOKUP(FZ4,$R$51:$S$90,2,FALSE),AND($B$1=3,$S$50&gt;0),VLOOKUP(FZ4,$R$51:$S$64,2,FALSE),AND($B$1=4,$S$50&gt;0),VLOOKUP(FZ4,$R$51:$S$60,2,FALSE))</f>
        <v>0.35416666666666669</v>
      </c>
      <c r="GA28" s="16" t="str">
        <f>_xlfn.IFNA(IF(FZ28&gt;0,$S$50)," ")</f>
        <v>Ausdauerlauf</v>
      </c>
      <c r="GB28" s="16" t="str">
        <f>_xlfn.IFNA(IF(FZ28&gt;0,$S$49)," ")</f>
        <v>d</v>
      </c>
      <c r="GD28" s="18" t="e">
        <v>#N/A</v>
      </c>
      <c r="GE28" s="16" t="str">
        <v xml:space="preserve"> </v>
      </c>
      <c r="GF28" s="16" t="str">
        <v xml:space="preserve"> </v>
      </c>
      <c r="GH28" s="18" cm="1">
        <f t="array" ref="GH28">_xlfn.IFS(AND($B$1=1,$S$50&gt;0),VLOOKUP(GH4,$R$51:$S$90,2,FALSE),AND($B$1=3,$S$50&gt;0),VLOOKUP(GH4,$R$51:$S$64,2,FALSE),AND($B$1=4,$S$50&gt;0),VLOOKUP(GH4,$R$51:$S$60,2,FALSE))</f>
        <v>0.38194444444444448</v>
      </c>
      <c r="GI28" s="16" t="str">
        <f>_xlfn.IFNA(IF(GH28&gt;0,$S$50)," ")</f>
        <v>Ausdauerlauf</v>
      </c>
      <c r="GJ28" s="16" t="str">
        <f>_xlfn.IFNA(IF(GH28&gt;0,$S$49)," ")</f>
        <v>d</v>
      </c>
      <c r="GL28" s="18" t="e">
        <v>#N/A</v>
      </c>
      <c r="GM28" s="16" t="str">
        <v xml:space="preserve"> </v>
      </c>
      <c r="GN28" s="16" t="str">
        <v xml:space="preserve"> </v>
      </c>
      <c r="GP28" s="18" cm="1">
        <f t="array" ref="GP28">_xlfn.IFS(AND($B$1=1,$S$50&gt;0),VLOOKUP(GP4,$R$51:$S$90,2,FALSE),AND($B$1=3,$S$50&gt;0),VLOOKUP(GP4,$R$51:$S$64,2,FALSE),AND($B$1=4,$S$50&gt;0),VLOOKUP(GP4,$R$51:$S$60,2,FALSE))</f>
        <v>0.40972222222222221</v>
      </c>
      <c r="GQ28" s="16" t="str">
        <f>_xlfn.IFNA(IF(GP28&gt;0,$S$50)," ")</f>
        <v>Ausdauerlauf</v>
      </c>
      <c r="GR28" s="16" t="str">
        <f>_xlfn.IFNA(IF(GP28&gt;0,$S$49)," ")</f>
        <v>d</v>
      </c>
      <c r="GT28" s="18" t="e">
        <v>#N/A</v>
      </c>
      <c r="GU28" s="16" t="str">
        <v xml:space="preserve"> </v>
      </c>
      <c r="GV28" s="16" t="str">
        <v xml:space="preserve"> </v>
      </c>
      <c r="GX28" s="18" cm="1">
        <f t="array" ref="GX28">_xlfn.IFS(AND($B$1=1,$S$50&gt;0),VLOOKUP(GX4,$R$51:$S$90,2,FALSE),AND($B$1=3,$S$50&gt;0),VLOOKUP(GX4,$R$51:$S$64,2,FALSE),AND($B$1=4,$S$50&gt;0),VLOOKUP(GX4,$R$51:$S$60,2,FALSE))</f>
        <v>0.4375</v>
      </c>
      <c r="GY28" s="16" t="str">
        <f>_xlfn.IFNA(IF(GX28&gt;0,$S$50)," ")</f>
        <v>Ausdauerlauf</v>
      </c>
      <c r="GZ28" s="16" t="str">
        <f>_xlfn.IFNA(IF(GX28&gt;0,$S$49)," ")</f>
        <v>d</v>
      </c>
      <c r="HB28" s="18" t="e">
        <v>#N/A</v>
      </c>
      <c r="HC28" s="16" t="str">
        <v xml:space="preserve"> </v>
      </c>
      <c r="HD28" s="16" t="str">
        <v xml:space="preserve"> </v>
      </c>
      <c r="HF28" s="18" cm="1">
        <f t="array" ref="HF28">_xlfn.IFS(AND($B$1=1,$S$50&gt;0),VLOOKUP(HF4,$R$51:$S$90,2,FALSE),AND($B$1=3,$S$50&gt;0),VLOOKUP(HF4,$R$51:$S$64,2,FALSE),AND($B$1=4,$S$50&gt;0),VLOOKUP(HF4,$R$51:$S$60,2,FALSE))</f>
        <v>0.46527777777777779</v>
      </c>
      <c r="HG28" s="16" t="str">
        <f>_xlfn.IFNA(IF(HF28&gt;0,$S$50)," ")</f>
        <v>Ausdauerlauf</v>
      </c>
      <c r="HH28" s="16" t="str">
        <f>_xlfn.IFNA(IF(HF28&gt;0,$S$49)," ")</f>
        <v>d</v>
      </c>
      <c r="HJ28" s="18" t="e">
        <v>#N/A</v>
      </c>
      <c r="HK28" s="18" t="str">
        <v xml:space="preserve"> </v>
      </c>
      <c r="HL28" s="18" t="str">
        <v xml:space="preserve"> </v>
      </c>
      <c r="HN28" s="18" cm="1">
        <f t="array" ref="HN28">_xlfn.IFS(AND($B$1=1,$S$50&gt;0),VLOOKUP(HN4,$R$51:$S$90,2,FALSE),AND($B$1=3,$S$50&gt;0),VLOOKUP(HN4,$R$51:$S$64,2,FALSE),AND($B$1=4,$S$50&gt;0),VLOOKUP(HN4,$R$51:$S$60,2,FALSE))</f>
        <v>0.46527777777777779</v>
      </c>
      <c r="HO28" s="16" t="str">
        <f>_xlfn.IFNA(IF(HN28&gt;0,$S$50)," ")</f>
        <v>Ausdauerlauf</v>
      </c>
      <c r="HP28" s="16" t="str">
        <f>_xlfn.IFNA(IF(HN28&gt;0,$S$49)," ")</f>
        <v>d</v>
      </c>
      <c r="HR28" s="18" t="e">
        <v>#N/A</v>
      </c>
      <c r="HS28" s="18" t="str">
        <v xml:space="preserve"> </v>
      </c>
      <c r="HT28" s="18" t="str">
        <v xml:space="preserve"> </v>
      </c>
      <c r="HV28" s="18" cm="1">
        <f t="array" ref="HV28">_xlfn.IFS(AND($B$1=1,$S$50&gt;0),VLOOKUP(HV4,$R$51:$S$90,2,FALSE),AND($B$1=3,$S$50&gt;0),VLOOKUP(HV4,$R$51:$S$64,2,FALSE),AND($B$1=4,$S$50&gt;0),VLOOKUP(HV4,$R$51:$S$60,2,FALSE))</f>
        <v>0.46527777777777779</v>
      </c>
      <c r="HW28" s="16" t="str">
        <f>_xlfn.IFNA(IF(HV28&gt;0,$S$50)," ")</f>
        <v>Ausdauerlauf</v>
      </c>
      <c r="HX28" s="16" t="str">
        <f>_xlfn.IFNA(IF(HV28&gt;0,$S$49)," ")</f>
        <v>d</v>
      </c>
      <c r="HZ28" s="18" t="e">
        <v>#N/A</v>
      </c>
      <c r="IA28" s="18" t="str">
        <v xml:space="preserve"> </v>
      </c>
      <c r="IB28" s="18" t="str">
        <v xml:space="preserve"> </v>
      </c>
      <c r="ID28" s="18" cm="1">
        <f t="array" ref="ID28">_xlfn.IFS(AND($B$1=1,$S$50&gt;0),VLOOKUP(ID4,$R$51:$S$90,2,FALSE),AND($B$1=3,$S$50&gt;0),VLOOKUP(ID4,$R$51:$S$64,2,FALSE),AND($B$1=4,$S$50&gt;0),VLOOKUP(ID4,$R$51:$S$60,2,FALSE))</f>
        <v>0.46527777777777779</v>
      </c>
      <c r="IE28" s="16" t="str">
        <f>_xlfn.IFNA(IF(ID28&gt;0,$S$50)," ")</f>
        <v>Ausdauerlauf</v>
      </c>
      <c r="IF28" s="16" t="str">
        <f>_xlfn.IFNA(IF(ID28&gt;0,$S$49)," ")</f>
        <v>d</v>
      </c>
      <c r="IH28" s="18" t="e">
        <v>#N/A</v>
      </c>
      <c r="II28" s="18" t="str">
        <v xml:space="preserve"> </v>
      </c>
      <c r="IJ28" s="18" t="str">
        <v xml:space="preserve"> </v>
      </c>
      <c r="IL28" s="18" cm="1">
        <f t="array" ref="IL28">_xlfn.IFS(AND($B$1=1,$S$50&gt;0),VLOOKUP(IL4,$R$51:$S$90,2,FALSE),AND($B$1=3,$S$50&gt;0),VLOOKUP(IL4,$R$51:$S$64,2,FALSE),AND($B$1=4,$S$50&gt;0),VLOOKUP(IL4,$R$51:$S$60,2,FALSE))</f>
        <v>0.46527777777777779</v>
      </c>
      <c r="IM28" s="16" t="str">
        <f>_xlfn.IFNA(IF(IL28&gt;0,$S$50)," ")</f>
        <v>Ausdauerlauf</v>
      </c>
      <c r="IN28" s="16" t="str">
        <f>_xlfn.IFNA(IF(IL28&gt;0,$S$49)," ")</f>
        <v>d</v>
      </c>
      <c r="IP28" s="18" t="e">
        <v>#N/A</v>
      </c>
      <c r="IQ28" s="18" t="str">
        <v xml:space="preserve"> </v>
      </c>
      <c r="IR28" s="18" t="str">
        <v xml:space="preserve"> </v>
      </c>
      <c r="IT28" s="18" cm="1">
        <f t="array" ref="IT28">_xlfn.IFS(AND($B$1=1,$S$50&gt;0),VLOOKUP(IT4,$R$51:$S$90,2,FALSE),AND($B$1=3,$S$50&gt;0),VLOOKUP(IT4,$R$51:$S$64,2,FALSE),AND($B$1=4,$S$50&gt;0),VLOOKUP(IT4,$R$51:$S$60,2,FALSE))</f>
        <v>0.46527777777777779</v>
      </c>
      <c r="IU28" s="16" t="str">
        <f>_xlfn.IFNA(IF(IT28&gt;0,$S$50)," ")</f>
        <v>Ausdauerlauf</v>
      </c>
      <c r="IV28" s="16" t="str">
        <f>_xlfn.IFNA(IF(IT28&gt;0,$S$49)," ")</f>
        <v>d</v>
      </c>
      <c r="IX28" s="18" t="e">
        <v>#N/A</v>
      </c>
      <c r="IY28" s="18" t="str">
        <v xml:space="preserve"> </v>
      </c>
      <c r="IZ28" s="18" t="str">
        <v xml:space="preserve"> </v>
      </c>
      <c r="JB28" s="18" cm="1">
        <f t="array" ref="JB28">_xlfn.IFS(AND($B$1=1,$S$50&gt;0),VLOOKUP(JB4,$R$51:$S$90,2,FALSE),AND($B$1=3,$S$50&gt;0),VLOOKUP(JB4,$R$51:$S$64,2,FALSE),AND($B$1=4,$S$50&gt;0),VLOOKUP(JB4,$R$51:$S$60,2,FALSE))</f>
        <v>0.46527777777777779</v>
      </c>
      <c r="JC28" s="16" t="str">
        <f>_xlfn.IFNA(IF(JB28&gt;0,$S$50)," ")</f>
        <v>Ausdauerlauf</v>
      </c>
      <c r="JD28" s="16" t="str">
        <f>_xlfn.IFNA(IF(JB28&gt;0,$S$49)," ")</f>
        <v>d</v>
      </c>
      <c r="JF28" s="18" t="e">
        <v>#N/A</v>
      </c>
      <c r="JG28" s="18" t="str">
        <v xml:space="preserve"> </v>
      </c>
      <c r="JH28" s="18" t="str">
        <v xml:space="preserve"> </v>
      </c>
      <c r="JJ28" s="18" cm="1">
        <f t="array" ref="JJ28">_xlfn.IFS(AND($B$1=1,$S$50&gt;0),VLOOKUP(JJ4,$R$51:$S$90,2,FALSE),AND($B$1=3,$S$50&gt;0),VLOOKUP(JJ4,$R$51:$S$64,2,FALSE),AND($B$1=4,$S$50&gt;0),VLOOKUP(JJ4,$R$51:$S$60,2,FALSE))</f>
        <v>0.46527777777777779</v>
      </c>
      <c r="JK28" s="16" t="str">
        <f>_xlfn.IFNA(IF(JJ28&gt;0,$S$50)," ")</f>
        <v>Ausdauerlauf</v>
      </c>
      <c r="JL28" s="16" t="str">
        <f>_xlfn.IFNA(IF(JJ28&gt;0,$S$49)," ")</f>
        <v>d</v>
      </c>
      <c r="JN28" s="18" t="e">
        <v>#N/A</v>
      </c>
      <c r="JO28" s="18" t="str">
        <v xml:space="preserve"> </v>
      </c>
      <c r="JP28" s="18" t="str">
        <v xml:space="preserve"> </v>
      </c>
      <c r="JR28" s="18" cm="1">
        <f t="array" ref="JR28">_xlfn.IFS(AND($B$1=1,$S$50&gt;0),VLOOKUP(JR4,$R$51:$S$90,2,FALSE),AND($B$1=3,$S$50&gt;0),VLOOKUP(JR4,$R$51:$S$64,2,FALSE),AND($B$1=4,$S$50&gt;0),VLOOKUP(JR4,$R$51:$S$60,2,FALSE))</f>
        <v>0.46527777777777779</v>
      </c>
      <c r="JS28" s="16" t="str">
        <f>_xlfn.IFNA(IF(JR28&gt;0,$S$50)," ")</f>
        <v>Ausdauerlauf</v>
      </c>
      <c r="JT28" s="16" t="str">
        <f>_xlfn.IFNA(IF(JR28&gt;0,$S$49)," ")</f>
        <v>d</v>
      </c>
      <c r="JV28" s="18" t="e">
        <v>#N/A</v>
      </c>
      <c r="JW28" s="18" t="str">
        <v xml:space="preserve"> </v>
      </c>
      <c r="JX28" s="18" t="str">
        <v xml:space="preserve"> </v>
      </c>
      <c r="JZ28" s="18" cm="1">
        <f t="array" ref="JZ28">_xlfn.IFS(AND($B$1=1,$S$50&gt;0),VLOOKUP(JZ4,$R$51:$S$90,2,FALSE),AND($B$1=3,$S$50&gt;0),VLOOKUP(JZ4,$R$51:$S$64,2,FALSE),AND($B$1=4,$S$50&gt;0),VLOOKUP(JZ4,$R$51:$S$60,2,FALSE))</f>
        <v>0.46527777777777779</v>
      </c>
      <c r="KA28" s="16" t="str">
        <f>_xlfn.IFNA(IF(JZ28&gt;0,$S$50)," ")</f>
        <v>Ausdauerlauf</v>
      </c>
      <c r="KB28" s="16" t="str">
        <f>_xlfn.IFNA(IF(JZ28&gt;0,$S$49)," ")</f>
        <v>d</v>
      </c>
      <c r="KD28" s="18" t="e">
        <v>#N/A</v>
      </c>
      <c r="KE28" s="18" t="str">
        <v xml:space="preserve"> </v>
      </c>
      <c r="KF28" s="18" t="str">
        <v xml:space="preserve"> </v>
      </c>
      <c r="KH28" s="18" cm="1">
        <f t="array" ref="KH28">_xlfn.IFS(AND($B$1=1,$S$50&gt;0),VLOOKUP(KH4,$R$51:$S$90,2,FALSE),AND($B$1=3,$S$50&gt;0),VLOOKUP(KH4,$R$51:$S$64,2,FALSE),AND($B$1=4,$S$50&gt;0),VLOOKUP(KH4,$R$51:$S$60,2,FALSE))</f>
        <v>0.46527777777777779</v>
      </c>
      <c r="KI28" s="16" t="str">
        <f>_xlfn.IFNA(IF(KH28&gt;0,$S$50)," ")</f>
        <v>Ausdauerlauf</v>
      </c>
      <c r="KJ28" s="16" t="str">
        <f>_xlfn.IFNA(IF(KH28&gt;0,$S$49)," ")</f>
        <v>d</v>
      </c>
      <c r="KL28" s="18" t="e">
        <v>#N/A</v>
      </c>
      <c r="KM28" s="18" t="str">
        <v xml:space="preserve"> </v>
      </c>
      <c r="KN28" s="18" t="str">
        <v xml:space="preserve"> </v>
      </c>
      <c r="KP28" s="18" cm="1">
        <f t="array" ref="KP28">_xlfn.IFS(AND($B$1=1,$S$50&gt;0),VLOOKUP(KP4,$R$51:$S$90,2,FALSE),AND($B$1=3,$S$50&gt;0),VLOOKUP(KP4,$R$51:$S$64,2,FALSE),AND($B$1=4,$S$50&gt;0),VLOOKUP(KP4,$R$51:$S$60,2,FALSE))</f>
        <v>0.46527777777777779</v>
      </c>
      <c r="KQ28" s="16" t="str">
        <f>_xlfn.IFNA(IF(KP28&gt;0,$S$50)," ")</f>
        <v>Ausdauerlauf</v>
      </c>
      <c r="KR28" s="16" t="str">
        <f>_xlfn.IFNA(IF(KP28&gt;0,$S$49)," ")</f>
        <v>d</v>
      </c>
      <c r="KT28" s="18" t="e">
        <v>#N/A</v>
      </c>
      <c r="KU28" s="18" t="str">
        <v xml:space="preserve"> </v>
      </c>
      <c r="KV28" s="18" t="str">
        <v xml:space="preserve"> </v>
      </c>
      <c r="KX28" s="18" cm="1">
        <f t="array" ref="KX28">_xlfn.IFS(AND($B$1=1,$S$50&gt;0),VLOOKUP(KX4,$R$51:$S$90,2,FALSE),AND($B$1=3,$S$50&gt;0),VLOOKUP(KX4,$R$51:$S$64,2,FALSE),AND($B$1=4,$S$50&gt;0),VLOOKUP(KX4,$R$51:$S$60,2,FALSE))</f>
        <v>0.46527777777777779</v>
      </c>
      <c r="KY28" s="16" t="str">
        <f>_xlfn.IFNA(IF(KX28&gt;0,$S$50)," ")</f>
        <v>Ausdauerlauf</v>
      </c>
      <c r="KZ28" s="16" t="str">
        <f>_xlfn.IFNA(IF(KX28&gt;0,$S$49)," ")</f>
        <v>d</v>
      </c>
      <c r="LB28" s="18" t="e">
        <v>#N/A</v>
      </c>
      <c r="LC28" s="18" t="str">
        <v xml:space="preserve"> </v>
      </c>
      <c r="LD28" s="18" t="str">
        <v xml:space="preserve"> </v>
      </c>
      <c r="LF28" s="18" cm="1">
        <f t="array" ref="LF28">_xlfn.IFS(AND($B$1=1,$S$50&gt;0),VLOOKUP(LF4,$R$51:$S$90,2,FALSE),AND($B$1=3,$S$50&gt;0),VLOOKUP(LF4,$R$51:$S$64,2,FALSE),AND($B$1=4,$S$50&gt;0),VLOOKUP(LF4,$R$51:$S$60,2,FALSE))</f>
        <v>0.46527777777777779</v>
      </c>
      <c r="LG28" s="16" t="str">
        <f>_xlfn.IFNA(IF(LF28&gt;0,$S$50)," ")</f>
        <v>Ausdauerlauf</v>
      </c>
      <c r="LH28" s="16" t="str">
        <f>_xlfn.IFNA(IF(LF28&gt;0,$S$49)," ")</f>
        <v>d</v>
      </c>
      <c r="LJ28" s="18" t="e">
        <v>#N/A</v>
      </c>
      <c r="LK28" s="18" t="str">
        <v xml:space="preserve"> </v>
      </c>
      <c r="LL28" s="18" t="str">
        <v xml:space="preserve"> </v>
      </c>
    </row>
    <row r="29" spans="1:324" x14ac:dyDescent="0.2">
      <c r="A29" s="16"/>
      <c r="B29" s="20" t="str">
        <f>IF($Q$50&gt;0,VLOOKUP(B4,_xlfn.ANCHORARRAY($P$92),2),"NEIN")</f>
        <v>NEIN</v>
      </c>
      <c r="C29" s="21">
        <f>IF(B29&gt;0,$Q$50)</f>
        <v>0</v>
      </c>
      <c r="D29" s="21" t="str">
        <f>IF(B29&gt;0,$Q$49)</f>
        <v>a</v>
      </c>
      <c r="E29" s="18"/>
      <c r="F29" s="18" t="e" cm="1">
        <f t="array" ref="F29">_xlfn.IFS(AND($B$1=1,$Q$50&gt;0),VLOOKUP(F4,$P$51:$Q$90,2,FALSE),AND($B$1=3,$Q$50&gt;0),VLOOKUP(F4,$P$51:$Q$64,2,FALSE),AND($B$1=4,$Q$50&gt;0),VLOOKUP(F4,$P$51:$Q$60,2,FALSE))</f>
        <v>#N/A</v>
      </c>
      <c r="G29" s="16" t="str">
        <f>_xlfn.IFNA(IF(F29&gt;0,$Q$50)," ")</f>
        <v xml:space="preserve"> </v>
      </c>
      <c r="H29" s="16" t="str">
        <f>_xlfn.IFNA(IF(F29&gt;0,$Q$49)," ")</f>
        <v xml:space="preserve"> </v>
      </c>
      <c r="J29" s="3" t="e">
        <v>#N/A</v>
      </c>
      <c r="K29" s="1" t="str">
        <v xml:space="preserve"> </v>
      </c>
      <c r="L29" s="1" t="str">
        <v xml:space="preserve"> </v>
      </c>
      <c r="N29" s="18" t="e" cm="1">
        <f t="array" ref="N29">_xlfn.IFS(AND($B$1=1,$Q$50&gt;0),VLOOKUP(N4,$P$51:$Q$90,2,FALSE),AND($B$1=3,$Q$50&gt;0),VLOOKUP(N4,$P$51:$Q$64,2,FALSE),AND($B$1=4,$Q$50&gt;0),VLOOKUP(N4,$P$51:$Q$60,2,FALSE))</f>
        <v>#N/A</v>
      </c>
      <c r="O29" s="16" t="str">
        <f>_xlfn.IFNA(IF(N29&gt;0,$Q$50)," ")</f>
        <v xml:space="preserve"> </v>
      </c>
      <c r="P29" s="16" t="str">
        <f>_xlfn.IFNA(IF(N29&gt;0,$Q$49)," ")</f>
        <v xml:space="preserve"> </v>
      </c>
      <c r="R29" s="18" t="e">
        <v>#N/A</v>
      </c>
      <c r="S29" s="16" t="str">
        <v xml:space="preserve"> </v>
      </c>
      <c r="T29" s="16" t="str">
        <v xml:space="preserve"> </v>
      </c>
      <c r="V29" s="18" t="e" cm="1">
        <f t="array" ref="V29">_xlfn.IFS(AND($B$1=1,$Q$50&gt;0),VLOOKUP(V4,$P$51:$Q$90,2,FALSE),AND($B$1=3,$Q$50&gt;0),VLOOKUP(V4,$P$51:$Q$64,2,FALSE),AND($B$1=4,$Q$50&gt;0),VLOOKUP(V4,$P$51:$Q$60,2,FALSE))</f>
        <v>#N/A</v>
      </c>
      <c r="W29" s="16" t="str">
        <f>_xlfn.IFNA(IF(V29&gt;0,$Q$50)," ")</f>
        <v xml:space="preserve"> </v>
      </c>
      <c r="X29" s="16" t="str">
        <f>_xlfn.IFNA(IF(V29&gt;0,$Q$49)," ")</f>
        <v xml:space="preserve"> </v>
      </c>
      <c r="Z29" s="3" t="e">
        <v>#N/A</v>
      </c>
      <c r="AA29" s="1" t="str">
        <v xml:space="preserve"> </v>
      </c>
      <c r="AB29" s="1" t="str">
        <v xml:space="preserve"> </v>
      </c>
      <c r="AD29" s="18" t="e" cm="1">
        <f t="array" ref="AD29">_xlfn.IFS(AND($B$1=1,$Q$50&gt;0),VLOOKUP(AD4,$P$51:$Q$90,2,FALSE),AND($B$1=3,$Q$50&gt;0),VLOOKUP(AD4,$P$51:$Q$64,2,FALSE),AND($B$1=4,$Q$50&gt;0),VLOOKUP(AD4,$P$51:$Q$60,2,FALSE))</f>
        <v>#N/A</v>
      </c>
      <c r="AE29" s="16" t="str">
        <f>_xlfn.IFNA(IF(AD29&gt;0,$Q$50)," ")</f>
        <v xml:space="preserve"> </v>
      </c>
      <c r="AF29" s="16" t="str">
        <f>_xlfn.IFNA(IF(AD29&gt;0,$Q$49)," ")</f>
        <v xml:space="preserve"> </v>
      </c>
      <c r="AH29" s="3" t="e">
        <v>#N/A</v>
      </c>
      <c r="AI29" s="1" t="str">
        <v xml:space="preserve"> </v>
      </c>
      <c r="AJ29" s="1" t="str">
        <v xml:space="preserve"> </v>
      </c>
      <c r="AL29" s="18" t="e" cm="1">
        <f t="array" ref="AL29">_xlfn.IFS(AND($B$1=1,$Q$50&gt;0),VLOOKUP(AL4,$P$51:$Q$90,2,FALSE),AND($B$1=3,$Q$50&gt;0),VLOOKUP(AL4,$P$51:$Q$64,2,FALSE),AND($B$1=4,$Q$50&gt;0),VLOOKUP(AL4,$P$51:$Q$60,2,FALSE))</f>
        <v>#N/A</v>
      </c>
      <c r="AM29" s="16" t="str">
        <f>_xlfn.IFNA(IF(AL29&gt;0,$Q$50)," ")</f>
        <v xml:space="preserve"> </v>
      </c>
      <c r="AN29" s="16" t="str">
        <f>_xlfn.IFNA(IF(AL29&gt;0,$Q$49)," ")</f>
        <v xml:space="preserve"> </v>
      </c>
      <c r="AP29" s="3" t="e">
        <v>#N/A</v>
      </c>
      <c r="AQ29" s="1" t="str">
        <v xml:space="preserve"> </v>
      </c>
      <c r="AR29" s="1" t="str">
        <v xml:space="preserve"> </v>
      </c>
      <c r="AT29" s="18" t="e" cm="1">
        <f t="array" ref="AT29">_xlfn.IFS(AND($B$1=1,$Q$50&gt;0),VLOOKUP(AT4,$P$51:$Q$90,2,FALSE),AND($B$1=3,$Q$50&gt;0),VLOOKUP(AT4,$P$51:$Q$64,2,FALSE),AND($B$1=4,$Q$50&gt;0),VLOOKUP(AT4,$P$51:$Q$60,2,FALSE))</f>
        <v>#N/A</v>
      </c>
      <c r="AU29" s="16" t="str">
        <f>_xlfn.IFNA(IF(AT29&gt;0,$Q$50)," ")</f>
        <v xml:space="preserve"> </v>
      </c>
      <c r="AV29" s="16" t="str">
        <f>_xlfn.IFNA(IF(AT29&gt;0,$Q$49)," ")</f>
        <v xml:space="preserve"> </v>
      </c>
      <c r="AX29" s="3" t="e">
        <v>#N/A</v>
      </c>
      <c r="AY29" s="1" t="str">
        <v xml:space="preserve"> </v>
      </c>
      <c r="AZ29" s="1" t="str">
        <v xml:space="preserve"> </v>
      </c>
      <c r="BB29" s="18" t="e" cm="1">
        <f t="array" ref="BB29">_xlfn.IFS(AND($B$1=1,$Q$50&gt;0),VLOOKUP(BB4,$P$51:$Q$90,2,FALSE),AND($B$1=3,$Q$50&gt;0),VLOOKUP(BB4,$P$51:$Q$64,2,FALSE),AND($B$1=4,$Q$50&gt;0),VLOOKUP(BB4,$P$51:$Q$60,2,FALSE))</f>
        <v>#N/A</v>
      </c>
      <c r="BC29" s="16" t="str">
        <f>_xlfn.IFNA(IF(BB29&gt;0,$Q$50)," ")</f>
        <v xml:space="preserve"> </v>
      </c>
      <c r="BD29" s="16" t="str">
        <f>_xlfn.IFNA(IF(BB29&gt;0,$Q$49)," ")</f>
        <v xml:space="preserve"> </v>
      </c>
      <c r="BF29" s="3" t="e">
        <v>#N/A</v>
      </c>
      <c r="BG29" s="1" t="str">
        <v xml:space="preserve"> </v>
      </c>
      <c r="BH29" s="1" t="str">
        <v xml:space="preserve"> </v>
      </c>
      <c r="BJ29" s="18" t="e" cm="1">
        <f t="array" ref="BJ29">_xlfn.IFS(AND($B$1=1,$Q$50&gt;0),VLOOKUP(BJ4,$P$51:$Q$90,2,FALSE),AND($B$1=3,$Q$50&gt;0),VLOOKUP(BJ4,$P$51:$Q$64,2,FALSE),AND($B$1=4,$Q$50&gt;0),VLOOKUP(BJ4,$P$51:$Q$60,2,FALSE))</f>
        <v>#N/A</v>
      </c>
      <c r="BK29" s="16" t="str">
        <f>_xlfn.IFNA(IF(BJ29&gt;0,$Q$50)," ")</f>
        <v xml:space="preserve"> </v>
      </c>
      <c r="BL29" s="16" t="str">
        <f>_xlfn.IFNA(IF(BJ29&gt;0,$Q$49)," ")</f>
        <v xml:space="preserve"> </v>
      </c>
      <c r="BN29" s="3" t="e">
        <v>#N/A</v>
      </c>
      <c r="BO29" s="3" t="str">
        <v xml:space="preserve"> </v>
      </c>
      <c r="BP29" s="3" t="str">
        <v xml:space="preserve"> </v>
      </c>
      <c r="BR29" s="18" t="e" cm="1">
        <f t="array" ref="BR29">_xlfn.IFS(AND($B$1=1,$Q$50&gt;0),VLOOKUP(BR4,$P$51:$Q$90,2,FALSE),AND($B$1=3,$Q$50&gt;0),VLOOKUP(BR4,$P$51:$Q$64,2,FALSE),AND($B$1=4,$Q$50&gt;0),VLOOKUP(BR4,$P$51:$Q$60,2,FALSE))</f>
        <v>#N/A</v>
      </c>
      <c r="BS29" s="16" t="str">
        <f>_xlfn.IFNA(IF(BR29&gt;0,$Q$50)," ")</f>
        <v xml:space="preserve"> </v>
      </c>
      <c r="BT29" s="16" t="str">
        <f>_xlfn.IFNA(IF(BR29&gt;0,$Q$49)," ")</f>
        <v xml:space="preserve"> </v>
      </c>
      <c r="BV29" s="3" t="e">
        <v>#N/A</v>
      </c>
      <c r="BW29" s="3" t="str">
        <v xml:space="preserve"> </v>
      </c>
      <c r="BX29" s="3" t="str">
        <v xml:space="preserve"> </v>
      </c>
      <c r="BZ29" s="18" t="e" cm="1">
        <f t="array" ref="BZ29">_xlfn.IFS(AND($B$1=1,$Q$50&gt;0),VLOOKUP(BZ4,$P$51:$Q$90,2,FALSE),AND($B$1=3,$Q$50&gt;0),VLOOKUP(BZ4,$P$51:$Q$64,2,FALSE),AND($B$1=4,$Q$50&gt;0),VLOOKUP(BZ4,$P$51:$Q$60,2,FALSE))</f>
        <v>#N/A</v>
      </c>
      <c r="CA29" s="16" t="str">
        <f>_xlfn.IFNA(IF(BZ29&gt;0,$Q$50)," ")</f>
        <v xml:space="preserve"> </v>
      </c>
      <c r="CB29" s="16" t="str">
        <f>_xlfn.IFNA(IF(BZ29&gt;0,$Q$49)," ")</f>
        <v xml:space="preserve"> </v>
      </c>
      <c r="CD29" s="3" t="e">
        <v>#N/A</v>
      </c>
      <c r="CE29" s="3" t="str">
        <v xml:space="preserve"> </v>
      </c>
      <c r="CF29" s="3" t="str">
        <v xml:space="preserve"> </v>
      </c>
      <c r="CH29" s="18" t="e" cm="1">
        <f t="array" ref="CH29">_xlfn.IFS(AND($B$1=1,$Q$50&gt;0),VLOOKUP(CH4,$P$51:$Q$90,2,FALSE),AND($B$1=3,$Q$50&gt;0),VLOOKUP(CH4,$P$51:$Q$64,2,FALSE),AND($B$1=4,$Q$50&gt;0),VLOOKUP(CH4,$P$51:$Q$60,2,FALSE))</f>
        <v>#N/A</v>
      </c>
      <c r="CI29" s="16" t="str">
        <f>_xlfn.IFNA(IF(CH29&gt;0,$Q$50)," ")</f>
        <v xml:space="preserve"> </v>
      </c>
      <c r="CJ29" s="16" t="str">
        <f>_xlfn.IFNA(IF(CH29&gt;0,$Q$49)," ")</f>
        <v xml:space="preserve"> </v>
      </c>
      <c r="CL29" s="3" t="e">
        <v>#N/A</v>
      </c>
      <c r="CM29" s="3" t="str">
        <v xml:space="preserve"> </v>
      </c>
      <c r="CN29" s="3" t="str">
        <v xml:space="preserve"> </v>
      </c>
      <c r="CP29" s="18" t="e" cm="1">
        <f t="array" ref="CP29">_xlfn.IFS(AND($B$1=1,$Q$50&gt;0),VLOOKUP(CP4,$P$51:$Q$90,2,FALSE),AND($B$1=3,$Q$50&gt;0),VLOOKUP(CP4,$P$51:$Q$64,2,FALSE),AND($B$1=4,$Q$50&gt;0),VLOOKUP(CP4,$P$51:$Q$60,2,FALSE))</f>
        <v>#N/A</v>
      </c>
      <c r="CQ29" s="16" t="str">
        <f>_xlfn.IFNA(IF(CP29&gt;0,$Q$50)," ")</f>
        <v xml:space="preserve"> </v>
      </c>
      <c r="CR29" s="16" t="str">
        <f>_xlfn.IFNA(IF(CP29&gt;0,$Q$49)," ")</f>
        <v xml:space="preserve"> </v>
      </c>
      <c r="CT29" s="3" t="e">
        <v>#N/A</v>
      </c>
      <c r="CU29" s="3" t="str">
        <v xml:space="preserve"> </v>
      </c>
      <c r="CV29" s="3" t="str">
        <v xml:space="preserve"> </v>
      </c>
      <c r="CX29" s="18" t="e" cm="1">
        <f t="array" ref="CX29">_xlfn.IFS(AND($B$1=1,$Q$50&gt;0),VLOOKUP(CX4,$P$51:$Q$90,2,FALSE),AND($B$1=3,$Q$50&gt;0),VLOOKUP(CX4,$P$51:$Q$64,2,FALSE),AND($B$1=4,$Q$50&gt;0),VLOOKUP(CX4,$P$51:$Q$60,2,FALSE))</f>
        <v>#N/A</v>
      </c>
      <c r="CY29" s="16" t="str">
        <f>_xlfn.IFNA(IF(CX29&gt;0,$Q$50)," ")</f>
        <v xml:space="preserve"> </v>
      </c>
      <c r="CZ29" s="16" t="str">
        <f>_xlfn.IFNA(IF(CX29&gt;0,$Q$49)," ")</f>
        <v xml:space="preserve"> </v>
      </c>
      <c r="DB29" s="3" t="e">
        <v>#N/A</v>
      </c>
      <c r="DC29" s="3" t="str">
        <v xml:space="preserve"> </v>
      </c>
      <c r="DD29" s="3" t="str">
        <v xml:space="preserve"> </v>
      </c>
      <c r="DF29" s="18" t="e" cm="1">
        <f t="array" ref="DF29">_xlfn.IFS(AND($B$1=1,$Q$50&gt;0),VLOOKUP(DF4,$P$51:$Q$90,2,FALSE),AND($B$1=3,$Q$50&gt;0),VLOOKUP(DF4,$P$51:$Q$64,2,FALSE),AND($B$1=4,$Q$50&gt;0),VLOOKUP(DF4,$P$51:$Q$60,2,FALSE))</f>
        <v>#N/A</v>
      </c>
      <c r="DG29" s="16" t="str">
        <f>_xlfn.IFNA(IF(DF29&gt;0,$Q$50)," ")</f>
        <v xml:space="preserve"> </v>
      </c>
      <c r="DH29" s="16" t="str">
        <f>_xlfn.IFNA(IF(DF29&gt;0,$Q$49)," ")</f>
        <v xml:space="preserve"> </v>
      </c>
      <c r="DJ29" s="3" t="e">
        <v>#N/A</v>
      </c>
      <c r="DK29" s="3" t="str">
        <v xml:space="preserve"> </v>
      </c>
      <c r="DL29" s="3" t="str">
        <v xml:space="preserve"> </v>
      </c>
      <c r="DN29" s="18" t="e" cm="1">
        <f t="array" ref="DN29">_xlfn.IFS(AND($B$1=1,$Q$50&gt;0),VLOOKUP(DN4,$P$51:$Q$90,2,FALSE),AND($B$1=3,$Q$50&gt;0),VLOOKUP(DN4,$P$51:$Q$64,2,FALSE),AND($B$1=4,$Q$50&gt;0),VLOOKUP(DN4,$P$51:$Q$60,2,FALSE))</f>
        <v>#N/A</v>
      </c>
      <c r="DO29" s="16" t="str">
        <f>_xlfn.IFNA(IF(DN29&gt;0,$Q$50)," ")</f>
        <v xml:space="preserve"> </v>
      </c>
      <c r="DP29" s="16" t="str">
        <f>_xlfn.IFNA(IF(DN29&gt;0,$Q$49)," ")</f>
        <v xml:space="preserve"> </v>
      </c>
      <c r="DR29" s="3" t="e">
        <v>#N/A</v>
      </c>
      <c r="DS29" s="3" t="str">
        <v xml:space="preserve"> </v>
      </c>
      <c r="DT29" s="3" t="str">
        <v xml:space="preserve"> </v>
      </c>
      <c r="DV29" s="18" t="e" cm="1">
        <f t="array" ref="DV29">_xlfn.IFS(AND($B$1=1,$Q$50&gt;0),VLOOKUP(DV4,$P$51:$Q$90,2,FALSE),AND($B$1=3,$Q$50&gt;0),VLOOKUP(DV4,$P$51:$Q$64,2,FALSE),AND($B$1=4,$Q$50&gt;0),VLOOKUP(DV4,$P$51:$Q$60,2,FALSE))</f>
        <v>#N/A</v>
      </c>
      <c r="DW29" s="16" t="str">
        <f>_xlfn.IFNA(IF(DV29&gt;0,$Q$50)," ")</f>
        <v xml:space="preserve"> </v>
      </c>
      <c r="DX29" s="16" t="str">
        <f>_xlfn.IFNA(IF(DV29&gt;0,$Q$49)," ")</f>
        <v xml:space="preserve"> </v>
      </c>
      <c r="DZ29" s="3" t="e">
        <v>#N/A</v>
      </c>
      <c r="EA29" s="3" t="str">
        <v xml:space="preserve"> </v>
      </c>
      <c r="EB29" s="3" t="str">
        <v xml:space="preserve"> </v>
      </c>
      <c r="ED29" s="18" t="e" cm="1">
        <f t="array" ref="ED29">_xlfn.IFS(AND($B$1=1,$Q$50&gt;0),VLOOKUP(ED4,$P$51:$Q$90,2,FALSE),AND($B$1=3,$Q$50&gt;0),VLOOKUP(ED4,$P$51:$Q$64,2,FALSE),AND($B$1=4,$Q$50&gt;0),VLOOKUP(ED4,$P$51:$Q$60,2,FALSE))</f>
        <v>#N/A</v>
      </c>
      <c r="EE29" s="16" t="str">
        <f>_xlfn.IFNA(IF(ED29&gt;0,$Q$50)," ")</f>
        <v xml:space="preserve"> </v>
      </c>
      <c r="EF29" s="16" t="str">
        <f>_xlfn.IFNA(IF(ED29&gt;0,$Q$49)," ")</f>
        <v xml:space="preserve"> </v>
      </c>
      <c r="EH29" s="3" t="e">
        <v>#N/A</v>
      </c>
      <c r="EI29" s="3" t="str">
        <v xml:space="preserve"> </v>
      </c>
      <c r="EJ29" s="3" t="str">
        <v xml:space="preserve"> </v>
      </c>
      <c r="EL29" s="18" t="e" cm="1">
        <f t="array" ref="EL29">_xlfn.IFS(AND($B$1=1,$Q$50&gt;0),VLOOKUP(EL4,$P$51:$Q$90,2,FALSE),AND($B$1=3,$Q$50&gt;0),VLOOKUP(EL4,$P$51:$Q$64,2,FALSE),AND($B$1=4,$Q$50&gt;0),VLOOKUP(EL4,$P$51:$Q$60,2,FALSE))</f>
        <v>#N/A</v>
      </c>
      <c r="EM29" s="16" t="str">
        <f>_xlfn.IFNA(IF(EL29&gt;0,$Q$50)," ")</f>
        <v xml:space="preserve"> </v>
      </c>
      <c r="EN29" s="16" t="str">
        <f>_xlfn.IFNA(IF(EL29&gt;0,$Q$49)," ")</f>
        <v xml:space="preserve"> </v>
      </c>
      <c r="EP29" s="18" t="e">
        <v>#N/A</v>
      </c>
      <c r="EQ29" s="18" t="str">
        <v xml:space="preserve"> </v>
      </c>
      <c r="ER29" s="18" t="str">
        <v xml:space="preserve"> </v>
      </c>
      <c r="ET29" s="18" t="e" cm="1">
        <f t="array" ref="ET29">_xlfn.IFS(AND($B$1=1,$Q$50&gt;0),VLOOKUP(ET4,$P$51:$Q$90,2,FALSE),AND($B$1=3,$Q$50&gt;0),VLOOKUP(ET4,$P$51:$Q$64,2,FALSE),AND($B$1=4,$Q$50&gt;0),VLOOKUP(ET4,$P$51:$Q$60,2,FALSE))</f>
        <v>#N/A</v>
      </c>
      <c r="EU29" s="16" t="str">
        <f>_xlfn.IFNA(IF(ET29&gt;0,$Q$50)," ")</f>
        <v xml:space="preserve"> </v>
      </c>
      <c r="EV29" s="16" t="str">
        <f>_xlfn.IFNA(IF(ET29&gt;0,$Q$49)," ")</f>
        <v xml:space="preserve"> </v>
      </c>
      <c r="EX29" s="18" t="e">
        <v>#N/A</v>
      </c>
      <c r="EY29" s="18" t="str">
        <v xml:space="preserve"> </v>
      </c>
      <c r="EZ29" s="18" t="str">
        <v xml:space="preserve"> </v>
      </c>
      <c r="FB29" s="18" t="e" cm="1">
        <f t="array" ref="FB29">_xlfn.IFS(AND($B$1=1,$Q$50&gt;0),VLOOKUP(FB4,$P$51:$Q$90,2,FALSE),AND($B$1=3,$Q$50&gt;0),VLOOKUP(FB4,$P$51:$Q$64,2,FALSE),AND($B$1=4,$Q$50&gt;0),VLOOKUP(FB4,$P$51:$Q$60,2,FALSE))</f>
        <v>#N/A</v>
      </c>
      <c r="FC29" s="16" t="str">
        <f>_xlfn.IFNA(IF(FB29&gt;0,$Q$50)," ")</f>
        <v xml:space="preserve"> </v>
      </c>
      <c r="FD29" s="16" t="str">
        <f>_xlfn.IFNA(IF(FB29&gt;0,$Q$49)," ")</f>
        <v xml:space="preserve"> </v>
      </c>
      <c r="FF29" s="18" t="e">
        <v>#N/A</v>
      </c>
      <c r="FG29" s="18" t="str">
        <v xml:space="preserve"> </v>
      </c>
      <c r="FH29" s="18" t="str">
        <v xml:space="preserve"> </v>
      </c>
      <c r="FJ29" s="18" t="e" cm="1">
        <f t="array" ref="FJ29">_xlfn.IFS(AND($B$1=1,$Q$50&gt;0),VLOOKUP(FJ4,$P$51:$Q$90,2,FALSE),AND($B$1=3,$Q$50&gt;0),VLOOKUP(FJ4,$P$51:$Q$64,2,FALSE),AND($B$1=4,$Q$50&gt;0),VLOOKUP(FJ4,$P$51:$Q$60,2,FALSE))</f>
        <v>#N/A</v>
      </c>
      <c r="FK29" s="16" t="str">
        <f>_xlfn.IFNA(IF(FJ29&gt;0,$Q$50)," ")</f>
        <v xml:space="preserve"> </v>
      </c>
      <c r="FL29" s="16" t="str">
        <f>_xlfn.IFNA(IF(FJ29&gt;0,$Q$49)," ")</f>
        <v xml:space="preserve"> </v>
      </c>
      <c r="FN29" s="18" t="e">
        <v>#N/A</v>
      </c>
      <c r="FO29" s="18" t="str">
        <v xml:space="preserve"> </v>
      </c>
      <c r="FP29" s="18" t="str">
        <v xml:space="preserve"> </v>
      </c>
      <c r="FR29" s="18" t="e" cm="1">
        <f t="array" ref="FR29">_xlfn.IFS(AND($B$1=1,$Q$50&gt;0),VLOOKUP(FR4,$P$51:$Q$90,2,FALSE),AND($B$1=3,$Q$50&gt;0),VLOOKUP(FR4,$P$51:$Q$64,2,FALSE),AND($B$1=4,$Q$50&gt;0),VLOOKUP(FR4,$P$51:$Q$60,2,FALSE))</f>
        <v>#N/A</v>
      </c>
      <c r="FS29" s="16" t="str">
        <f>_xlfn.IFNA(IF(FR29&gt;0,$Q$50)," ")</f>
        <v xml:space="preserve"> </v>
      </c>
      <c r="FT29" s="16" t="str">
        <f>_xlfn.IFNA(IF(FR29&gt;0,$Q$49)," ")</f>
        <v xml:space="preserve"> </v>
      </c>
      <c r="FV29" s="18" t="e">
        <v>#N/A</v>
      </c>
      <c r="FW29" s="18" t="str">
        <v xml:space="preserve"> </v>
      </c>
      <c r="FX29" s="18" t="str">
        <v xml:space="preserve"> </v>
      </c>
      <c r="FZ29" s="18" t="e" cm="1">
        <f t="array" ref="FZ29">_xlfn.IFS(AND($B$1=1,$Q$50&gt;0),VLOOKUP(FZ4,$P$51:$Q$90,2,FALSE),AND($B$1=3,$Q$50&gt;0),VLOOKUP(FZ4,$P$51:$Q$64,2,FALSE),AND($B$1=4,$Q$50&gt;0),VLOOKUP(FZ4,$P$51:$Q$60,2,FALSE))</f>
        <v>#N/A</v>
      </c>
      <c r="GA29" s="16" t="str">
        <f>_xlfn.IFNA(IF(FZ29&gt;0,$Q$50)," ")</f>
        <v xml:space="preserve"> </v>
      </c>
      <c r="GB29" s="16" t="str">
        <f>_xlfn.IFNA(IF(FZ29&gt;0,$Q$49)," ")</f>
        <v xml:space="preserve"> </v>
      </c>
      <c r="GD29" s="18" t="e">
        <v>#N/A</v>
      </c>
      <c r="GE29" s="16" t="str">
        <v xml:space="preserve"> </v>
      </c>
      <c r="GF29" s="16" t="str">
        <v xml:space="preserve"> </v>
      </c>
      <c r="GH29" s="18" t="e" cm="1">
        <f t="array" ref="GH29">_xlfn.IFS(AND($B$1=1,$Q$50&gt;0),VLOOKUP(GH4,$P$51:$Q$90,2,FALSE),AND($B$1=3,$Q$50&gt;0),VLOOKUP(GH4,$P$51:$Q$64,2,FALSE),AND($B$1=4,$Q$50&gt;0),VLOOKUP(GH4,$P$51:$Q$60,2,FALSE))</f>
        <v>#N/A</v>
      </c>
      <c r="GI29" s="16" t="str">
        <f>_xlfn.IFNA(IF(GH29&gt;0,$Q$50)," ")</f>
        <v xml:space="preserve"> </v>
      </c>
      <c r="GJ29" s="16" t="str">
        <f>_xlfn.IFNA(IF(GH29&gt;0,$Q$49)," ")</f>
        <v xml:space="preserve"> </v>
      </c>
      <c r="GL29" s="18" t="e">
        <v>#N/A</v>
      </c>
      <c r="GM29" s="16" t="str">
        <v xml:space="preserve"> </v>
      </c>
      <c r="GN29" s="16" t="str">
        <v xml:space="preserve"> </v>
      </c>
      <c r="GP29" s="18" t="e" cm="1">
        <f t="array" ref="GP29">_xlfn.IFS(AND($B$1=1,$Q$50&gt;0),VLOOKUP(GP4,$P$51:$Q$90,2,FALSE),AND($B$1=3,$Q$50&gt;0),VLOOKUP(GP4,$P$51:$Q$64,2,FALSE),AND($B$1=4,$Q$50&gt;0),VLOOKUP(GP4,$P$51:$Q$60,2,FALSE))</f>
        <v>#N/A</v>
      </c>
      <c r="GQ29" s="16" t="str">
        <f>_xlfn.IFNA(IF(GP29&gt;0,$Q$50)," ")</f>
        <v xml:space="preserve"> </v>
      </c>
      <c r="GR29" s="16" t="str">
        <f>_xlfn.IFNA(IF(GP29&gt;0,$Q$49)," ")</f>
        <v xml:space="preserve"> </v>
      </c>
      <c r="GT29" s="18" t="e">
        <v>#N/A</v>
      </c>
      <c r="GU29" s="16" t="str">
        <v xml:space="preserve"> </v>
      </c>
      <c r="GV29" s="16" t="str">
        <v xml:space="preserve"> </v>
      </c>
      <c r="GX29" s="18" t="e" cm="1">
        <f t="array" ref="GX29">_xlfn.IFS(AND($B$1=1,$Q$50&gt;0),VLOOKUP(GX4,$P$51:$Q$90,2,FALSE),AND($B$1=3,$Q$50&gt;0),VLOOKUP(GX4,$P$51:$Q$64,2,FALSE),AND($B$1=4,$Q$50&gt;0),VLOOKUP(GX4,$P$51:$Q$60,2,FALSE))</f>
        <v>#N/A</v>
      </c>
      <c r="GY29" s="16" t="str">
        <f>_xlfn.IFNA(IF(GX29&gt;0,$Q$50)," ")</f>
        <v xml:space="preserve"> </v>
      </c>
      <c r="GZ29" s="16" t="str">
        <f>_xlfn.IFNA(IF(GX29&gt;0,$Q$49)," ")</f>
        <v xml:space="preserve"> </v>
      </c>
      <c r="HB29" s="18" t="e">
        <v>#N/A</v>
      </c>
      <c r="HC29" s="16" t="str">
        <v xml:space="preserve"> </v>
      </c>
      <c r="HD29" s="16" t="str">
        <v xml:space="preserve"> </v>
      </c>
      <c r="HF29" s="18" t="e" cm="1">
        <f t="array" ref="HF29">_xlfn.IFS(AND($B$1=1,$Q$50&gt;0),VLOOKUP(HF4,$P$51:$Q$90,2,FALSE),AND($B$1=3,$Q$50&gt;0),VLOOKUP(HF4,$P$51:$Q$64,2,FALSE),AND($B$1=4,$Q$50&gt;0),VLOOKUP(HF4,$P$51:$Q$60,2,FALSE))</f>
        <v>#N/A</v>
      </c>
      <c r="HG29" s="16" t="str">
        <f>_xlfn.IFNA(IF(HF29&gt;0,$Q$50)," ")</f>
        <v xml:space="preserve"> </v>
      </c>
      <c r="HH29" s="16" t="str">
        <f>_xlfn.IFNA(IF(HF29&gt;0,$Q$49)," ")</f>
        <v xml:space="preserve"> </v>
      </c>
      <c r="HJ29" s="18" t="e">
        <v>#N/A</v>
      </c>
      <c r="HK29" s="18" t="str">
        <v xml:space="preserve"> </v>
      </c>
      <c r="HL29" s="18" t="str">
        <v xml:space="preserve"> </v>
      </c>
      <c r="HN29" s="18" t="e" cm="1">
        <f t="array" ref="HN29">_xlfn.IFS(AND($B$1=1,$Q$50&gt;0),VLOOKUP(HN4,$P$51:$Q$90,2,FALSE),AND($B$1=3,$Q$50&gt;0),VLOOKUP(HN4,$P$51:$Q$64,2,FALSE),AND($B$1=4,$Q$50&gt;0),VLOOKUP(HN4,$P$51:$Q$60,2,FALSE))</f>
        <v>#N/A</v>
      </c>
      <c r="HO29" s="16" t="str">
        <f>_xlfn.IFNA(IF(HN29&gt;0,$Q$50)," ")</f>
        <v xml:space="preserve"> </v>
      </c>
      <c r="HP29" s="16" t="str">
        <f>_xlfn.IFNA(IF(HN29&gt;0,$Q$49)," ")</f>
        <v xml:space="preserve"> </v>
      </c>
      <c r="HR29" s="18" t="e">
        <v>#N/A</v>
      </c>
      <c r="HS29" s="18" t="str">
        <v xml:space="preserve"> </v>
      </c>
      <c r="HT29" s="18" t="str">
        <v xml:space="preserve"> </v>
      </c>
      <c r="HV29" s="18" t="e" cm="1">
        <f t="array" ref="HV29">_xlfn.IFS(AND($B$1=1,$Q$50&gt;0),VLOOKUP(HV4,$P$51:$Q$90,2,FALSE),AND($B$1=3,$Q$50&gt;0),VLOOKUP(HV4,$P$51:$Q$64,2,FALSE),AND($B$1=4,$Q$50&gt;0),VLOOKUP(HV4,$P$51:$Q$60,2,FALSE))</f>
        <v>#N/A</v>
      </c>
      <c r="HW29" s="16" t="str">
        <f>_xlfn.IFNA(IF(HV29&gt;0,$Q$50)," ")</f>
        <v xml:space="preserve"> </v>
      </c>
      <c r="HX29" s="16" t="str">
        <f>_xlfn.IFNA(IF(HV29&gt;0,$Q$49)," ")</f>
        <v xml:space="preserve"> </v>
      </c>
      <c r="HZ29" s="18" t="e">
        <v>#N/A</v>
      </c>
      <c r="IA29" s="18" t="str">
        <v xml:space="preserve"> </v>
      </c>
      <c r="IB29" s="18" t="str">
        <v xml:space="preserve"> </v>
      </c>
      <c r="ID29" s="18" t="e" cm="1">
        <f t="array" ref="ID29">_xlfn.IFS(AND($B$1=1,$Q$50&gt;0),VLOOKUP(ID4,$P$51:$Q$90,2,FALSE),AND($B$1=3,$Q$50&gt;0),VLOOKUP(ID4,$P$51:$Q$64,2,FALSE),AND($B$1=4,$Q$50&gt;0),VLOOKUP(ID4,$P$51:$Q$60,2,FALSE))</f>
        <v>#N/A</v>
      </c>
      <c r="IE29" s="16" t="str">
        <f>_xlfn.IFNA(IF(ID29&gt;0,$Q$50)," ")</f>
        <v xml:space="preserve"> </v>
      </c>
      <c r="IF29" s="16" t="str">
        <f>_xlfn.IFNA(IF(ID29&gt;0,$Q$49)," ")</f>
        <v xml:space="preserve"> </v>
      </c>
      <c r="IH29" s="18" t="e">
        <v>#N/A</v>
      </c>
      <c r="II29" s="18" t="str">
        <v xml:space="preserve"> </v>
      </c>
      <c r="IJ29" s="18" t="str">
        <v xml:space="preserve"> </v>
      </c>
      <c r="IL29" s="18" t="e" cm="1">
        <f t="array" ref="IL29">_xlfn.IFS(AND($B$1=1,$Q$50&gt;0),VLOOKUP(IL4,$P$51:$Q$90,2,FALSE),AND($B$1=3,$Q$50&gt;0),VLOOKUP(IL4,$P$51:$Q$64,2,FALSE),AND($B$1=4,$Q$50&gt;0),VLOOKUP(IL4,$P$51:$Q$60,2,FALSE))</f>
        <v>#N/A</v>
      </c>
      <c r="IM29" s="16" t="str">
        <f>_xlfn.IFNA(IF(IL29&gt;0,$Q$50)," ")</f>
        <v xml:space="preserve"> </v>
      </c>
      <c r="IN29" s="16" t="str">
        <f>_xlfn.IFNA(IF(IL29&gt;0,$Q$49)," ")</f>
        <v xml:space="preserve"> </v>
      </c>
      <c r="IP29" s="18" t="e">
        <v>#N/A</v>
      </c>
      <c r="IQ29" s="18" t="str">
        <v xml:space="preserve"> </v>
      </c>
      <c r="IR29" s="18" t="str">
        <v xml:space="preserve"> </v>
      </c>
      <c r="IT29" s="18" t="e" cm="1">
        <f t="array" ref="IT29">_xlfn.IFS(AND($B$1=1,$Q$50&gt;0),VLOOKUP(IT4,$P$51:$Q$90,2,FALSE),AND($B$1=3,$Q$50&gt;0),VLOOKUP(IT4,$P$51:$Q$64,2,FALSE),AND($B$1=4,$Q$50&gt;0),VLOOKUP(IT4,$P$51:$Q$60,2,FALSE))</f>
        <v>#N/A</v>
      </c>
      <c r="IU29" s="16" t="str">
        <f>_xlfn.IFNA(IF(IT29&gt;0,$Q$50)," ")</f>
        <v xml:space="preserve"> </v>
      </c>
      <c r="IV29" s="16" t="str">
        <f>_xlfn.IFNA(IF(IT29&gt;0,$Q$49)," ")</f>
        <v xml:space="preserve"> </v>
      </c>
      <c r="IX29" s="18" t="e">
        <v>#N/A</v>
      </c>
      <c r="IY29" s="18" t="str">
        <v xml:space="preserve"> </v>
      </c>
      <c r="IZ29" s="18" t="str">
        <v xml:space="preserve"> </v>
      </c>
      <c r="JB29" s="18" t="e" cm="1">
        <f t="array" ref="JB29">_xlfn.IFS(AND($B$1=1,$Q$50&gt;0),VLOOKUP(JB4,$P$51:$Q$90,2,FALSE),AND($B$1=3,$Q$50&gt;0),VLOOKUP(JB4,$P$51:$Q$64,2,FALSE),AND($B$1=4,$Q$50&gt;0),VLOOKUP(JB4,$P$51:$Q$60,2,FALSE))</f>
        <v>#N/A</v>
      </c>
      <c r="JC29" s="16" t="str">
        <f>_xlfn.IFNA(IF(JB29&gt;0,$Q$50)," ")</f>
        <v xml:space="preserve"> </v>
      </c>
      <c r="JD29" s="16" t="str">
        <f>_xlfn.IFNA(IF(JB29&gt;0,$Q$49)," ")</f>
        <v xml:space="preserve"> </v>
      </c>
      <c r="JF29" s="18" t="e">
        <v>#N/A</v>
      </c>
      <c r="JG29" s="18" t="str">
        <v xml:space="preserve"> </v>
      </c>
      <c r="JH29" s="18" t="str">
        <v xml:space="preserve"> </v>
      </c>
      <c r="JJ29" s="18" t="e" cm="1">
        <f t="array" ref="JJ29">_xlfn.IFS(AND($B$1=1,$Q$50&gt;0),VLOOKUP(JJ4,$P$51:$Q$90,2,FALSE),AND($B$1=3,$Q$50&gt;0),VLOOKUP(JJ4,$P$51:$Q$64,2,FALSE),AND($B$1=4,$Q$50&gt;0),VLOOKUP(JJ4,$P$51:$Q$60,2,FALSE))</f>
        <v>#N/A</v>
      </c>
      <c r="JK29" s="16" t="str">
        <f>_xlfn.IFNA(IF(JJ29&gt;0,$Q$50)," ")</f>
        <v xml:space="preserve"> </v>
      </c>
      <c r="JL29" s="16" t="str">
        <f>_xlfn.IFNA(IF(JJ29&gt;0,$Q$49)," ")</f>
        <v xml:space="preserve"> </v>
      </c>
      <c r="JN29" s="18" t="e">
        <v>#N/A</v>
      </c>
      <c r="JO29" s="18" t="str">
        <v xml:space="preserve"> </v>
      </c>
      <c r="JP29" s="18" t="str">
        <v xml:space="preserve"> </v>
      </c>
      <c r="JR29" s="18" t="e" cm="1">
        <f t="array" ref="JR29">_xlfn.IFS(AND($B$1=1,$Q$50&gt;0),VLOOKUP(JR4,$P$51:$Q$90,2,FALSE),AND($B$1=3,$Q$50&gt;0),VLOOKUP(JR4,$P$51:$Q$64,2,FALSE),AND($B$1=4,$Q$50&gt;0),VLOOKUP(JR4,$P$51:$Q$60,2,FALSE))</f>
        <v>#N/A</v>
      </c>
      <c r="JS29" s="16" t="str">
        <f>_xlfn.IFNA(IF(JR29&gt;0,$Q$50)," ")</f>
        <v xml:space="preserve"> </v>
      </c>
      <c r="JT29" s="16" t="str">
        <f>_xlfn.IFNA(IF(JR29&gt;0,$Q$49)," ")</f>
        <v xml:space="preserve"> </v>
      </c>
      <c r="JV29" s="18" t="e">
        <v>#N/A</v>
      </c>
      <c r="JW29" s="18" t="str">
        <v xml:space="preserve"> </v>
      </c>
      <c r="JX29" s="18" t="str">
        <v xml:space="preserve"> </v>
      </c>
      <c r="JZ29" s="18" t="e" cm="1">
        <f t="array" ref="JZ29">_xlfn.IFS(AND($B$1=1,$Q$50&gt;0),VLOOKUP(JZ4,$P$51:$Q$90,2,FALSE),AND($B$1=3,$Q$50&gt;0),VLOOKUP(JZ4,$P$51:$Q$64,2,FALSE),AND($B$1=4,$Q$50&gt;0),VLOOKUP(JZ4,$P$51:$Q$60,2,FALSE))</f>
        <v>#N/A</v>
      </c>
      <c r="KA29" s="16" t="str">
        <f>_xlfn.IFNA(IF(JZ29&gt;0,$Q$50)," ")</f>
        <v xml:space="preserve"> </v>
      </c>
      <c r="KB29" s="16" t="str">
        <f>_xlfn.IFNA(IF(JZ29&gt;0,$Q$49)," ")</f>
        <v xml:space="preserve"> </v>
      </c>
      <c r="KD29" s="18" t="e">
        <v>#N/A</v>
      </c>
      <c r="KE29" s="18" t="str">
        <v xml:space="preserve"> </v>
      </c>
      <c r="KF29" s="18" t="str">
        <v xml:space="preserve"> </v>
      </c>
      <c r="KH29" s="18" t="e" cm="1">
        <f t="array" ref="KH29">_xlfn.IFS(AND($B$1=1,$Q$50&gt;0),VLOOKUP(KH4,$P$51:$Q$90,2,FALSE),AND($B$1=3,$Q$50&gt;0),VLOOKUP(KH4,$P$51:$Q$64,2,FALSE),AND($B$1=4,$Q$50&gt;0),VLOOKUP(KH4,$P$51:$Q$60,2,FALSE))</f>
        <v>#N/A</v>
      </c>
      <c r="KI29" s="16" t="str">
        <f>_xlfn.IFNA(IF(KH29&gt;0,$Q$50)," ")</f>
        <v xml:space="preserve"> </v>
      </c>
      <c r="KJ29" s="16" t="str">
        <f>_xlfn.IFNA(IF(KH29&gt;0,$Q$49)," ")</f>
        <v xml:space="preserve"> </v>
      </c>
      <c r="KL29" s="18" t="e">
        <v>#N/A</v>
      </c>
      <c r="KM29" s="18" t="str">
        <v xml:space="preserve"> </v>
      </c>
      <c r="KN29" s="18" t="str">
        <v xml:space="preserve"> </v>
      </c>
      <c r="KP29" s="18" t="e" cm="1">
        <f t="array" ref="KP29">_xlfn.IFS(AND($B$1=1,$Q$50&gt;0),VLOOKUP(KP4,$P$51:$Q$90,2,FALSE),AND($B$1=3,$Q$50&gt;0),VLOOKUP(KP4,$P$51:$Q$64,2,FALSE),AND($B$1=4,$Q$50&gt;0),VLOOKUP(KP4,$P$51:$Q$60,2,FALSE))</f>
        <v>#N/A</v>
      </c>
      <c r="KQ29" s="16" t="str">
        <f>_xlfn.IFNA(IF(KP29&gt;0,$Q$50)," ")</f>
        <v xml:space="preserve"> </v>
      </c>
      <c r="KR29" s="16" t="str">
        <f>_xlfn.IFNA(IF(KP29&gt;0,$Q$49)," ")</f>
        <v xml:space="preserve"> </v>
      </c>
      <c r="KT29" s="18" t="e">
        <v>#N/A</v>
      </c>
      <c r="KU29" s="18" t="str">
        <v xml:space="preserve"> </v>
      </c>
      <c r="KV29" s="18" t="str">
        <v xml:space="preserve"> </v>
      </c>
      <c r="KX29" s="18" t="e" cm="1">
        <f t="array" ref="KX29">_xlfn.IFS(AND($B$1=1,$Q$50&gt;0),VLOOKUP(KX4,$P$51:$Q$90,2,FALSE),AND($B$1=3,$Q$50&gt;0),VLOOKUP(KX4,$P$51:$Q$64,2,FALSE),AND($B$1=4,$Q$50&gt;0),VLOOKUP(KX4,$P$51:$Q$60,2,FALSE))</f>
        <v>#N/A</v>
      </c>
      <c r="KY29" s="16" t="str">
        <f>_xlfn.IFNA(IF(KX29&gt;0,$Q$50)," ")</f>
        <v xml:space="preserve"> </v>
      </c>
      <c r="KZ29" s="16" t="str">
        <f>_xlfn.IFNA(IF(KX29&gt;0,$Q$49)," ")</f>
        <v xml:space="preserve"> </v>
      </c>
      <c r="LB29" s="18" t="e">
        <v>#N/A</v>
      </c>
      <c r="LC29" s="18" t="str">
        <v xml:space="preserve"> </v>
      </c>
      <c r="LD29" s="18" t="str">
        <v xml:space="preserve"> </v>
      </c>
      <c r="LF29" s="18" t="e" cm="1">
        <f t="array" ref="LF29">_xlfn.IFS(AND($B$1=1,$Q$50&gt;0),VLOOKUP(LF4,$P$51:$Q$90,2,FALSE),AND($B$1=3,$Q$50&gt;0),VLOOKUP(LF4,$P$51:$Q$64,2,FALSE),AND($B$1=4,$Q$50&gt;0),VLOOKUP(LF4,$P$51:$Q$60,2,FALSE))</f>
        <v>#N/A</v>
      </c>
      <c r="LG29" s="16" t="str">
        <f>_xlfn.IFNA(IF(LF29&gt;0,$Q$50)," ")</f>
        <v xml:space="preserve"> </v>
      </c>
      <c r="LH29" s="16" t="str">
        <f>_xlfn.IFNA(IF(LF29&gt;0,$Q$49)," ")</f>
        <v xml:space="preserve"> </v>
      </c>
      <c r="LJ29" s="18" t="e">
        <v>#N/A</v>
      </c>
      <c r="LK29" s="18" t="str">
        <v xml:space="preserve"> </v>
      </c>
      <c r="LL29" s="18" t="str">
        <v xml:space="preserve"> </v>
      </c>
    </row>
    <row r="30" spans="1:324" x14ac:dyDescent="0.2">
      <c r="A30" s="16"/>
      <c r="B30" s="20" t="str">
        <f>IF($O$50&gt;0,VLOOKUP(B4,_xlfn.ANCHORARRAY($N$92),2),"NEIN")</f>
        <v>NEIN</v>
      </c>
      <c r="C30" s="21">
        <f>IF(B30&gt;0,$O$50)</f>
        <v>0</v>
      </c>
      <c r="D30" s="21" t="str">
        <f>IF(B30&gt;0,$O$49)</f>
        <v>b</v>
      </c>
      <c r="E30" s="18"/>
      <c r="F30" s="18" t="e" cm="1">
        <f t="array" ref="F30">_xlfn.IFS(AND($B$1=1,$O$50&gt;0),VLOOKUP(F4,$N$51:$O$90,2,FALSE),AND($B$1=3,$O$50&gt;0),VLOOKUP(F4,$N$51:$O$64,2,FALSE),AND($B$1=4,$O$50&gt;0),VLOOKUP(F4,$N$51:$O$60,2,FALSE))</f>
        <v>#N/A</v>
      </c>
      <c r="G30" s="16" t="str">
        <f>_xlfn.IFNA(IF(F30&gt;0,$O$50)," ")</f>
        <v xml:space="preserve"> </v>
      </c>
      <c r="H30" s="16" t="str">
        <f>_xlfn.IFNA(IF(F30&gt;0,$O$49)," ")</f>
        <v xml:space="preserve"> </v>
      </c>
      <c r="J30" s="3" t="e">
        <v>#N/A</v>
      </c>
      <c r="K30" s="1" t="str">
        <v xml:space="preserve"> </v>
      </c>
      <c r="L30" s="1" t="str">
        <v xml:space="preserve"> </v>
      </c>
      <c r="N30" s="18" t="e" cm="1">
        <f t="array" ref="N30">_xlfn.IFS(AND($B$1=1,$O$50&gt;0),VLOOKUP(N4,$N$51:$O$90,2,FALSE),AND($B$1=3,$O$50&gt;0),VLOOKUP(N4,$N$51:$O$64,2,FALSE),AND($B$1=4,$O$50&gt;0),VLOOKUP(N4,$N$51:$O$60,2,FALSE))</f>
        <v>#N/A</v>
      </c>
      <c r="O30" s="16" t="str">
        <f>_xlfn.IFNA(IF(N30&gt;0,$O$50)," ")</f>
        <v xml:space="preserve"> </v>
      </c>
      <c r="P30" s="16" t="str">
        <f>_xlfn.IFNA(IF(N30&gt;0,$O$49)," ")</f>
        <v xml:space="preserve"> </v>
      </c>
      <c r="R30" s="18" t="e">
        <v>#N/A</v>
      </c>
      <c r="S30" s="16" t="str">
        <v xml:space="preserve"> </v>
      </c>
      <c r="T30" s="16" t="str">
        <v xml:space="preserve"> </v>
      </c>
      <c r="V30" s="18" t="e" cm="1">
        <f t="array" ref="V30">_xlfn.IFS(AND($B$1=1,$O$50&gt;0),VLOOKUP(V4,$N$51:$O$90,2,FALSE),AND($B$1=3,$O$50&gt;0),VLOOKUP(V4,$N$51:$O$64,2,FALSE),AND($B$1=4,$O$50&gt;0),VLOOKUP(V4,$N$51:$O$60,2,FALSE))</f>
        <v>#N/A</v>
      </c>
      <c r="W30" s="16" t="str">
        <f>_xlfn.IFNA(IF(V30&gt;0,$O$50)," ")</f>
        <v xml:space="preserve"> </v>
      </c>
      <c r="X30" s="16" t="str">
        <f>_xlfn.IFNA(IF(V30&gt;0,$O$49)," ")</f>
        <v xml:space="preserve"> </v>
      </c>
      <c r="Z30" s="3" t="e">
        <v>#N/A</v>
      </c>
      <c r="AA30" s="1" t="str">
        <v xml:space="preserve"> </v>
      </c>
      <c r="AB30" s="1" t="str">
        <v xml:space="preserve"> </v>
      </c>
      <c r="AD30" s="18" t="e" cm="1">
        <f t="array" ref="AD30">_xlfn.IFS(AND($B$1=1,$O$50&gt;0),VLOOKUP(AD4,$N$51:$O$90,2,FALSE),AND($B$1=3,$O$50&gt;0),VLOOKUP(AD4,$N$51:$O$64,2,FALSE),AND($B$1=4,$O$50&gt;0),VLOOKUP(AD4,$N$51:$O$60,2,FALSE))</f>
        <v>#N/A</v>
      </c>
      <c r="AE30" s="16" t="str">
        <f>_xlfn.IFNA(IF(AD30&gt;0,$O$50)," ")</f>
        <v xml:space="preserve"> </v>
      </c>
      <c r="AF30" s="16" t="str">
        <f>_xlfn.IFNA(IF(AD30&gt;0,$O$49)," ")</f>
        <v xml:space="preserve"> </v>
      </c>
      <c r="AH30" s="3" t="e">
        <v>#N/A</v>
      </c>
      <c r="AI30" s="1" t="str">
        <v xml:space="preserve"> </v>
      </c>
      <c r="AJ30" s="1" t="str">
        <v xml:space="preserve"> </v>
      </c>
      <c r="AL30" s="18" t="e" cm="1">
        <f t="array" ref="AL30">_xlfn.IFS(AND($B$1=1,$O$50&gt;0),VLOOKUP(AL4,$N$51:$O$90,2,FALSE),AND($B$1=3,$O$50&gt;0),VLOOKUP(AL4,$N$51:$O$64,2,FALSE),AND($B$1=4,$O$50&gt;0),VLOOKUP(AL4,$N$51:$O$60,2,FALSE))</f>
        <v>#N/A</v>
      </c>
      <c r="AM30" s="16" t="str">
        <f>_xlfn.IFNA(IF(AL30&gt;0,$O$50)," ")</f>
        <v xml:space="preserve"> </v>
      </c>
      <c r="AN30" s="16" t="str">
        <f>_xlfn.IFNA(IF(AL30&gt;0,$O$49)," ")</f>
        <v xml:space="preserve"> </v>
      </c>
      <c r="AP30" s="3" t="e">
        <v>#N/A</v>
      </c>
      <c r="AQ30" s="1" t="str">
        <v xml:space="preserve"> </v>
      </c>
      <c r="AR30" s="1" t="str">
        <v xml:space="preserve"> </v>
      </c>
      <c r="AT30" s="18" t="e" cm="1">
        <f t="array" ref="AT30">_xlfn.IFS(AND($B$1=1,$O$50&gt;0),VLOOKUP(AT4,$N$51:$O$90,2,FALSE),AND($B$1=3,$O$50&gt;0),VLOOKUP(AT4,$N$51:$O$64,2,FALSE),AND($B$1=4,$O$50&gt;0),VLOOKUP(AT4,$N$51:$O$60,2,FALSE))</f>
        <v>#N/A</v>
      </c>
      <c r="AU30" s="16" t="str">
        <f>_xlfn.IFNA(IF(AT30&gt;0,$O$50)," ")</f>
        <v xml:space="preserve"> </v>
      </c>
      <c r="AV30" s="16" t="str">
        <f>_xlfn.IFNA(IF(AT30&gt;0,$O$49)," ")</f>
        <v xml:space="preserve"> </v>
      </c>
      <c r="AX30" s="3" t="e">
        <v>#N/A</v>
      </c>
      <c r="AY30" s="1" t="str">
        <v xml:space="preserve"> </v>
      </c>
      <c r="AZ30" s="1" t="str">
        <v xml:space="preserve"> </v>
      </c>
      <c r="BB30" s="18" t="e" cm="1">
        <f t="array" ref="BB30">_xlfn.IFS(AND($B$1=1,$O$50&gt;0),VLOOKUP(BB4,$N$51:$O$90,2,FALSE),AND($B$1=3,$O$50&gt;0),VLOOKUP(BB4,$N$51:$O$64,2,FALSE),AND($B$1=4,$O$50&gt;0),VLOOKUP(BB4,$N$51:$O$60,2,FALSE))</f>
        <v>#N/A</v>
      </c>
      <c r="BC30" s="16" t="str">
        <f>_xlfn.IFNA(IF(BB30&gt;0,$O$50)," ")</f>
        <v xml:space="preserve"> </v>
      </c>
      <c r="BD30" s="16" t="str">
        <f>_xlfn.IFNA(IF(BB30&gt;0,$O$49)," ")</f>
        <v xml:space="preserve"> </v>
      </c>
      <c r="BF30" s="3" t="e">
        <v>#N/A</v>
      </c>
      <c r="BG30" s="1" t="str">
        <v xml:space="preserve"> </v>
      </c>
      <c r="BH30" s="1" t="str">
        <v xml:space="preserve"> </v>
      </c>
      <c r="BJ30" s="18" t="e" cm="1">
        <f t="array" ref="BJ30">_xlfn.IFS(AND($B$1=1,$O$50&gt;0),VLOOKUP(BJ4,$N$51:$O$90,2,FALSE),AND($B$1=3,$O$50&gt;0),VLOOKUP(BJ4,$N$51:$O$64,2,FALSE),AND($B$1=4,$O$50&gt;0),VLOOKUP(BJ4,$N$51:$O$60,2,FALSE))</f>
        <v>#N/A</v>
      </c>
      <c r="BK30" s="16" t="str">
        <f>_xlfn.IFNA(IF(BJ30&gt;0,$O$50)," ")</f>
        <v xml:space="preserve"> </v>
      </c>
      <c r="BL30" s="16" t="str">
        <f>_xlfn.IFNA(IF(BJ30&gt;0,$O$49)," ")</f>
        <v xml:space="preserve"> </v>
      </c>
      <c r="BN30" s="3" t="e">
        <v>#N/A</v>
      </c>
      <c r="BO30" s="3" t="str">
        <v xml:space="preserve"> </v>
      </c>
      <c r="BP30" s="3" t="str">
        <v xml:space="preserve"> </v>
      </c>
      <c r="BR30" s="18" t="e" cm="1">
        <f t="array" ref="BR30">_xlfn.IFS(AND($B$1=1,$O$50&gt;0),VLOOKUP(BR4,$N$51:$O$90,2,FALSE),AND($B$1=3,$O$50&gt;0),VLOOKUP(BR4,$N$51:$O$64,2,FALSE),AND($B$1=4,$O$50&gt;0),VLOOKUP(BR4,$N$51:$O$60,2,FALSE))</f>
        <v>#N/A</v>
      </c>
      <c r="BS30" s="16" t="str">
        <f>_xlfn.IFNA(IF(BR30&gt;0,$O$50)," ")</f>
        <v xml:space="preserve"> </v>
      </c>
      <c r="BT30" s="16" t="str">
        <f>_xlfn.IFNA(IF(BR30&gt;0,$O$49)," ")</f>
        <v xml:space="preserve"> </v>
      </c>
      <c r="BV30" s="3" t="e">
        <v>#N/A</v>
      </c>
      <c r="BW30" s="3" t="str">
        <v xml:space="preserve"> </v>
      </c>
      <c r="BX30" s="3" t="str">
        <v xml:space="preserve"> </v>
      </c>
      <c r="BZ30" s="18" t="e" cm="1">
        <f t="array" ref="BZ30">_xlfn.IFS(AND($B$1=1,$O$50&gt;0),VLOOKUP(BZ4,$N$51:$O$90,2,FALSE),AND($B$1=3,$O$50&gt;0),VLOOKUP(BZ4,$N$51:$O$64,2,FALSE),AND($B$1=4,$O$50&gt;0),VLOOKUP(BZ4,$N$51:$O$60,2,FALSE))</f>
        <v>#N/A</v>
      </c>
      <c r="CA30" s="16" t="str">
        <f>_xlfn.IFNA(IF(BZ30&gt;0,$O$50)," ")</f>
        <v xml:space="preserve"> </v>
      </c>
      <c r="CB30" s="16" t="str">
        <f>_xlfn.IFNA(IF(BZ30&gt;0,$O$49)," ")</f>
        <v xml:space="preserve"> </v>
      </c>
      <c r="CD30" s="3" t="e">
        <v>#N/A</v>
      </c>
      <c r="CE30" s="3" t="str">
        <v xml:space="preserve"> </v>
      </c>
      <c r="CF30" s="3" t="str">
        <v xml:space="preserve"> </v>
      </c>
      <c r="CH30" s="18" t="e" cm="1">
        <f t="array" ref="CH30">_xlfn.IFS(AND($B$1=1,$O$50&gt;0),VLOOKUP(CH4,$N$51:$O$90,2,FALSE),AND($B$1=3,$O$50&gt;0),VLOOKUP(CH4,$N$51:$O$64,2,FALSE),AND($B$1=4,$O$50&gt;0),VLOOKUP(CH4,$N$51:$O$60,2,FALSE))</f>
        <v>#N/A</v>
      </c>
      <c r="CI30" s="16" t="str">
        <f>_xlfn.IFNA(IF(CH30&gt;0,$O$50)," ")</f>
        <v xml:space="preserve"> </v>
      </c>
      <c r="CJ30" s="16" t="str">
        <f>_xlfn.IFNA(IF(CH30&gt;0,$O$49)," ")</f>
        <v xml:space="preserve"> </v>
      </c>
      <c r="CL30" s="3" t="e">
        <v>#N/A</v>
      </c>
      <c r="CM30" s="3" t="str">
        <v xml:space="preserve"> </v>
      </c>
      <c r="CN30" s="3" t="str">
        <v xml:space="preserve"> </v>
      </c>
      <c r="CP30" s="18" t="e" cm="1">
        <f t="array" ref="CP30">_xlfn.IFS(AND($B$1=1,$O$50&gt;0),VLOOKUP(CP4,$N$51:$O$90,2,FALSE),AND($B$1=3,$O$50&gt;0),VLOOKUP(CP4,$N$51:$O$64,2,FALSE),AND($B$1=4,$O$50&gt;0),VLOOKUP(CP4,$N$51:$O$60,2,FALSE))</f>
        <v>#N/A</v>
      </c>
      <c r="CQ30" s="16" t="str">
        <f>_xlfn.IFNA(IF(CP30&gt;0,$O$50)," ")</f>
        <v xml:space="preserve"> </v>
      </c>
      <c r="CR30" s="16" t="str">
        <f>_xlfn.IFNA(IF(CP30&gt;0,$O$49)," ")</f>
        <v xml:space="preserve"> </v>
      </c>
      <c r="CT30" s="3" t="e">
        <v>#N/A</v>
      </c>
      <c r="CU30" s="3" t="str">
        <v xml:space="preserve"> </v>
      </c>
      <c r="CV30" s="3" t="str">
        <v xml:space="preserve"> </v>
      </c>
      <c r="CX30" s="18" t="e" cm="1">
        <f t="array" ref="CX30">_xlfn.IFS(AND($B$1=1,$O$50&gt;0),VLOOKUP(CX4,$N$51:$O$90,2,FALSE),AND($B$1=3,$O$50&gt;0),VLOOKUP(CX4,$N$51:$O$64,2,FALSE),AND($B$1=4,$O$50&gt;0),VLOOKUP(CX4,$N$51:$O$60,2,FALSE))</f>
        <v>#N/A</v>
      </c>
      <c r="CY30" s="16" t="str">
        <f>_xlfn.IFNA(IF(CX30&gt;0,$O$50)," ")</f>
        <v xml:space="preserve"> </v>
      </c>
      <c r="CZ30" s="16" t="str">
        <f>_xlfn.IFNA(IF(CX30&gt;0,$O$49)," ")</f>
        <v xml:space="preserve"> </v>
      </c>
      <c r="DB30" s="3" t="e">
        <v>#N/A</v>
      </c>
      <c r="DC30" s="3" t="str">
        <v xml:space="preserve"> </v>
      </c>
      <c r="DD30" s="3" t="str">
        <v xml:space="preserve"> </v>
      </c>
      <c r="DF30" s="18" t="e" cm="1">
        <f t="array" ref="DF30">_xlfn.IFS(AND($B$1=1,$O$50&gt;0),VLOOKUP(DF4,$N$51:$O$90,2,FALSE),AND($B$1=3,$O$50&gt;0),VLOOKUP(DF4,$N$51:$O$64,2,FALSE),AND($B$1=4,$O$50&gt;0),VLOOKUP(DF4,$N$51:$O$60,2,FALSE))</f>
        <v>#N/A</v>
      </c>
      <c r="DG30" s="16" t="str">
        <f>_xlfn.IFNA(IF(DF30&gt;0,$O$50)," ")</f>
        <v xml:space="preserve"> </v>
      </c>
      <c r="DH30" s="16" t="str">
        <f>_xlfn.IFNA(IF(DF30&gt;0,$O$49)," ")</f>
        <v xml:space="preserve"> </v>
      </c>
      <c r="DJ30" s="3" t="e">
        <v>#N/A</v>
      </c>
      <c r="DK30" s="3" t="str">
        <v xml:space="preserve"> </v>
      </c>
      <c r="DL30" s="3" t="str">
        <v xml:space="preserve"> </v>
      </c>
      <c r="DN30" s="18" t="e" cm="1">
        <f t="array" ref="DN30">_xlfn.IFS(AND($B$1=1,$O$50&gt;0),VLOOKUP(DN4,$N$51:$O$90,2,FALSE),AND($B$1=3,$O$50&gt;0),VLOOKUP(DN4,$N$51:$O$64,2,FALSE),AND($B$1=4,$O$50&gt;0),VLOOKUP(DN4,$N$51:$O$60,2,FALSE))</f>
        <v>#N/A</v>
      </c>
      <c r="DO30" s="16" t="str">
        <f>_xlfn.IFNA(IF(DN30&gt;0,$O$50)," ")</f>
        <v xml:space="preserve"> </v>
      </c>
      <c r="DP30" s="16" t="str">
        <f>_xlfn.IFNA(IF(DN30&gt;0,$O$49)," ")</f>
        <v xml:space="preserve"> </v>
      </c>
      <c r="DR30" s="3" t="e">
        <v>#N/A</v>
      </c>
      <c r="DS30" s="3" t="str">
        <v xml:space="preserve"> </v>
      </c>
      <c r="DT30" s="3" t="str">
        <v xml:space="preserve"> </v>
      </c>
      <c r="DV30" s="18" t="e" cm="1">
        <f t="array" ref="DV30">_xlfn.IFS(AND($B$1=1,$O$50&gt;0),VLOOKUP(DV4,$N$51:$O$90,2,FALSE),AND($B$1=3,$O$50&gt;0),VLOOKUP(DV4,$N$51:$O$64,2,FALSE),AND($B$1=4,$O$50&gt;0),VLOOKUP(DV4,$N$51:$O$60,2,FALSE))</f>
        <v>#N/A</v>
      </c>
      <c r="DW30" s="16" t="str">
        <f>_xlfn.IFNA(IF(DV30&gt;0,$O$50)," ")</f>
        <v xml:space="preserve"> </v>
      </c>
      <c r="DX30" s="16" t="str">
        <f>_xlfn.IFNA(IF(DV30&gt;0,$O$49)," ")</f>
        <v xml:space="preserve"> </v>
      </c>
      <c r="DZ30" s="3" t="e">
        <v>#N/A</v>
      </c>
      <c r="EA30" s="3" t="str">
        <v xml:space="preserve"> </v>
      </c>
      <c r="EB30" s="3" t="str">
        <v xml:space="preserve"> </v>
      </c>
      <c r="ED30" s="18" t="e" cm="1">
        <f t="array" ref="ED30">_xlfn.IFS(AND($B$1=1,$O$50&gt;0),VLOOKUP(ED4,$N$51:$O$90,2,FALSE),AND($B$1=3,$O$50&gt;0),VLOOKUP(ED4,$N$51:$O$64,2,FALSE),AND($B$1=4,$O$50&gt;0),VLOOKUP(ED4,$N$51:$O$60,2,FALSE))</f>
        <v>#N/A</v>
      </c>
      <c r="EE30" s="16" t="str">
        <f>_xlfn.IFNA(IF(ED30&gt;0,$O$50)," ")</f>
        <v xml:space="preserve"> </v>
      </c>
      <c r="EF30" s="16" t="str">
        <f>_xlfn.IFNA(IF(ED30&gt;0,$O$49)," ")</f>
        <v xml:space="preserve"> </v>
      </c>
      <c r="EH30" s="3" t="e">
        <v>#N/A</v>
      </c>
      <c r="EI30" s="3" t="str">
        <v xml:space="preserve"> </v>
      </c>
      <c r="EJ30" s="3" t="str">
        <v xml:space="preserve"> </v>
      </c>
      <c r="EL30" s="18" t="e" cm="1">
        <f t="array" ref="EL30">_xlfn.IFS(AND($B$1=1,$O$50&gt;0),VLOOKUP(EL4,$N$51:$O$90,2,FALSE),AND($B$1=3,$O$50&gt;0),VLOOKUP(EL4,$N$51:$O$64,2,FALSE),AND($B$1=4,$O$50&gt;0),VLOOKUP(EL4,$N$51:$O$60,2,FALSE))</f>
        <v>#N/A</v>
      </c>
      <c r="EM30" s="16" t="str">
        <f>_xlfn.IFNA(IF(EL30&gt;0,$O$50)," ")</f>
        <v xml:space="preserve"> </v>
      </c>
      <c r="EN30" s="16" t="str">
        <f>_xlfn.IFNA(IF(EL30&gt;0,$O$49)," ")</f>
        <v xml:space="preserve"> </v>
      </c>
      <c r="EP30" s="18" t="e">
        <v>#N/A</v>
      </c>
      <c r="EQ30" s="18" t="str">
        <v xml:space="preserve"> </v>
      </c>
      <c r="ER30" s="18" t="str">
        <v xml:space="preserve"> </v>
      </c>
      <c r="ET30" s="18" t="e" cm="1">
        <f t="array" ref="ET30">_xlfn.IFS(AND($B$1=1,$O$50&gt;0),VLOOKUP(ET4,$N$51:$O$90,2,FALSE),AND($B$1=3,$O$50&gt;0),VLOOKUP(ET4,$N$51:$O$64,2,FALSE),AND($B$1=4,$O$50&gt;0),VLOOKUP(ET4,$N$51:$O$60,2,FALSE))</f>
        <v>#N/A</v>
      </c>
      <c r="EU30" s="16" t="str">
        <f>_xlfn.IFNA(IF(ET30&gt;0,$O$50)," ")</f>
        <v xml:space="preserve"> </v>
      </c>
      <c r="EV30" s="16" t="str">
        <f>_xlfn.IFNA(IF(ET30&gt;0,$O$49)," ")</f>
        <v xml:space="preserve"> </v>
      </c>
      <c r="EX30" s="18" t="e">
        <v>#N/A</v>
      </c>
      <c r="EY30" s="18" t="str">
        <v xml:space="preserve"> </v>
      </c>
      <c r="EZ30" s="18" t="str">
        <v xml:space="preserve"> </v>
      </c>
      <c r="FB30" s="18" t="e" cm="1">
        <f t="array" ref="FB30">_xlfn.IFS(AND($B$1=1,$O$50&gt;0),VLOOKUP(FB4,$N$51:$O$90,2,FALSE),AND($B$1=3,$O$50&gt;0),VLOOKUP(FB4,$N$51:$O$64,2,FALSE),AND($B$1=4,$O$50&gt;0),VLOOKUP(FB4,$N$51:$O$60,2,FALSE))</f>
        <v>#N/A</v>
      </c>
      <c r="FC30" s="16" t="str">
        <f>_xlfn.IFNA(IF(FB30&gt;0,$O$50)," ")</f>
        <v xml:space="preserve"> </v>
      </c>
      <c r="FD30" s="16" t="str">
        <f>_xlfn.IFNA(IF(FB30&gt;0,$O$49)," ")</f>
        <v xml:space="preserve"> </v>
      </c>
      <c r="FF30" s="18" t="e">
        <v>#N/A</v>
      </c>
      <c r="FG30" s="18" t="str">
        <v xml:space="preserve"> </v>
      </c>
      <c r="FH30" s="18" t="str">
        <v xml:space="preserve"> </v>
      </c>
      <c r="FJ30" s="18" t="e" cm="1">
        <f t="array" ref="FJ30">_xlfn.IFS(AND($B$1=1,$O$50&gt;0),VLOOKUP(FJ4,$N$51:$O$90,2,FALSE),AND($B$1=3,$O$50&gt;0),VLOOKUP(FJ4,$N$51:$O$64,2,FALSE),AND($B$1=4,$O$50&gt;0),VLOOKUP(FJ4,$N$51:$O$60,2,FALSE))</f>
        <v>#N/A</v>
      </c>
      <c r="FK30" s="16" t="str">
        <f>_xlfn.IFNA(IF(FJ30&gt;0,$O$50)," ")</f>
        <v xml:space="preserve"> </v>
      </c>
      <c r="FL30" s="16" t="str">
        <f>_xlfn.IFNA(IF(FJ30&gt;0,$O$49)," ")</f>
        <v xml:space="preserve"> </v>
      </c>
      <c r="FN30" s="18" t="e">
        <v>#N/A</v>
      </c>
      <c r="FO30" s="18" t="str">
        <v xml:space="preserve"> </v>
      </c>
      <c r="FP30" s="18" t="str">
        <v xml:space="preserve"> </v>
      </c>
      <c r="FR30" s="18" t="e" cm="1">
        <f t="array" ref="FR30">_xlfn.IFS(AND($B$1=1,$O$50&gt;0),VLOOKUP(FR4,$N$51:$O$90,2,FALSE),AND($B$1=3,$O$50&gt;0),VLOOKUP(FR4,$N$51:$O$64,2,FALSE),AND($B$1=4,$O$50&gt;0),VLOOKUP(FR4,$N$51:$O$60,2,FALSE))</f>
        <v>#N/A</v>
      </c>
      <c r="FS30" s="16" t="str">
        <f>_xlfn.IFNA(IF(FR30&gt;0,$O$50)," ")</f>
        <v xml:space="preserve"> </v>
      </c>
      <c r="FT30" s="16" t="str">
        <f>_xlfn.IFNA(IF(FR30&gt;0,$O$49)," ")</f>
        <v xml:space="preserve"> </v>
      </c>
      <c r="FV30" s="18" t="e">
        <v>#N/A</v>
      </c>
      <c r="FW30" s="18" t="str">
        <v xml:space="preserve"> </v>
      </c>
      <c r="FX30" s="18" t="str">
        <v xml:space="preserve"> </v>
      </c>
      <c r="FZ30" s="18" t="e" cm="1">
        <f t="array" ref="FZ30">_xlfn.IFS(AND($B$1=1,$O$50&gt;0),VLOOKUP(FZ4,$N$51:$O$90,2,FALSE),AND($B$1=3,$O$50&gt;0),VLOOKUP(FZ4,$N$51:$O$64,2,FALSE),AND($B$1=4,$O$50&gt;0),VLOOKUP(FZ4,$N$51:$O$60,2,FALSE))</f>
        <v>#N/A</v>
      </c>
      <c r="GA30" s="16" t="str">
        <f>_xlfn.IFNA(IF(FZ30&gt;0,$O$50)," ")</f>
        <v xml:space="preserve"> </v>
      </c>
      <c r="GB30" s="16" t="str">
        <f>_xlfn.IFNA(IF(FZ30&gt;0,$O$49)," ")</f>
        <v xml:space="preserve"> </v>
      </c>
      <c r="GD30" s="18" t="e">
        <v>#N/A</v>
      </c>
      <c r="GE30" s="16" t="str">
        <v xml:space="preserve"> </v>
      </c>
      <c r="GF30" s="16" t="str">
        <v xml:space="preserve"> </v>
      </c>
      <c r="GH30" s="18" t="e" cm="1">
        <f t="array" ref="GH30">_xlfn.IFS(AND($B$1=1,$O$50&gt;0),VLOOKUP(GH4,$N$51:$O$90,2,FALSE),AND($B$1=3,$O$50&gt;0),VLOOKUP(GH4,$N$51:$O$64,2,FALSE),AND($B$1=4,$O$50&gt;0),VLOOKUP(GH4,$N$51:$O$60,2,FALSE))</f>
        <v>#N/A</v>
      </c>
      <c r="GI30" s="16" t="str">
        <f>_xlfn.IFNA(IF(GH30&gt;0,$O$50)," ")</f>
        <v xml:space="preserve"> </v>
      </c>
      <c r="GJ30" s="16" t="str">
        <f>_xlfn.IFNA(IF(GH30&gt;0,$O$49)," ")</f>
        <v xml:space="preserve"> </v>
      </c>
      <c r="GL30" s="18" t="e">
        <v>#N/A</v>
      </c>
      <c r="GM30" s="16" t="str">
        <v xml:space="preserve"> </v>
      </c>
      <c r="GN30" s="16" t="str">
        <v xml:space="preserve"> </v>
      </c>
      <c r="GP30" s="18" t="e" cm="1">
        <f t="array" ref="GP30">_xlfn.IFS(AND($B$1=1,$O$50&gt;0),VLOOKUP(GP4,$N$51:$O$90,2,FALSE),AND($B$1=3,$O$50&gt;0),VLOOKUP(GP4,$N$51:$O$64,2,FALSE),AND($B$1=4,$O$50&gt;0),VLOOKUP(GP4,$N$51:$O$60,2,FALSE))</f>
        <v>#N/A</v>
      </c>
      <c r="GQ30" s="16" t="str">
        <f>_xlfn.IFNA(IF(GP30&gt;0,$O$50)," ")</f>
        <v xml:space="preserve"> </v>
      </c>
      <c r="GR30" s="16" t="str">
        <f>_xlfn.IFNA(IF(GP30&gt;0,$O$49)," ")</f>
        <v xml:space="preserve"> </v>
      </c>
      <c r="GT30" s="18" t="e">
        <v>#N/A</v>
      </c>
      <c r="GU30" s="16" t="str">
        <v xml:space="preserve"> </v>
      </c>
      <c r="GV30" s="16" t="str">
        <v xml:space="preserve"> </v>
      </c>
      <c r="GX30" s="18" t="e" cm="1">
        <f t="array" ref="GX30">_xlfn.IFS(AND($B$1=1,$O$50&gt;0),VLOOKUP(GX4,$N$51:$O$90,2,FALSE),AND($B$1=3,$O$50&gt;0),VLOOKUP(GX4,$N$51:$O$64,2,FALSE),AND($B$1=4,$O$50&gt;0),VLOOKUP(GX4,$N$51:$O$60,2,FALSE))</f>
        <v>#N/A</v>
      </c>
      <c r="GY30" s="16" t="str">
        <f>_xlfn.IFNA(IF(GX30&gt;0,$O$50)," ")</f>
        <v xml:space="preserve"> </v>
      </c>
      <c r="GZ30" s="16" t="str">
        <f>_xlfn.IFNA(IF(GX30&gt;0,$O$49)," ")</f>
        <v xml:space="preserve"> </v>
      </c>
      <c r="HB30" s="18" t="e">
        <v>#N/A</v>
      </c>
      <c r="HC30" s="16" t="str">
        <v xml:space="preserve"> </v>
      </c>
      <c r="HD30" s="16" t="str">
        <v xml:space="preserve"> </v>
      </c>
      <c r="HF30" s="18" t="e" cm="1">
        <f t="array" ref="HF30">_xlfn.IFS(AND($B$1=1,$O$50&gt;0),VLOOKUP(HF4,$N$51:$O$90,2,FALSE),AND($B$1=3,$O$50&gt;0),VLOOKUP(HF4,$N$51:$O$64,2,FALSE),AND($B$1=4,$O$50&gt;0),VLOOKUP(HF4,$N$51:$O$60,2,FALSE))</f>
        <v>#N/A</v>
      </c>
      <c r="HG30" s="16" t="str">
        <f>_xlfn.IFNA(IF(HF30&gt;0,$O$50)," ")</f>
        <v xml:space="preserve"> </v>
      </c>
      <c r="HH30" s="16" t="str">
        <f>_xlfn.IFNA(IF(HF30&gt;0,$O$49)," ")</f>
        <v xml:space="preserve"> </v>
      </c>
      <c r="HJ30" s="18" t="e">
        <v>#N/A</v>
      </c>
      <c r="HK30" s="18" t="str">
        <v xml:space="preserve"> </v>
      </c>
      <c r="HL30" s="18" t="str">
        <v xml:space="preserve"> </v>
      </c>
      <c r="HN30" s="18" t="e" cm="1">
        <f t="array" ref="HN30">_xlfn.IFS(AND($B$1=1,$O$50&gt;0),VLOOKUP(HN4,$N$51:$O$90,2,FALSE),AND($B$1=3,$O$50&gt;0),VLOOKUP(HN4,$N$51:$O$64,2,FALSE),AND($B$1=4,$O$50&gt;0),VLOOKUP(HN4,$N$51:$O$60,2,FALSE))</f>
        <v>#N/A</v>
      </c>
      <c r="HO30" s="16" t="str">
        <f>_xlfn.IFNA(IF(HN30&gt;0,$O$50)," ")</f>
        <v xml:space="preserve"> </v>
      </c>
      <c r="HP30" s="16" t="str">
        <f>_xlfn.IFNA(IF(HN30&gt;0,$O$49)," ")</f>
        <v xml:space="preserve"> </v>
      </c>
      <c r="HR30" s="18" t="e">
        <v>#N/A</v>
      </c>
      <c r="HS30" s="18" t="str">
        <v xml:space="preserve"> </v>
      </c>
      <c r="HT30" s="18" t="str">
        <v xml:space="preserve"> </v>
      </c>
      <c r="HV30" s="18" t="e" cm="1">
        <f t="array" ref="HV30">_xlfn.IFS(AND($B$1=1,$O$50&gt;0),VLOOKUP(HV4,$N$51:$O$90,2,FALSE),AND($B$1=3,$O$50&gt;0),VLOOKUP(HV4,$N$51:$O$64,2,FALSE),AND($B$1=4,$O$50&gt;0),VLOOKUP(HV4,$N$51:$O$60,2,FALSE))</f>
        <v>#N/A</v>
      </c>
      <c r="HW30" s="16" t="str">
        <f>_xlfn.IFNA(IF(HV30&gt;0,$O$50)," ")</f>
        <v xml:space="preserve"> </v>
      </c>
      <c r="HX30" s="16" t="str">
        <f>_xlfn.IFNA(IF(HV30&gt;0,$O$49)," ")</f>
        <v xml:space="preserve"> </v>
      </c>
      <c r="HZ30" s="18" t="e">
        <v>#N/A</v>
      </c>
      <c r="IA30" s="18" t="str">
        <v xml:space="preserve"> </v>
      </c>
      <c r="IB30" s="18" t="str">
        <v xml:space="preserve"> </v>
      </c>
      <c r="ID30" s="18" t="e" cm="1">
        <f t="array" ref="ID30">_xlfn.IFS(AND($B$1=1,$O$50&gt;0),VLOOKUP(ID4,$N$51:$O$90,2,FALSE),AND($B$1=3,$O$50&gt;0),VLOOKUP(ID4,$N$51:$O$64,2,FALSE),AND($B$1=4,$O$50&gt;0),VLOOKUP(ID4,$N$51:$O$60,2,FALSE))</f>
        <v>#N/A</v>
      </c>
      <c r="IE30" s="16" t="str">
        <f>_xlfn.IFNA(IF(ID30&gt;0,$O$50)," ")</f>
        <v xml:space="preserve"> </v>
      </c>
      <c r="IF30" s="16" t="str">
        <f>_xlfn.IFNA(IF(ID30&gt;0,$O$49)," ")</f>
        <v xml:space="preserve"> </v>
      </c>
      <c r="IH30" s="18" t="e">
        <v>#N/A</v>
      </c>
      <c r="II30" s="18" t="str">
        <v xml:space="preserve"> </v>
      </c>
      <c r="IJ30" s="18" t="str">
        <v xml:space="preserve"> </v>
      </c>
      <c r="IL30" s="18" t="e" cm="1">
        <f t="array" ref="IL30">_xlfn.IFS(AND($B$1=1,$O$50&gt;0),VLOOKUP(IL4,$N$51:$O$90,2,FALSE),AND($B$1=3,$O$50&gt;0),VLOOKUP(IL4,$N$51:$O$64,2,FALSE),AND($B$1=4,$O$50&gt;0),VLOOKUP(IL4,$N$51:$O$60,2,FALSE))</f>
        <v>#N/A</v>
      </c>
      <c r="IM30" s="16" t="str">
        <f>_xlfn.IFNA(IF(IL30&gt;0,$O$50)," ")</f>
        <v xml:space="preserve"> </v>
      </c>
      <c r="IN30" s="16" t="str">
        <f>_xlfn.IFNA(IF(IL30&gt;0,$O$49)," ")</f>
        <v xml:space="preserve"> </v>
      </c>
      <c r="IP30" s="18" t="e">
        <v>#N/A</v>
      </c>
      <c r="IQ30" s="18" t="str">
        <v xml:space="preserve"> </v>
      </c>
      <c r="IR30" s="18" t="str">
        <v xml:space="preserve"> </v>
      </c>
      <c r="IT30" s="18" t="e" cm="1">
        <f t="array" ref="IT30">_xlfn.IFS(AND($B$1=1,$O$50&gt;0),VLOOKUP(IT4,$N$51:$O$90,2,FALSE),AND($B$1=3,$O$50&gt;0),VLOOKUP(IT4,$N$51:$O$64,2,FALSE),AND($B$1=4,$O$50&gt;0),VLOOKUP(IT4,$N$51:$O$60,2,FALSE))</f>
        <v>#N/A</v>
      </c>
      <c r="IU30" s="16" t="str">
        <f>_xlfn.IFNA(IF(IT30&gt;0,$O$50)," ")</f>
        <v xml:space="preserve"> </v>
      </c>
      <c r="IV30" s="16" t="str">
        <f>_xlfn.IFNA(IF(IT30&gt;0,$O$49)," ")</f>
        <v xml:space="preserve"> </v>
      </c>
      <c r="IX30" s="18" t="e">
        <v>#N/A</v>
      </c>
      <c r="IY30" s="18" t="str">
        <v xml:space="preserve"> </v>
      </c>
      <c r="IZ30" s="18" t="str">
        <v xml:space="preserve"> </v>
      </c>
      <c r="JB30" s="18" t="e" cm="1">
        <f t="array" ref="JB30">_xlfn.IFS(AND($B$1=1,$O$50&gt;0),VLOOKUP(JB4,$N$51:$O$90,2,FALSE),AND($B$1=3,$O$50&gt;0),VLOOKUP(JB4,$N$51:$O$64,2,FALSE),AND($B$1=4,$O$50&gt;0),VLOOKUP(JB4,$N$51:$O$60,2,FALSE))</f>
        <v>#N/A</v>
      </c>
      <c r="JC30" s="16" t="str">
        <f>_xlfn.IFNA(IF(JB30&gt;0,$O$50)," ")</f>
        <v xml:space="preserve"> </v>
      </c>
      <c r="JD30" s="16" t="str">
        <f>_xlfn.IFNA(IF(JB30&gt;0,$O$49)," ")</f>
        <v xml:space="preserve"> </v>
      </c>
      <c r="JF30" s="18" t="e">
        <v>#N/A</v>
      </c>
      <c r="JG30" s="18" t="str">
        <v xml:space="preserve"> </v>
      </c>
      <c r="JH30" s="18" t="str">
        <v xml:space="preserve"> </v>
      </c>
      <c r="JJ30" s="18" t="e" cm="1">
        <f t="array" ref="JJ30">_xlfn.IFS(AND($B$1=1,$O$50&gt;0),VLOOKUP(JJ4,$N$51:$O$90,2,FALSE),AND($B$1=3,$O$50&gt;0),VLOOKUP(JJ4,$N$51:$O$64,2,FALSE),AND($B$1=4,$O$50&gt;0),VLOOKUP(JJ4,$N$51:$O$60,2,FALSE))</f>
        <v>#N/A</v>
      </c>
      <c r="JK30" s="16" t="str">
        <f>_xlfn.IFNA(IF(JJ30&gt;0,$O$50)," ")</f>
        <v xml:space="preserve"> </v>
      </c>
      <c r="JL30" s="16" t="str">
        <f>_xlfn.IFNA(IF(JJ30&gt;0,$O$49)," ")</f>
        <v xml:space="preserve"> </v>
      </c>
      <c r="JN30" s="18" t="e">
        <v>#N/A</v>
      </c>
      <c r="JO30" s="18" t="str">
        <v xml:space="preserve"> </v>
      </c>
      <c r="JP30" s="18" t="str">
        <v xml:space="preserve"> </v>
      </c>
      <c r="JR30" s="18" t="e" cm="1">
        <f t="array" ref="JR30">_xlfn.IFS(AND($B$1=1,$O$50&gt;0),VLOOKUP(JR4,$N$51:$O$90,2,FALSE),AND($B$1=3,$O$50&gt;0),VLOOKUP(JR4,$N$51:$O$64,2,FALSE),AND($B$1=4,$O$50&gt;0),VLOOKUP(JR4,$N$51:$O$60,2,FALSE))</f>
        <v>#N/A</v>
      </c>
      <c r="JS30" s="16" t="str">
        <f>_xlfn.IFNA(IF(JR30&gt;0,$O$50)," ")</f>
        <v xml:space="preserve"> </v>
      </c>
      <c r="JT30" s="16" t="str">
        <f>_xlfn.IFNA(IF(JR30&gt;0,$O$49)," ")</f>
        <v xml:space="preserve"> </v>
      </c>
      <c r="JV30" s="18" t="e">
        <v>#N/A</v>
      </c>
      <c r="JW30" s="18" t="str">
        <v xml:space="preserve"> </v>
      </c>
      <c r="JX30" s="18" t="str">
        <v xml:space="preserve"> </v>
      </c>
      <c r="JZ30" s="18" t="e" cm="1">
        <f t="array" ref="JZ30">_xlfn.IFS(AND($B$1=1,$O$50&gt;0),VLOOKUP(JZ4,$N$51:$O$90,2,FALSE),AND($B$1=3,$O$50&gt;0),VLOOKUP(JZ4,$N$51:$O$64,2,FALSE),AND($B$1=4,$O$50&gt;0),VLOOKUP(JZ4,$N$51:$O$60,2,FALSE))</f>
        <v>#N/A</v>
      </c>
      <c r="KA30" s="16" t="str">
        <f>_xlfn.IFNA(IF(JZ30&gt;0,$O$50)," ")</f>
        <v xml:space="preserve"> </v>
      </c>
      <c r="KB30" s="16" t="str">
        <f>_xlfn.IFNA(IF(JZ30&gt;0,$O$49)," ")</f>
        <v xml:space="preserve"> </v>
      </c>
      <c r="KD30" s="18" t="e">
        <v>#N/A</v>
      </c>
      <c r="KE30" s="18" t="str">
        <v xml:space="preserve"> </v>
      </c>
      <c r="KF30" s="18" t="str">
        <v xml:space="preserve"> </v>
      </c>
      <c r="KH30" s="18" t="e" cm="1">
        <f t="array" ref="KH30">_xlfn.IFS(AND($B$1=1,$O$50&gt;0),VLOOKUP(KH4,$N$51:$O$90,2,FALSE),AND($B$1=3,$O$50&gt;0),VLOOKUP(KH4,$N$51:$O$64,2,FALSE),AND($B$1=4,$O$50&gt;0),VLOOKUP(KH4,$N$51:$O$60,2,FALSE))</f>
        <v>#N/A</v>
      </c>
      <c r="KI30" s="16" t="str">
        <f>_xlfn.IFNA(IF(KH30&gt;0,$O$50)," ")</f>
        <v xml:space="preserve"> </v>
      </c>
      <c r="KJ30" s="16" t="str">
        <f>_xlfn.IFNA(IF(KH30&gt;0,$O$49)," ")</f>
        <v xml:space="preserve"> </v>
      </c>
      <c r="KL30" s="18" t="e">
        <v>#N/A</v>
      </c>
      <c r="KM30" s="18" t="str">
        <v xml:space="preserve"> </v>
      </c>
      <c r="KN30" s="18" t="str">
        <v xml:space="preserve"> </v>
      </c>
      <c r="KP30" s="18" t="e" cm="1">
        <f t="array" ref="KP30">_xlfn.IFS(AND($B$1=1,$O$50&gt;0),VLOOKUP(KP4,$N$51:$O$90,2,FALSE),AND($B$1=3,$O$50&gt;0),VLOOKUP(KP4,$N$51:$O$64,2,FALSE),AND($B$1=4,$O$50&gt;0),VLOOKUP(KP4,$N$51:$O$60,2,FALSE))</f>
        <v>#N/A</v>
      </c>
      <c r="KQ30" s="16" t="str">
        <f>_xlfn.IFNA(IF(KP30&gt;0,$O$50)," ")</f>
        <v xml:space="preserve"> </v>
      </c>
      <c r="KR30" s="16" t="str">
        <f>_xlfn.IFNA(IF(KP30&gt;0,$O$49)," ")</f>
        <v xml:space="preserve"> </v>
      </c>
      <c r="KT30" s="18" t="e">
        <v>#N/A</v>
      </c>
      <c r="KU30" s="18" t="str">
        <v xml:space="preserve"> </v>
      </c>
      <c r="KV30" s="18" t="str">
        <v xml:space="preserve"> </v>
      </c>
      <c r="KX30" s="18" t="e" cm="1">
        <f t="array" ref="KX30">_xlfn.IFS(AND($B$1=1,$O$50&gt;0),VLOOKUP(KX4,$N$51:$O$90,2,FALSE),AND($B$1=3,$O$50&gt;0),VLOOKUP(KX4,$N$51:$O$64,2,FALSE),AND($B$1=4,$O$50&gt;0),VLOOKUP(KX4,$N$51:$O$60,2,FALSE))</f>
        <v>#N/A</v>
      </c>
      <c r="KY30" s="16" t="str">
        <f>_xlfn.IFNA(IF(KX30&gt;0,$O$50)," ")</f>
        <v xml:space="preserve"> </v>
      </c>
      <c r="KZ30" s="16" t="str">
        <f>_xlfn.IFNA(IF(KX30&gt;0,$O$49)," ")</f>
        <v xml:space="preserve"> </v>
      </c>
      <c r="LB30" s="18" t="e">
        <v>#N/A</v>
      </c>
      <c r="LC30" s="18" t="str">
        <v xml:space="preserve"> </v>
      </c>
      <c r="LD30" s="18" t="str">
        <v xml:space="preserve"> </v>
      </c>
      <c r="LF30" s="18" t="e" cm="1">
        <f t="array" ref="LF30">_xlfn.IFS(AND($B$1=1,$O$50&gt;0),VLOOKUP(LF4,$N$51:$O$90,2,FALSE),AND($B$1=3,$O$50&gt;0),VLOOKUP(LF4,$N$51:$O$64,2,FALSE),AND($B$1=4,$O$50&gt;0),VLOOKUP(LF4,$N$51:$O$60,2,FALSE))</f>
        <v>#N/A</v>
      </c>
      <c r="LG30" s="16" t="str">
        <f>_xlfn.IFNA(IF(LF30&gt;0,$O$50)," ")</f>
        <v xml:space="preserve"> </v>
      </c>
      <c r="LH30" s="16" t="str">
        <f>_xlfn.IFNA(IF(LF30&gt;0,$O$49)," ")</f>
        <v xml:space="preserve"> </v>
      </c>
      <c r="LJ30" s="18" t="e">
        <v>#N/A</v>
      </c>
      <c r="LK30" s="18" t="str">
        <v xml:space="preserve"> </v>
      </c>
      <c r="LL30" s="18" t="str">
        <v xml:space="preserve"> </v>
      </c>
    </row>
    <row r="31" spans="1:324" x14ac:dyDescent="0.2">
      <c r="A31" s="16"/>
      <c r="B31" s="20" t="str">
        <f>IF($M$50&gt;0,VLOOKUP(B4,_xlfn.ANCHORARRAY($L$92),2),"NEIN")</f>
        <v>NEIN</v>
      </c>
      <c r="C31" s="21">
        <f>IF(B31&gt;0,$M$50)</f>
        <v>0</v>
      </c>
      <c r="D31" s="21" t="str">
        <f>IF(B31&gt;0,$M$49)</f>
        <v>c</v>
      </c>
      <c r="E31" s="18"/>
      <c r="F31" s="18" t="e" cm="1">
        <f t="array" ref="F31">_xlfn.IFS(AND($B$1=1,$M$50&gt;0),VLOOKUP(F4,$L$51:$M$90,2,FALSE),AND($B$1=3,$M$50&gt;0),VLOOKUP(F4,$L$51:$M$64,2,FALSE),AND($B$1=4,$M$50&gt;0),VLOOKUP(F4,$L$51:$M$60,2,FALSE))</f>
        <v>#N/A</v>
      </c>
      <c r="G31" s="16" t="str">
        <f>_xlfn.IFNA(IF(F31&gt;0,$M$50)," ")</f>
        <v xml:space="preserve"> </v>
      </c>
      <c r="H31" s="16" t="str">
        <f>_xlfn.IFNA(IF(F31&gt;0,$M$49)," ")</f>
        <v xml:space="preserve"> </v>
      </c>
      <c r="J31" s="3" t="e">
        <v>#N/A</v>
      </c>
      <c r="K31" s="1" t="str">
        <v xml:space="preserve"> </v>
      </c>
      <c r="L31" s="1" t="str">
        <v xml:space="preserve"> </v>
      </c>
      <c r="N31" s="18" t="e" cm="1">
        <f t="array" ref="N31">_xlfn.IFS(AND($B$1=1,$M$50&gt;0),VLOOKUP(N4,$L$51:$M$90,2,FALSE),AND($B$1=3,$M$50&gt;0),VLOOKUP(N4,$L$51:$M$64,2,FALSE),AND($B$1=4,$M$50&gt;0),VLOOKUP(N4,$L$51:$M$60,2,FALSE))</f>
        <v>#N/A</v>
      </c>
      <c r="O31" s="16" t="str">
        <f>_xlfn.IFNA(IF(N31&gt;0,$M$50)," ")</f>
        <v xml:space="preserve"> </v>
      </c>
      <c r="P31" s="16" t="str">
        <f>_xlfn.IFNA(IF(N31&gt;0,$M$49)," ")</f>
        <v xml:space="preserve"> </v>
      </c>
      <c r="R31" s="18" t="e">
        <v>#N/A</v>
      </c>
      <c r="S31" s="16" t="str">
        <v xml:space="preserve"> </v>
      </c>
      <c r="T31" s="16" t="str">
        <v xml:space="preserve"> </v>
      </c>
      <c r="V31" s="18" t="e" cm="1">
        <f t="array" ref="V31">_xlfn.IFS(AND($B$1=1,$M$50&gt;0),VLOOKUP(V4,$L$51:$M$90,2,FALSE),AND($B$1=3,$M$50&gt;0),VLOOKUP(V4,$L$51:$M$64,2,FALSE),AND($B$1=4,$M$50&gt;0),VLOOKUP(V4,$L$51:$M$60,2,FALSE))</f>
        <v>#N/A</v>
      </c>
      <c r="W31" s="16" t="str">
        <f>_xlfn.IFNA(IF(V31&gt;0,$M$50)," ")</f>
        <v xml:space="preserve"> </v>
      </c>
      <c r="X31" s="16" t="str">
        <f>_xlfn.IFNA(IF(V31&gt;0,$M$49)," ")</f>
        <v xml:space="preserve"> </v>
      </c>
      <c r="Z31" s="3" t="e">
        <v>#N/A</v>
      </c>
      <c r="AA31" s="1" t="str">
        <v xml:space="preserve"> </v>
      </c>
      <c r="AB31" s="1" t="str">
        <v xml:space="preserve"> </v>
      </c>
      <c r="AD31" s="18" t="e" cm="1">
        <f t="array" ref="AD31">_xlfn.IFS(AND($B$1=1,$M$50&gt;0),VLOOKUP(AD4,$L$51:$M$90,2,FALSE),AND($B$1=3,$M$50&gt;0),VLOOKUP(AD4,$L$51:$M$64,2,FALSE),AND($B$1=4,$M$50&gt;0),VLOOKUP(AD4,$L$51:$M$60,2,FALSE))</f>
        <v>#N/A</v>
      </c>
      <c r="AE31" s="16" t="str">
        <f>_xlfn.IFNA(IF(AD31&gt;0,$M$50)," ")</f>
        <v xml:space="preserve"> </v>
      </c>
      <c r="AF31" s="16" t="str">
        <f>_xlfn.IFNA(IF(AD31&gt;0,$M$49)," ")</f>
        <v xml:space="preserve"> </v>
      </c>
      <c r="AH31" s="3" t="e">
        <v>#N/A</v>
      </c>
      <c r="AI31" s="1" t="str">
        <v xml:space="preserve"> </v>
      </c>
      <c r="AJ31" s="1" t="str">
        <v xml:space="preserve"> </v>
      </c>
      <c r="AL31" s="18" t="e" cm="1">
        <f t="array" ref="AL31">_xlfn.IFS(AND($B$1=1,$M$50&gt;0),VLOOKUP(AL4,$L$51:$M$90,2,FALSE),AND($B$1=3,$M$50&gt;0),VLOOKUP(AL4,$L$51:$M$64,2,FALSE),AND($B$1=4,$M$50&gt;0),VLOOKUP(AL4,$L$51:$M$60,2,FALSE))</f>
        <v>#N/A</v>
      </c>
      <c r="AM31" s="16" t="str">
        <f>_xlfn.IFNA(IF(AL31&gt;0,$M$50)," ")</f>
        <v xml:space="preserve"> </v>
      </c>
      <c r="AN31" s="16" t="str">
        <f>_xlfn.IFNA(IF(AL31&gt;0,$M$49)," ")</f>
        <v xml:space="preserve"> </v>
      </c>
      <c r="AP31" s="3" t="e">
        <v>#N/A</v>
      </c>
      <c r="AQ31" s="1" t="str">
        <v xml:space="preserve"> </v>
      </c>
      <c r="AR31" s="1" t="str">
        <v xml:space="preserve"> </v>
      </c>
      <c r="AT31" s="18" t="e" cm="1">
        <f t="array" ref="AT31">_xlfn.IFS(AND($B$1=1,$M$50&gt;0),VLOOKUP(AT4,$L$51:$M$90,2,FALSE),AND($B$1=3,$M$50&gt;0),VLOOKUP(AT4,$L$51:$M$64,2,FALSE),AND($B$1=4,$M$50&gt;0),VLOOKUP(AT4,$L$51:$M$60,2,FALSE))</f>
        <v>#N/A</v>
      </c>
      <c r="AU31" s="16" t="str">
        <f>_xlfn.IFNA(IF(AT31&gt;0,$M$50)," ")</f>
        <v xml:space="preserve"> </v>
      </c>
      <c r="AV31" s="16" t="str">
        <f>_xlfn.IFNA(IF(AT31&gt;0,$M$49)," ")</f>
        <v xml:space="preserve"> </v>
      </c>
      <c r="AX31" s="3" t="e">
        <v>#N/A</v>
      </c>
      <c r="AY31" s="1" t="str">
        <v xml:space="preserve"> </v>
      </c>
      <c r="AZ31" s="1" t="str">
        <v xml:space="preserve"> </v>
      </c>
      <c r="BB31" s="18" t="e" cm="1">
        <f t="array" ref="BB31">_xlfn.IFS(AND($B$1=1,$M$50&gt;0),VLOOKUP(BB4,$L$51:$M$90,2,FALSE),AND($B$1=3,$M$50&gt;0),VLOOKUP(BB4,$L$51:$M$64,2,FALSE),AND($B$1=4,$M$50&gt;0),VLOOKUP(BB4,$L$51:$M$60,2,FALSE))</f>
        <v>#N/A</v>
      </c>
      <c r="BC31" s="16" t="str">
        <f>_xlfn.IFNA(IF(BB31&gt;0,$M$50)," ")</f>
        <v xml:space="preserve"> </v>
      </c>
      <c r="BD31" s="16" t="str">
        <f>_xlfn.IFNA(IF(BB31&gt;0,$M$49)," ")</f>
        <v xml:space="preserve"> </v>
      </c>
      <c r="BF31" s="3" t="e">
        <v>#N/A</v>
      </c>
      <c r="BG31" s="1" t="str">
        <v xml:space="preserve"> </v>
      </c>
      <c r="BH31" s="1" t="str">
        <v xml:space="preserve"> </v>
      </c>
      <c r="BJ31" s="18" t="e" cm="1">
        <f t="array" ref="BJ31">_xlfn.IFS(AND($B$1=1,$M$50&gt;0),VLOOKUP(BJ4,$L$51:$M$90,2,FALSE),AND($B$1=3,$M$50&gt;0),VLOOKUP(BJ4,$L$51:$M$64,2,FALSE),AND($B$1=4,$M$50&gt;0),VLOOKUP(BJ4,$L$51:$M$60,2,FALSE))</f>
        <v>#N/A</v>
      </c>
      <c r="BK31" s="16" t="str">
        <f>_xlfn.IFNA(IF(BJ31&gt;0,$M$50)," ")</f>
        <v xml:space="preserve"> </v>
      </c>
      <c r="BL31" s="16" t="str">
        <f>_xlfn.IFNA(IF(BJ31&gt;0,$M$49)," ")</f>
        <v xml:space="preserve"> </v>
      </c>
      <c r="BN31" s="3" t="e">
        <v>#N/A</v>
      </c>
      <c r="BO31" s="3" t="str">
        <v xml:space="preserve"> </v>
      </c>
      <c r="BP31" s="3" t="str">
        <v xml:space="preserve"> </v>
      </c>
      <c r="BR31" s="18" t="e" cm="1">
        <f t="array" ref="BR31">_xlfn.IFS(AND($B$1=1,$M$50&gt;0),VLOOKUP(BR4,$L$51:$M$90,2,FALSE),AND($B$1=3,$M$50&gt;0),VLOOKUP(BR4,$L$51:$M$64,2,FALSE),AND($B$1=4,$M$50&gt;0),VLOOKUP(BR4,$L$51:$M$60,2,FALSE))</f>
        <v>#N/A</v>
      </c>
      <c r="BS31" s="16" t="str">
        <f>_xlfn.IFNA(IF(BR31&gt;0,$M$50)," ")</f>
        <v xml:space="preserve"> </v>
      </c>
      <c r="BT31" s="16" t="str">
        <f>_xlfn.IFNA(IF(BR31&gt;0,$M$49)," ")</f>
        <v xml:space="preserve"> </v>
      </c>
      <c r="BV31" s="3" t="e">
        <v>#N/A</v>
      </c>
      <c r="BW31" s="3" t="str">
        <v xml:space="preserve"> </v>
      </c>
      <c r="BX31" s="3" t="str">
        <v xml:space="preserve"> </v>
      </c>
      <c r="BZ31" s="18" t="e" cm="1">
        <f t="array" ref="BZ31">_xlfn.IFS(AND($B$1=1,$M$50&gt;0),VLOOKUP(BZ4,$L$51:$M$90,2,FALSE),AND($B$1=3,$M$50&gt;0),VLOOKUP(BZ4,$L$51:$M$64,2,FALSE),AND($B$1=4,$M$50&gt;0),VLOOKUP(BZ4,$L$51:$M$60,2,FALSE))</f>
        <v>#N/A</v>
      </c>
      <c r="CA31" s="16" t="str">
        <f>_xlfn.IFNA(IF(BZ31&gt;0,$M$50)," ")</f>
        <v xml:space="preserve"> </v>
      </c>
      <c r="CB31" s="16" t="str">
        <f>_xlfn.IFNA(IF(BZ31&gt;0,$M$49)," ")</f>
        <v xml:space="preserve"> </v>
      </c>
      <c r="CD31" s="3" t="e">
        <v>#N/A</v>
      </c>
      <c r="CE31" s="3" t="str">
        <v xml:space="preserve"> </v>
      </c>
      <c r="CF31" s="3" t="str">
        <v xml:space="preserve"> </v>
      </c>
      <c r="CH31" s="18" t="e" cm="1">
        <f t="array" ref="CH31">_xlfn.IFS(AND($B$1=1,$M$50&gt;0),VLOOKUP(CH4,$L$51:$M$90,2,FALSE),AND($B$1=3,$M$50&gt;0),VLOOKUP(CH4,$L$51:$M$64,2,FALSE),AND($B$1=4,$M$50&gt;0),VLOOKUP(CH4,$L$51:$M$60,2,FALSE))</f>
        <v>#N/A</v>
      </c>
      <c r="CI31" s="16" t="str">
        <f>_xlfn.IFNA(IF(CH31&gt;0,$M$50)," ")</f>
        <v xml:space="preserve"> </v>
      </c>
      <c r="CJ31" s="16" t="str">
        <f>_xlfn.IFNA(IF(CH31&gt;0,$M$49)," ")</f>
        <v xml:space="preserve"> </v>
      </c>
      <c r="CL31" s="3" t="e">
        <v>#N/A</v>
      </c>
      <c r="CM31" s="3" t="str">
        <v xml:space="preserve"> </v>
      </c>
      <c r="CN31" s="3" t="str">
        <v xml:space="preserve"> </v>
      </c>
      <c r="CP31" s="18" t="e" cm="1">
        <f t="array" ref="CP31">_xlfn.IFS(AND($B$1=1,$M$50&gt;0),VLOOKUP(CP4,$L$51:$M$90,2,FALSE),AND($B$1=3,$M$50&gt;0),VLOOKUP(CP4,$L$51:$M$64,2,FALSE),AND($B$1=4,$M$50&gt;0),VLOOKUP(CP4,$L$51:$M$60,2,FALSE))</f>
        <v>#N/A</v>
      </c>
      <c r="CQ31" s="16" t="str">
        <f>_xlfn.IFNA(IF(CP31&gt;0,$M$50)," ")</f>
        <v xml:space="preserve"> </v>
      </c>
      <c r="CR31" s="16" t="str">
        <f>_xlfn.IFNA(IF(CP31&gt;0,$M$49)," ")</f>
        <v xml:space="preserve"> </v>
      </c>
      <c r="CT31" s="3" t="e">
        <v>#N/A</v>
      </c>
      <c r="CU31" s="3" t="str">
        <v xml:space="preserve"> </v>
      </c>
      <c r="CV31" s="3" t="str">
        <v xml:space="preserve"> </v>
      </c>
      <c r="CX31" s="18" t="e" cm="1">
        <f t="array" ref="CX31">_xlfn.IFS(AND($B$1=1,$M$50&gt;0),VLOOKUP(CX4,$L$51:$M$90,2,FALSE),AND($B$1=3,$M$50&gt;0),VLOOKUP(CX4,$L$51:$M$64,2,FALSE),AND($B$1=4,$M$50&gt;0),VLOOKUP(CX4,$L$51:$M$60,2,FALSE))</f>
        <v>#N/A</v>
      </c>
      <c r="CY31" s="16" t="str">
        <f>_xlfn.IFNA(IF(CX31&gt;0,$M$50)," ")</f>
        <v xml:space="preserve"> </v>
      </c>
      <c r="CZ31" s="16" t="str">
        <f>_xlfn.IFNA(IF(CX31&gt;0,$M$49)," ")</f>
        <v xml:space="preserve"> </v>
      </c>
      <c r="DB31" s="3" t="e">
        <v>#N/A</v>
      </c>
      <c r="DC31" s="3" t="str">
        <v xml:space="preserve"> </v>
      </c>
      <c r="DD31" s="3" t="str">
        <v xml:space="preserve"> </v>
      </c>
      <c r="DF31" s="18" t="e" cm="1">
        <f t="array" ref="DF31">_xlfn.IFS(AND($B$1=1,$M$50&gt;0),VLOOKUP(DF4,$L$51:$M$90,2,FALSE),AND($B$1=3,$M$50&gt;0),VLOOKUP(DF4,$L$51:$M$64,2,FALSE),AND($B$1=4,$M$50&gt;0),VLOOKUP(DF4,$L$51:$M$60,2,FALSE))</f>
        <v>#N/A</v>
      </c>
      <c r="DG31" s="16" t="str">
        <f>_xlfn.IFNA(IF(DF31&gt;0,$M$50)," ")</f>
        <v xml:space="preserve"> </v>
      </c>
      <c r="DH31" s="16" t="str">
        <f>_xlfn.IFNA(IF(DF31&gt;0,$M$49)," ")</f>
        <v xml:space="preserve"> </v>
      </c>
      <c r="DJ31" s="3" t="e">
        <v>#N/A</v>
      </c>
      <c r="DK31" s="3" t="str">
        <v xml:space="preserve"> </v>
      </c>
      <c r="DL31" s="3" t="str">
        <v xml:space="preserve"> </v>
      </c>
      <c r="DN31" s="18" t="e" cm="1">
        <f t="array" ref="DN31">_xlfn.IFS(AND($B$1=1,$M$50&gt;0),VLOOKUP(DN4,$L$51:$M$90,2,FALSE),AND($B$1=3,$M$50&gt;0),VLOOKUP(DN4,$L$51:$M$64,2,FALSE),AND($B$1=4,$M$50&gt;0),VLOOKUP(DN4,$L$51:$M$60,2,FALSE))</f>
        <v>#N/A</v>
      </c>
      <c r="DO31" s="16" t="str">
        <f>_xlfn.IFNA(IF(DN31&gt;0,$M$50)," ")</f>
        <v xml:space="preserve"> </v>
      </c>
      <c r="DP31" s="16" t="str">
        <f>_xlfn.IFNA(IF(DN31&gt;0,$M$49)," ")</f>
        <v xml:space="preserve"> </v>
      </c>
      <c r="DR31" s="3" t="e">
        <v>#N/A</v>
      </c>
      <c r="DS31" s="3" t="str">
        <v xml:space="preserve"> </v>
      </c>
      <c r="DT31" s="3" t="str">
        <v xml:space="preserve"> </v>
      </c>
      <c r="DV31" s="18" t="e" cm="1">
        <f t="array" ref="DV31">_xlfn.IFS(AND($B$1=1,$M$50&gt;0),VLOOKUP(DV4,$L$51:$M$90,2,FALSE),AND($B$1=3,$M$50&gt;0),VLOOKUP(DV4,$L$51:$M$64,2,FALSE),AND($B$1=4,$M$50&gt;0),VLOOKUP(DV4,$L$51:$M$60,2,FALSE))</f>
        <v>#N/A</v>
      </c>
      <c r="DW31" s="16" t="str">
        <f>_xlfn.IFNA(IF(DV31&gt;0,$M$50)," ")</f>
        <v xml:space="preserve"> </v>
      </c>
      <c r="DX31" s="16" t="str">
        <f>_xlfn.IFNA(IF(DV31&gt;0,$M$49)," ")</f>
        <v xml:space="preserve"> </v>
      </c>
      <c r="DZ31" s="3" t="e">
        <v>#N/A</v>
      </c>
      <c r="EA31" s="3" t="str">
        <v xml:space="preserve"> </v>
      </c>
      <c r="EB31" s="3" t="str">
        <v xml:space="preserve"> </v>
      </c>
      <c r="ED31" s="18" t="e" cm="1">
        <f t="array" ref="ED31">_xlfn.IFS(AND($B$1=1,$M$50&gt;0),VLOOKUP(ED4,$L$51:$M$90,2,FALSE),AND($B$1=3,$M$50&gt;0),VLOOKUP(ED4,$L$51:$M$64,2,FALSE),AND($B$1=4,$M$50&gt;0),VLOOKUP(ED4,$L$51:$M$60,2,FALSE))</f>
        <v>#N/A</v>
      </c>
      <c r="EE31" s="16" t="str">
        <f>_xlfn.IFNA(IF(ED31&gt;0,$M$50)," ")</f>
        <v xml:space="preserve"> </v>
      </c>
      <c r="EF31" s="16" t="str">
        <f>_xlfn.IFNA(IF(ED31&gt;0,$M$49)," ")</f>
        <v xml:space="preserve"> </v>
      </c>
      <c r="EH31" s="3" t="e">
        <v>#N/A</v>
      </c>
      <c r="EI31" s="3" t="str">
        <v xml:space="preserve"> </v>
      </c>
      <c r="EJ31" s="3" t="str">
        <v xml:space="preserve"> </v>
      </c>
      <c r="EL31" s="18" t="e" cm="1">
        <f t="array" ref="EL31">_xlfn.IFS(AND($B$1=1,$M$50&gt;0),VLOOKUP(EL4,$L$51:$M$90,2,FALSE),AND($B$1=3,$M$50&gt;0),VLOOKUP(EL4,$L$51:$M$64,2,FALSE),AND($B$1=4,$M$50&gt;0),VLOOKUP(EL4,$L$51:$M$60,2,FALSE))</f>
        <v>#N/A</v>
      </c>
      <c r="EM31" s="16" t="str">
        <f>_xlfn.IFNA(IF(EL31&gt;0,$M$50)," ")</f>
        <v xml:space="preserve"> </v>
      </c>
      <c r="EN31" s="16" t="str">
        <f>_xlfn.IFNA(IF(EL31&gt;0,$M$49)," ")</f>
        <v xml:space="preserve"> </v>
      </c>
      <c r="EP31" s="18" t="e">
        <v>#N/A</v>
      </c>
      <c r="EQ31" s="18" t="str">
        <v xml:space="preserve"> </v>
      </c>
      <c r="ER31" s="18" t="str">
        <v xml:space="preserve"> </v>
      </c>
      <c r="ET31" s="18" t="e" cm="1">
        <f t="array" ref="ET31">_xlfn.IFS(AND($B$1=1,$M$50&gt;0),VLOOKUP(ET4,$L$51:$M$90,2,FALSE),AND($B$1=3,$M$50&gt;0),VLOOKUP(ET4,$L$51:$M$64,2,FALSE),AND($B$1=4,$M$50&gt;0),VLOOKUP(ET4,$L$51:$M$60,2,FALSE))</f>
        <v>#N/A</v>
      </c>
      <c r="EU31" s="16" t="str">
        <f>_xlfn.IFNA(IF(ET31&gt;0,$M$50)," ")</f>
        <v xml:space="preserve"> </v>
      </c>
      <c r="EV31" s="16" t="str">
        <f>_xlfn.IFNA(IF(ET31&gt;0,$M$49)," ")</f>
        <v xml:space="preserve"> </v>
      </c>
      <c r="EX31" s="18" t="e">
        <v>#N/A</v>
      </c>
      <c r="EY31" s="18" t="str">
        <v xml:space="preserve"> </v>
      </c>
      <c r="EZ31" s="18" t="str">
        <v xml:space="preserve"> </v>
      </c>
      <c r="FB31" s="18" t="e" cm="1">
        <f t="array" ref="FB31">_xlfn.IFS(AND($B$1=1,$M$50&gt;0),VLOOKUP(FB4,$L$51:$M$90,2,FALSE),AND($B$1=3,$M$50&gt;0),VLOOKUP(FB4,$L$51:$M$64,2,FALSE),AND($B$1=4,$M$50&gt;0),VLOOKUP(FB4,$L$51:$M$60,2,FALSE))</f>
        <v>#N/A</v>
      </c>
      <c r="FC31" s="16" t="str">
        <f>_xlfn.IFNA(IF(FB31&gt;0,$M$50)," ")</f>
        <v xml:space="preserve"> </v>
      </c>
      <c r="FD31" s="16" t="str">
        <f>_xlfn.IFNA(IF(FB31&gt;0,$M$49)," ")</f>
        <v xml:space="preserve"> </v>
      </c>
      <c r="FF31" s="18" t="e">
        <v>#N/A</v>
      </c>
      <c r="FG31" s="18" t="str">
        <v xml:space="preserve"> </v>
      </c>
      <c r="FH31" s="18" t="str">
        <v xml:space="preserve"> </v>
      </c>
      <c r="FJ31" s="18" t="e" cm="1">
        <f t="array" ref="FJ31">_xlfn.IFS(AND($B$1=1,$M$50&gt;0),VLOOKUP(FJ4,$L$51:$M$90,2,FALSE),AND($B$1=3,$M$50&gt;0),VLOOKUP(FJ4,$L$51:$M$64,2,FALSE),AND($B$1=4,$M$50&gt;0),VLOOKUP(FJ4,$L$51:$M$60,2,FALSE))</f>
        <v>#N/A</v>
      </c>
      <c r="FK31" s="16" t="str">
        <f>_xlfn.IFNA(IF(FJ31&gt;0,$M$50)," ")</f>
        <v xml:space="preserve"> </v>
      </c>
      <c r="FL31" s="16" t="str">
        <f>_xlfn.IFNA(IF(FJ31&gt;0,$M$49)," ")</f>
        <v xml:space="preserve"> </v>
      </c>
      <c r="FN31" s="18" t="e">
        <v>#N/A</v>
      </c>
      <c r="FO31" s="18" t="str">
        <v xml:space="preserve"> </v>
      </c>
      <c r="FP31" s="18" t="str">
        <v xml:space="preserve"> </v>
      </c>
      <c r="FR31" s="18" t="e" cm="1">
        <f t="array" ref="FR31">_xlfn.IFS(AND($B$1=1,$M$50&gt;0),VLOOKUP(FR4,$L$51:$M$90,2,FALSE),AND($B$1=3,$M$50&gt;0),VLOOKUP(FR4,$L$51:$M$64,2,FALSE),AND($B$1=4,$M$50&gt;0),VLOOKUP(FR4,$L$51:$M$60,2,FALSE))</f>
        <v>#N/A</v>
      </c>
      <c r="FS31" s="16" t="str">
        <f>_xlfn.IFNA(IF(FR31&gt;0,$M$50)," ")</f>
        <v xml:space="preserve"> </v>
      </c>
      <c r="FT31" s="16" t="str">
        <f>_xlfn.IFNA(IF(FR31&gt;0,$M$49)," ")</f>
        <v xml:space="preserve"> </v>
      </c>
      <c r="FV31" s="18" t="e">
        <v>#N/A</v>
      </c>
      <c r="FW31" s="18" t="str">
        <v xml:space="preserve"> </v>
      </c>
      <c r="FX31" s="18" t="str">
        <v xml:space="preserve"> </v>
      </c>
      <c r="FZ31" s="18" t="e" cm="1">
        <f t="array" ref="FZ31">_xlfn.IFS(AND($B$1=1,$M$50&gt;0),VLOOKUP(FZ4,$L$51:$M$90,2,FALSE),AND($B$1=3,$M$50&gt;0),VLOOKUP(FZ4,$L$51:$M$64,2,FALSE),AND($B$1=4,$M$50&gt;0),VLOOKUP(FZ4,$L$51:$M$60,2,FALSE))</f>
        <v>#N/A</v>
      </c>
      <c r="GA31" s="16" t="str">
        <f>_xlfn.IFNA(IF(FZ31&gt;0,$M$50)," ")</f>
        <v xml:space="preserve"> </v>
      </c>
      <c r="GB31" s="16" t="str">
        <f>_xlfn.IFNA(IF(FZ31&gt;0,$M$49)," ")</f>
        <v xml:space="preserve"> </v>
      </c>
      <c r="GD31" s="18" t="e">
        <v>#N/A</v>
      </c>
      <c r="GE31" s="16" t="str">
        <v xml:space="preserve"> </v>
      </c>
      <c r="GF31" s="16" t="str">
        <v xml:space="preserve"> </v>
      </c>
      <c r="GH31" s="18" t="e" cm="1">
        <f t="array" ref="GH31">_xlfn.IFS(AND($B$1=1,$M$50&gt;0),VLOOKUP(GH4,$L$51:$M$90,2,FALSE),AND($B$1=3,$M$50&gt;0),VLOOKUP(GH4,$L$51:$M$64,2,FALSE),AND($B$1=4,$M$50&gt;0),VLOOKUP(GH4,$L$51:$M$60,2,FALSE))</f>
        <v>#N/A</v>
      </c>
      <c r="GI31" s="16" t="str">
        <f>_xlfn.IFNA(IF(GH31&gt;0,$M$50)," ")</f>
        <v xml:space="preserve"> </v>
      </c>
      <c r="GJ31" s="16" t="str">
        <f>_xlfn.IFNA(IF(GH31&gt;0,$M$49)," ")</f>
        <v xml:space="preserve"> </v>
      </c>
      <c r="GL31" s="18" t="e">
        <v>#N/A</v>
      </c>
      <c r="GM31" s="16" t="str">
        <v xml:space="preserve"> </v>
      </c>
      <c r="GN31" s="16" t="str">
        <v xml:space="preserve"> </v>
      </c>
      <c r="GP31" s="18" t="e" cm="1">
        <f t="array" ref="GP31">_xlfn.IFS(AND($B$1=1,$M$50&gt;0),VLOOKUP(GP4,$L$51:$M$90,2,FALSE),AND($B$1=3,$M$50&gt;0),VLOOKUP(GP4,$L$51:$M$64,2,FALSE),AND($B$1=4,$M$50&gt;0),VLOOKUP(GP4,$L$51:$M$60,2,FALSE))</f>
        <v>#N/A</v>
      </c>
      <c r="GQ31" s="16" t="str">
        <f>_xlfn.IFNA(IF(GP31&gt;0,$M$50)," ")</f>
        <v xml:space="preserve"> </v>
      </c>
      <c r="GR31" s="16" t="str">
        <f>_xlfn.IFNA(IF(GP31&gt;0,$M$49)," ")</f>
        <v xml:space="preserve"> </v>
      </c>
      <c r="GT31" s="18" t="e">
        <v>#N/A</v>
      </c>
      <c r="GU31" s="16" t="str">
        <v xml:space="preserve"> </v>
      </c>
      <c r="GV31" s="16" t="str">
        <v xml:space="preserve"> </v>
      </c>
      <c r="GX31" s="18" t="e" cm="1">
        <f t="array" ref="GX31">_xlfn.IFS(AND($B$1=1,$M$50&gt;0),VLOOKUP(GX4,$L$51:$M$90,2,FALSE),AND($B$1=3,$M$50&gt;0),VLOOKUP(GX4,$L$51:$M$64,2,FALSE),AND($B$1=4,$M$50&gt;0),VLOOKUP(GX4,$L$51:$M$60,2,FALSE))</f>
        <v>#N/A</v>
      </c>
      <c r="GY31" s="16" t="str">
        <f>_xlfn.IFNA(IF(GX31&gt;0,$M$50)," ")</f>
        <v xml:space="preserve"> </v>
      </c>
      <c r="GZ31" s="16" t="str">
        <f>_xlfn.IFNA(IF(GX31&gt;0,$M$49)," ")</f>
        <v xml:space="preserve"> </v>
      </c>
      <c r="HB31" s="18" t="e">
        <v>#N/A</v>
      </c>
      <c r="HC31" s="16" t="str">
        <v xml:space="preserve"> </v>
      </c>
      <c r="HD31" s="16" t="str">
        <v xml:space="preserve"> </v>
      </c>
      <c r="HF31" s="18" t="e" cm="1">
        <f t="array" ref="HF31">_xlfn.IFS(AND($B$1=1,$M$50&gt;0),VLOOKUP(HF4,$L$51:$M$90,2,FALSE),AND($B$1=3,$M$50&gt;0),VLOOKUP(HF4,$L$51:$M$64,2,FALSE),AND($B$1=4,$M$50&gt;0),VLOOKUP(HF4,$L$51:$M$60,2,FALSE))</f>
        <v>#N/A</v>
      </c>
      <c r="HG31" s="16" t="str">
        <f>_xlfn.IFNA(IF(HF31&gt;0,$M$50)," ")</f>
        <v xml:space="preserve"> </v>
      </c>
      <c r="HH31" s="16" t="str">
        <f>_xlfn.IFNA(IF(HF31&gt;0,$M$49)," ")</f>
        <v xml:space="preserve"> </v>
      </c>
      <c r="HJ31" s="18" t="e">
        <v>#N/A</v>
      </c>
      <c r="HK31" s="18" t="str">
        <v xml:space="preserve"> </v>
      </c>
      <c r="HL31" s="18" t="str">
        <v xml:space="preserve"> </v>
      </c>
      <c r="HN31" s="18" t="e" cm="1">
        <f t="array" ref="HN31">_xlfn.IFS(AND($B$1=1,$M$50&gt;0),VLOOKUP(HN4,$L$51:$M$90,2,FALSE),AND($B$1=3,$M$50&gt;0),VLOOKUP(HN4,$L$51:$M$64,2,FALSE),AND($B$1=4,$M$50&gt;0),VLOOKUP(HN4,$L$51:$M$60,2,FALSE))</f>
        <v>#N/A</v>
      </c>
      <c r="HO31" s="16" t="str">
        <f>_xlfn.IFNA(IF(HN31&gt;0,$M$50)," ")</f>
        <v xml:space="preserve"> </v>
      </c>
      <c r="HP31" s="16" t="str">
        <f>_xlfn.IFNA(IF(HN31&gt;0,$M$49)," ")</f>
        <v xml:space="preserve"> </v>
      </c>
      <c r="HR31" s="18" t="e">
        <v>#N/A</v>
      </c>
      <c r="HS31" s="18" t="str">
        <v xml:space="preserve"> </v>
      </c>
      <c r="HT31" s="18" t="str">
        <v xml:space="preserve"> </v>
      </c>
      <c r="HV31" s="18" t="e" cm="1">
        <f t="array" ref="HV31">_xlfn.IFS(AND($B$1=1,$M$50&gt;0),VLOOKUP(HV4,$L$51:$M$90,2,FALSE),AND($B$1=3,$M$50&gt;0),VLOOKUP(HV4,$L$51:$M$64,2,FALSE),AND($B$1=4,$M$50&gt;0),VLOOKUP(HV4,$L$51:$M$60,2,FALSE))</f>
        <v>#N/A</v>
      </c>
      <c r="HW31" s="16" t="str">
        <f>_xlfn.IFNA(IF(HV31&gt;0,$M$50)," ")</f>
        <v xml:space="preserve"> </v>
      </c>
      <c r="HX31" s="16" t="str">
        <f>_xlfn.IFNA(IF(HV31&gt;0,$M$49)," ")</f>
        <v xml:space="preserve"> </v>
      </c>
      <c r="HZ31" s="18" t="e">
        <v>#N/A</v>
      </c>
      <c r="IA31" s="18" t="str">
        <v xml:space="preserve"> </v>
      </c>
      <c r="IB31" s="18" t="str">
        <v xml:space="preserve"> </v>
      </c>
      <c r="ID31" s="18" t="e" cm="1">
        <f t="array" ref="ID31">_xlfn.IFS(AND($B$1=1,$M$50&gt;0),VLOOKUP(ID4,$L$51:$M$90,2,FALSE),AND($B$1=3,$M$50&gt;0),VLOOKUP(ID4,$L$51:$M$64,2,FALSE),AND($B$1=4,$M$50&gt;0),VLOOKUP(ID4,$L$51:$M$60,2,FALSE))</f>
        <v>#N/A</v>
      </c>
      <c r="IE31" s="16" t="str">
        <f>_xlfn.IFNA(IF(ID31&gt;0,$M$50)," ")</f>
        <v xml:space="preserve"> </v>
      </c>
      <c r="IF31" s="16" t="str">
        <f>_xlfn.IFNA(IF(ID31&gt;0,$M$49)," ")</f>
        <v xml:space="preserve"> </v>
      </c>
      <c r="IH31" s="18" t="e">
        <v>#N/A</v>
      </c>
      <c r="II31" s="18" t="str">
        <v xml:space="preserve"> </v>
      </c>
      <c r="IJ31" s="18" t="str">
        <v xml:space="preserve"> </v>
      </c>
      <c r="IL31" s="18" t="e" cm="1">
        <f t="array" ref="IL31">_xlfn.IFS(AND($B$1=1,$M$50&gt;0),VLOOKUP(IL4,$L$51:$M$90,2,FALSE),AND($B$1=3,$M$50&gt;0),VLOOKUP(IL4,$L$51:$M$64,2,FALSE),AND($B$1=4,$M$50&gt;0),VLOOKUP(IL4,$L$51:$M$60,2,FALSE))</f>
        <v>#N/A</v>
      </c>
      <c r="IM31" s="16" t="str">
        <f>_xlfn.IFNA(IF(IL31&gt;0,$M$50)," ")</f>
        <v xml:space="preserve"> </v>
      </c>
      <c r="IN31" s="16" t="str">
        <f>_xlfn.IFNA(IF(IL31&gt;0,$M$49)," ")</f>
        <v xml:space="preserve"> </v>
      </c>
      <c r="IP31" s="18" t="e">
        <v>#N/A</v>
      </c>
      <c r="IQ31" s="18" t="str">
        <v xml:space="preserve"> </v>
      </c>
      <c r="IR31" s="18" t="str">
        <v xml:space="preserve"> </v>
      </c>
      <c r="IT31" s="18" t="e" cm="1">
        <f t="array" ref="IT31">_xlfn.IFS(AND($B$1=1,$M$50&gt;0),VLOOKUP(IT4,$L$51:$M$90,2,FALSE),AND($B$1=3,$M$50&gt;0),VLOOKUP(IT4,$L$51:$M$64,2,FALSE),AND($B$1=4,$M$50&gt;0),VLOOKUP(IT4,$L$51:$M$60,2,FALSE))</f>
        <v>#N/A</v>
      </c>
      <c r="IU31" s="16" t="str">
        <f>_xlfn.IFNA(IF(IT31&gt;0,$M$50)," ")</f>
        <v xml:space="preserve"> </v>
      </c>
      <c r="IV31" s="16" t="str">
        <f>_xlfn.IFNA(IF(IT31&gt;0,$M$49)," ")</f>
        <v xml:space="preserve"> </v>
      </c>
      <c r="IX31" s="18" t="e">
        <v>#N/A</v>
      </c>
      <c r="IY31" s="18" t="str">
        <v xml:space="preserve"> </v>
      </c>
      <c r="IZ31" s="18" t="str">
        <v xml:space="preserve"> </v>
      </c>
      <c r="JB31" s="18" t="e" cm="1">
        <f t="array" ref="JB31">_xlfn.IFS(AND($B$1=1,$M$50&gt;0),VLOOKUP(JB4,$L$51:$M$90,2,FALSE),AND($B$1=3,$M$50&gt;0),VLOOKUP(JB4,$L$51:$M$64,2,FALSE),AND($B$1=4,$M$50&gt;0),VLOOKUP(JB4,$L$51:$M$60,2,FALSE))</f>
        <v>#N/A</v>
      </c>
      <c r="JC31" s="16" t="str">
        <f>_xlfn.IFNA(IF(JB31&gt;0,$M$50)," ")</f>
        <v xml:space="preserve"> </v>
      </c>
      <c r="JD31" s="16" t="str">
        <f>_xlfn.IFNA(IF(JB31&gt;0,$M$49)," ")</f>
        <v xml:space="preserve"> </v>
      </c>
      <c r="JF31" s="18" t="e">
        <v>#N/A</v>
      </c>
      <c r="JG31" s="18" t="str">
        <v xml:space="preserve"> </v>
      </c>
      <c r="JH31" s="18" t="str">
        <v xml:space="preserve"> </v>
      </c>
      <c r="JJ31" s="18" t="e" cm="1">
        <f t="array" ref="JJ31">_xlfn.IFS(AND($B$1=1,$M$50&gt;0),VLOOKUP(JJ4,$L$51:$M$90,2,FALSE),AND($B$1=3,$M$50&gt;0),VLOOKUP(JJ4,$L$51:$M$64,2,FALSE),AND($B$1=4,$M$50&gt;0),VLOOKUP(JJ4,$L$51:$M$60,2,FALSE))</f>
        <v>#N/A</v>
      </c>
      <c r="JK31" s="16" t="str">
        <f>_xlfn.IFNA(IF(JJ31&gt;0,$M$50)," ")</f>
        <v xml:space="preserve"> </v>
      </c>
      <c r="JL31" s="16" t="str">
        <f>_xlfn.IFNA(IF(JJ31&gt;0,$M$49)," ")</f>
        <v xml:space="preserve"> </v>
      </c>
      <c r="JN31" s="18" t="e">
        <v>#N/A</v>
      </c>
      <c r="JO31" s="18" t="str">
        <v xml:space="preserve"> </v>
      </c>
      <c r="JP31" s="18" t="str">
        <v xml:space="preserve"> </v>
      </c>
      <c r="JR31" s="18" t="e" cm="1">
        <f t="array" ref="JR31">_xlfn.IFS(AND($B$1=1,$M$50&gt;0),VLOOKUP(JR4,$L$51:$M$90,2,FALSE),AND($B$1=3,$M$50&gt;0),VLOOKUP(JR4,$L$51:$M$64,2,FALSE),AND($B$1=4,$M$50&gt;0),VLOOKUP(JR4,$L$51:$M$60,2,FALSE))</f>
        <v>#N/A</v>
      </c>
      <c r="JS31" s="16" t="str">
        <f>_xlfn.IFNA(IF(JR31&gt;0,$M$50)," ")</f>
        <v xml:space="preserve"> </v>
      </c>
      <c r="JT31" s="16" t="str">
        <f>_xlfn.IFNA(IF(JR31&gt;0,$M$49)," ")</f>
        <v xml:space="preserve"> </v>
      </c>
      <c r="JV31" s="18" t="e">
        <v>#N/A</v>
      </c>
      <c r="JW31" s="18" t="str">
        <v xml:space="preserve"> </v>
      </c>
      <c r="JX31" s="18" t="str">
        <v xml:space="preserve"> </v>
      </c>
      <c r="JZ31" s="18" t="e" cm="1">
        <f t="array" ref="JZ31">_xlfn.IFS(AND($B$1=1,$M$50&gt;0),VLOOKUP(JZ4,$L$51:$M$90,2,FALSE),AND($B$1=3,$M$50&gt;0),VLOOKUP(JZ4,$L$51:$M$64,2,FALSE),AND($B$1=4,$M$50&gt;0),VLOOKUP(JZ4,$L$51:$M$60,2,FALSE))</f>
        <v>#N/A</v>
      </c>
      <c r="KA31" s="16" t="str">
        <f>_xlfn.IFNA(IF(JZ31&gt;0,$M$50)," ")</f>
        <v xml:space="preserve"> </v>
      </c>
      <c r="KB31" s="16" t="str">
        <f>_xlfn.IFNA(IF(JZ31&gt;0,$M$49)," ")</f>
        <v xml:space="preserve"> </v>
      </c>
      <c r="KD31" s="18" t="e">
        <v>#N/A</v>
      </c>
      <c r="KE31" s="18" t="str">
        <v xml:space="preserve"> </v>
      </c>
      <c r="KF31" s="18" t="str">
        <v xml:space="preserve"> </v>
      </c>
      <c r="KH31" s="18" t="e" cm="1">
        <f t="array" ref="KH31">_xlfn.IFS(AND($B$1=1,$M$50&gt;0),VLOOKUP(KH4,$L$51:$M$90,2,FALSE),AND($B$1=3,$M$50&gt;0),VLOOKUP(KH4,$L$51:$M$64,2,FALSE),AND($B$1=4,$M$50&gt;0),VLOOKUP(KH4,$L$51:$M$60,2,FALSE))</f>
        <v>#N/A</v>
      </c>
      <c r="KI31" s="16" t="str">
        <f>_xlfn.IFNA(IF(KH31&gt;0,$M$50)," ")</f>
        <v xml:space="preserve"> </v>
      </c>
      <c r="KJ31" s="16" t="str">
        <f>_xlfn.IFNA(IF(KH31&gt;0,$M$49)," ")</f>
        <v xml:space="preserve"> </v>
      </c>
      <c r="KL31" s="18" t="e">
        <v>#N/A</v>
      </c>
      <c r="KM31" s="18" t="str">
        <v xml:space="preserve"> </v>
      </c>
      <c r="KN31" s="18" t="str">
        <v xml:space="preserve"> </v>
      </c>
      <c r="KP31" s="18" t="e" cm="1">
        <f t="array" ref="KP31">_xlfn.IFS(AND($B$1=1,$M$50&gt;0),VLOOKUP(KP4,$L$51:$M$90,2,FALSE),AND($B$1=3,$M$50&gt;0),VLOOKUP(KP4,$L$51:$M$64,2,FALSE),AND($B$1=4,$M$50&gt;0),VLOOKUP(KP4,$L$51:$M$60,2,FALSE))</f>
        <v>#N/A</v>
      </c>
      <c r="KQ31" s="16" t="str">
        <f>_xlfn.IFNA(IF(KP31&gt;0,$M$50)," ")</f>
        <v xml:space="preserve"> </v>
      </c>
      <c r="KR31" s="16" t="str">
        <f>_xlfn.IFNA(IF(KP31&gt;0,$M$49)," ")</f>
        <v xml:space="preserve"> </v>
      </c>
      <c r="KT31" s="18" t="e">
        <v>#N/A</v>
      </c>
      <c r="KU31" s="18" t="str">
        <v xml:space="preserve"> </v>
      </c>
      <c r="KV31" s="18" t="str">
        <v xml:space="preserve"> </v>
      </c>
      <c r="KX31" s="18" t="e" cm="1">
        <f t="array" ref="KX31">_xlfn.IFS(AND($B$1=1,$M$50&gt;0),VLOOKUP(KX4,$L$51:$M$90,2,FALSE),AND($B$1=3,$M$50&gt;0),VLOOKUP(KX4,$L$51:$M$64,2,FALSE),AND($B$1=4,$M$50&gt;0),VLOOKUP(KX4,$L$51:$M$60,2,FALSE))</f>
        <v>#N/A</v>
      </c>
      <c r="KY31" s="16" t="str">
        <f>_xlfn.IFNA(IF(KX31&gt;0,$M$50)," ")</f>
        <v xml:space="preserve"> </v>
      </c>
      <c r="KZ31" s="16" t="str">
        <f>_xlfn.IFNA(IF(KX31&gt;0,$M$49)," ")</f>
        <v xml:space="preserve"> </v>
      </c>
      <c r="LB31" s="18" t="e">
        <v>#N/A</v>
      </c>
      <c r="LC31" s="18" t="str">
        <v xml:space="preserve"> </v>
      </c>
      <c r="LD31" s="18" t="str">
        <v xml:space="preserve"> </v>
      </c>
      <c r="LF31" s="18" t="e" cm="1">
        <f t="array" ref="LF31">_xlfn.IFS(AND($B$1=1,$M$50&gt;0),VLOOKUP(LF4,$L$51:$M$90,2,FALSE),AND($B$1=3,$M$50&gt;0),VLOOKUP(LF4,$L$51:$M$64,2,FALSE),AND($B$1=4,$M$50&gt;0),VLOOKUP(LF4,$L$51:$M$60,2,FALSE))</f>
        <v>#N/A</v>
      </c>
      <c r="LG31" s="16" t="str">
        <f>_xlfn.IFNA(IF(LF31&gt;0,$M$50)," ")</f>
        <v xml:space="preserve"> </v>
      </c>
      <c r="LH31" s="16" t="str">
        <f>_xlfn.IFNA(IF(LF31&gt;0,$M$49)," ")</f>
        <v xml:space="preserve"> </v>
      </c>
      <c r="LJ31" s="18" t="e">
        <v>#N/A</v>
      </c>
      <c r="LK31" s="18" t="str">
        <v xml:space="preserve"> </v>
      </c>
      <c r="LL31" s="18" t="str">
        <v xml:space="preserve"> </v>
      </c>
    </row>
    <row r="32" spans="1:324" x14ac:dyDescent="0.2">
      <c r="A32" s="16"/>
      <c r="B32" s="20" t="str">
        <f>IF($K$50&gt;0,VLOOKUP(B4,_xlfn.ANCHORARRAY($J$92),2),"NEIN")</f>
        <v>NEIN</v>
      </c>
      <c r="C32" s="21">
        <f>IF(B32&gt;0,$K$50)</f>
        <v>0</v>
      </c>
      <c r="D32" s="21" t="str">
        <f>IF(B32&gt;0,$K$49)</f>
        <v>d</v>
      </c>
      <c r="E32" s="18"/>
      <c r="F32" s="18" t="e" cm="1">
        <f t="array" ref="F32">_xlfn.IFS(AND($B$1=1,$K$50&gt;0),VLOOKUP(F4,$J$51:$K$90,2,FALSE),AND($B$1=4,$K$50&gt;0),VLOOKUP(F4,$J$51:$K$60,2,FALSE))</f>
        <v>#N/A</v>
      </c>
      <c r="G32" s="16" t="str">
        <f>_xlfn.IFNA(IF(F32&gt;0,$K$50)," ")</f>
        <v xml:space="preserve"> </v>
      </c>
      <c r="H32" s="16" t="str">
        <f>_xlfn.IFNA(IF(F32&gt;0,$K$49)," ")</f>
        <v xml:space="preserve"> </v>
      </c>
      <c r="J32" s="3" t="e">
        <v>#N/A</v>
      </c>
      <c r="K32" s="1" t="str">
        <v xml:space="preserve"> </v>
      </c>
      <c r="L32" s="1" t="str">
        <v xml:space="preserve"> </v>
      </c>
      <c r="N32" s="18" t="e" cm="1">
        <f t="array" ref="N32">_xlfn.IFS(AND($B$1=1,$K$50&gt;0),VLOOKUP(N4,$J$51:$K$90,2,FALSE),AND($B$1=4,$K$50&gt;0),VLOOKUP(N4,$J$51:$K$60,2,FALSE))</f>
        <v>#N/A</v>
      </c>
      <c r="O32" s="16" t="str">
        <f>_xlfn.IFNA(IF(N32&gt;0,$K$50)," ")</f>
        <v xml:space="preserve"> </v>
      </c>
      <c r="P32" s="16" t="str">
        <f>_xlfn.IFNA(IF(N32&gt;0,$K$49)," ")</f>
        <v xml:space="preserve"> </v>
      </c>
      <c r="R32" s="18" t="e">
        <v>#N/A</v>
      </c>
      <c r="S32" s="16" t="str">
        <v xml:space="preserve"> </v>
      </c>
      <c r="T32" s="16" t="str">
        <v xml:space="preserve"> </v>
      </c>
      <c r="V32" s="18" t="e" cm="1">
        <f t="array" ref="V32">_xlfn.IFS(AND($B$1=1,$K$50&gt;0),VLOOKUP(V4,$J$51:$K$90,2,FALSE),AND($B$1=4,$K$50&gt;0),VLOOKUP(V4,$J$51:$K$60,2,FALSE))</f>
        <v>#N/A</v>
      </c>
      <c r="W32" s="16" t="str">
        <f>_xlfn.IFNA(IF(V32&gt;0,$K$50)," ")</f>
        <v xml:space="preserve"> </v>
      </c>
      <c r="X32" s="16" t="str">
        <f>_xlfn.IFNA(IF(V32&gt;0,$K$49)," ")</f>
        <v xml:space="preserve"> </v>
      </c>
      <c r="Z32" s="3" t="e">
        <v>#N/A</v>
      </c>
      <c r="AA32" s="1" t="str">
        <v xml:space="preserve"> </v>
      </c>
      <c r="AB32" s="1" t="str">
        <v xml:space="preserve"> </v>
      </c>
      <c r="AD32" s="18" t="e" cm="1">
        <f t="array" ref="AD32">_xlfn.IFS(AND($B$1=1,$K$50&gt;0),VLOOKUP(AD4,$J$51:$K$90,2,FALSE),AND($B$1=4,$K$50&gt;0),VLOOKUP(AD4,$J$51:$K$60,2,FALSE))</f>
        <v>#N/A</v>
      </c>
      <c r="AE32" s="16" t="str">
        <f>_xlfn.IFNA(IF(AD32&gt;0,$K$50)," ")</f>
        <v xml:space="preserve"> </v>
      </c>
      <c r="AF32" s="16" t="str">
        <f>_xlfn.IFNA(IF(AD32&gt;0,$K$49)," ")</f>
        <v xml:space="preserve"> </v>
      </c>
      <c r="AH32" s="3" t="e">
        <v>#N/A</v>
      </c>
      <c r="AI32" s="1" t="str">
        <v xml:space="preserve"> </v>
      </c>
      <c r="AJ32" s="1" t="str">
        <v xml:space="preserve"> </v>
      </c>
      <c r="AL32" s="18" t="e" cm="1">
        <f t="array" ref="AL32">_xlfn.IFS(AND($B$1=1,$K$50&gt;0),VLOOKUP(AL4,$J$51:$K$90,2,FALSE),AND($B$1=4,$K$50&gt;0),VLOOKUP(AL4,$J$51:$K$60,2,FALSE))</f>
        <v>#N/A</v>
      </c>
      <c r="AM32" s="16" t="str">
        <f>_xlfn.IFNA(IF(AL32&gt;0,$K$50)," ")</f>
        <v xml:space="preserve"> </v>
      </c>
      <c r="AN32" s="16" t="str">
        <f>_xlfn.IFNA(IF(AL32&gt;0,$K$49)," ")</f>
        <v xml:space="preserve"> </v>
      </c>
      <c r="AP32" s="3" t="e">
        <v>#N/A</v>
      </c>
      <c r="AQ32" s="1" t="str">
        <v xml:space="preserve"> </v>
      </c>
      <c r="AR32" s="1" t="str">
        <v xml:space="preserve"> </v>
      </c>
      <c r="AT32" s="18" t="e" cm="1">
        <f t="array" ref="AT32">_xlfn.IFS(AND($B$1=1,$K$50&gt;0),VLOOKUP(AT4,$J$51:$K$90,2,FALSE),AND($B$1=4,$K$50&gt;0),VLOOKUP(AT4,$J$51:$K$60,2,FALSE))</f>
        <v>#N/A</v>
      </c>
      <c r="AU32" s="16" t="str">
        <f>_xlfn.IFNA(IF(AT32&gt;0,$K$50)," ")</f>
        <v xml:space="preserve"> </v>
      </c>
      <c r="AV32" s="16" t="str">
        <f>_xlfn.IFNA(IF(AT32&gt;0,$K$49)," ")</f>
        <v xml:space="preserve"> </v>
      </c>
      <c r="AX32" s="3" t="e">
        <v>#N/A</v>
      </c>
      <c r="AY32" s="1" t="str">
        <v xml:space="preserve"> </v>
      </c>
      <c r="AZ32" s="1" t="str">
        <v xml:space="preserve"> </v>
      </c>
      <c r="BB32" s="18" t="e" cm="1">
        <f t="array" ref="BB32">_xlfn.IFS(AND($B$1=1,$K$50&gt;0),VLOOKUP(BB4,$J$51:$K$90,2,FALSE),AND($B$1=4,$K$50&gt;0),VLOOKUP(BB4,$J$51:$K$60,2,FALSE))</f>
        <v>#N/A</v>
      </c>
      <c r="BC32" s="16" t="str">
        <f>_xlfn.IFNA(IF(BB32&gt;0,$K$50)," ")</f>
        <v xml:space="preserve"> </v>
      </c>
      <c r="BD32" s="16" t="str">
        <f>_xlfn.IFNA(IF(BB32&gt;0,$K$49)," ")</f>
        <v xml:space="preserve"> </v>
      </c>
      <c r="BF32" s="3" t="e">
        <v>#N/A</v>
      </c>
      <c r="BG32" s="1" t="str">
        <v xml:space="preserve"> </v>
      </c>
      <c r="BH32" s="1" t="str">
        <v xml:space="preserve"> </v>
      </c>
      <c r="BJ32" s="18" t="e" cm="1">
        <f t="array" ref="BJ32">_xlfn.IFS(AND($B$1=1,$K$50&gt;0),VLOOKUP(BJ4,$J$51:$K$90,2,FALSE),AND($B$1=4,$K$50&gt;0),VLOOKUP(BJ4,$J$51:$K$60,2,FALSE))</f>
        <v>#N/A</v>
      </c>
      <c r="BK32" s="16" t="str">
        <f>_xlfn.IFNA(IF(BJ32&gt;0,$K$50)," ")</f>
        <v xml:space="preserve"> </v>
      </c>
      <c r="BL32" s="16" t="str">
        <f>_xlfn.IFNA(IF(BJ32&gt;0,$K$49)," ")</f>
        <v xml:space="preserve"> </v>
      </c>
      <c r="BN32" s="3" t="e">
        <v>#N/A</v>
      </c>
      <c r="BO32" s="3" t="str">
        <v xml:space="preserve"> </v>
      </c>
      <c r="BP32" s="3" t="str">
        <v xml:space="preserve"> </v>
      </c>
      <c r="BR32" s="18" t="e" cm="1">
        <f t="array" ref="BR32">_xlfn.IFS(AND($B$1=1,$K$50&gt;0),VLOOKUP(BR4,$J$51:$K$90,2,FALSE),AND($B$1=4,$K$50&gt;0),VLOOKUP(BR4,$J$51:$K$60,2,FALSE))</f>
        <v>#N/A</v>
      </c>
      <c r="BS32" s="16" t="str">
        <f>_xlfn.IFNA(IF(BR32&gt;0,$K$50)," ")</f>
        <v xml:space="preserve"> </v>
      </c>
      <c r="BT32" s="16" t="str">
        <f>_xlfn.IFNA(IF(BR32&gt;0,$K$49)," ")</f>
        <v xml:space="preserve"> </v>
      </c>
      <c r="BV32" s="3" t="e">
        <v>#N/A</v>
      </c>
      <c r="BW32" s="3" t="str">
        <v xml:space="preserve"> </v>
      </c>
      <c r="BX32" s="3" t="str">
        <v xml:space="preserve"> </v>
      </c>
      <c r="BZ32" s="18" t="e" cm="1">
        <f t="array" ref="BZ32">_xlfn.IFS(AND($B$1=1,$K$50&gt;0),VLOOKUP(BZ4,$J$51:$K$90,2,FALSE),AND($B$1=4,$K$50&gt;0),VLOOKUP(BZ4,$J$51:$K$60,2,FALSE))</f>
        <v>#N/A</v>
      </c>
      <c r="CA32" s="16" t="str">
        <f>_xlfn.IFNA(IF(BZ32&gt;0,$K$50)," ")</f>
        <v xml:space="preserve"> </v>
      </c>
      <c r="CB32" s="16" t="str">
        <f>_xlfn.IFNA(IF(BZ32&gt;0,$K$49)," ")</f>
        <v xml:space="preserve"> </v>
      </c>
      <c r="CD32" s="3" t="e">
        <v>#N/A</v>
      </c>
      <c r="CE32" s="3" t="str">
        <v xml:space="preserve"> </v>
      </c>
      <c r="CF32" s="3" t="str">
        <v xml:space="preserve"> </v>
      </c>
      <c r="CH32" s="18" t="e" cm="1">
        <f t="array" ref="CH32">_xlfn.IFS(AND($B$1=1,$K$50&gt;0),VLOOKUP(CH4,$J$51:$K$90,2,FALSE),AND($B$1=4,$K$50&gt;0),VLOOKUP(CH4,$J$51:$K$60,2,FALSE))</f>
        <v>#N/A</v>
      </c>
      <c r="CI32" s="16" t="str">
        <f>_xlfn.IFNA(IF(CH32&gt;0,$K$50)," ")</f>
        <v xml:space="preserve"> </v>
      </c>
      <c r="CJ32" s="16" t="str">
        <f>_xlfn.IFNA(IF(CH32&gt;0,$K$49)," ")</f>
        <v xml:space="preserve"> </v>
      </c>
      <c r="CL32" s="3" t="e">
        <v>#N/A</v>
      </c>
      <c r="CM32" s="3" t="str">
        <v xml:space="preserve"> </v>
      </c>
      <c r="CN32" s="3" t="str">
        <v xml:space="preserve"> </v>
      </c>
      <c r="CP32" s="18" t="e" cm="1">
        <f t="array" ref="CP32">_xlfn.IFS(AND($B$1=1,$K$50&gt;0),VLOOKUP(CP4,$J$51:$K$90,2,FALSE),AND($B$1=4,$K$50&gt;0),VLOOKUP(CP4,$J$51:$K$60,2,FALSE))</f>
        <v>#N/A</v>
      </c>
      <c r="CQ32" s="16" t="str">
        <f>_xlfn.IFNA(IF(CP32&gt;0,$K$50)," ")</f>
        <v xml:space="preserve"> </v>
      </c>
      <c r="CR32" s="16" t="str">
        <f>_xlfn.IFNA(IF(CP32&gt;0,$K$49)," ")</f>
        <v xml:space="preserve"> </v>
      </c>
      <c r="CT32" s="3" t="e">
        <v>#N/A</v>
      </c>
      <c r="CU32" s="3" t="str">
        <v xml:space="preserve"> </v>
      </c>
      <c r="CV32" s="3" t="str">
        <v xml:space="preserve"> </v>
      </c>
      <c r="CX32" s="18" t="e" cm="1">
        <f t="array" ref="CX32">_xlfn.IFS(AND($B$1=1,$K$50&gt;0),VLOOKUP(CX4,$J$51:$K$90,2,FALSE),AND($B$1=4,$K$50&gt;0),VLOOKUP(CX4,$J$51:$K$60,2,FALSE))</f>
        <v>#N/A</v>
      </c>
      <c r="CY32" s="16" t="str">
        <f>_xlfn.IFNA(IF(CX32&gt;0,$K$50)," ")</f>
        <v xml:space="preserve"> </v>
      </c>
      <c r="CZ32" s="16" t="str">
        <f>_xlfn.IFNA(IF(CX32&gt;0,$K$49)," ")</f>
        <v xml:space="preserve"> </v>
      </c>
      <c r="DB32" s="3" t="e">
        <v>#N/A</v>
      </c>
      <c r="DC32" s="3" t="str">
        <v xml:space="preserve"> </v>
      </c>
      <c r="DD32" s="3" t="str">
        <v xml:space="preserve"> </v>
      </c>
      <c r="DF32" s="18" t="e" cm="1">
        <f t="array" ref="DF32">_xlfn.IFS(AND($B$1=1,$K$50&gt;0),VLOOKUP(DF4,$J$51:$K$90,2,FALSE),AND($B$1=4,$K$50&gt;0),VLOOKUP(DF4,$J$51:$K$60,2,FALSE))</f>
        <v>#N/A</v>
      </c>
      <c r="DG32" s="16" t="str">
        <f>_xlfn.IFNA(IF(DF32&gt;0,$K$50)," ")</f>
        <v xml:space="preserve"> </v>
      </c>
      <c r="DH32" s="16" t="str">
        <f>_xlfn.IFNA(IF(DF32&gt;0,$K$49)," ")</f>
        <v xml:space="preserve"> </v>
      </c>
      <c r="DJ32" s="3" t="e">
        <v>#N/A</v>
      </c>
      <c r="DK32" s="3" t="str">
        <v xml:space="preserve"> </v>
      </c>
      <c r="DL32" s="3" t="str">
        <v xml:space="preserve"> </v>
      </c>
      <c r="DN32" s="18" t="e" cm="1">
        <f t="array" ref="DN32">_xlfn.IFS(AND($B$1=1,$K$50&gt;0),VLOOKUP(DN4,$J$51:$K$90,2,FALSE),AND($B$1=4,$K$50&gt;0),VLOOKUP(DN4,$J$51:$K$60,2,FALSE))</f>
        <v>#N/A</v>
      </c>
      <c r="DO32" s="16" t="str">
        <f>_xlfn.IFNA(IF(DN32&gt;0,$K$50)," ")</f>
        <v xml:space="preserve"> </v>
      </c>
      <c r="DP32" s="16" t="str">
        <f>_xlfn.IFNA(IF(DN32&gt;0,$K$49)," ")</f>
        <v xml:space="preserve"> </v>
      </c>
      <c r="DR32" s="3" t="e">
        <v>#N/A</v>
      </c>
      <c r="DS32" s="3" t="str">
        <v xml:space="preserve"> </v>
      </c>
      <c r="DT32" s="3" t="str">
        <v xml:space="preserve"> </v>
      </c>
      <c r="DV32" s="18" t="e" cm="1">
        <f t="array" ref="DV32">_xlfn.IFS(AND($B$1=1,$K$50&gt;0),VLOOKUP(DV4,$J$51:$K$90,2,FALSE),AND($B$1=4,$K$50&gt;0),VLOOKUP(DV4,$J$51:$K$60,2,FALSE))</f>
        <v>#N/A</v>
      </c>
      <c r="DW32" s="16" t="str">
        <f>_xlfn.IFNA(IF(DV32&gt;0,$K$50)," ")</f>
        <v xml:space="preserve"> </v>
      </c>
      <c r="DX32" s="16" t="str">
        <f>_xlfn.IFNA(IF(DV32&gt;0,$K$49)," ")</f>
        <v xml:space="preserve"> </v>
      </c>
      <c r="DZ32" s="3" t="e">
        <v>#N/A</v>
      </c>
      <c r="EA32" s="3" t="str">
        <v xml:space="preserve"> </v>
      </c>
      <c r="EB32" s="3" t="str">
        <v xml:space="preserve"> </v>
      </c>
      <c r="ED32" s="18" t="e" cm="1">
        <f t="array" ref="ED32">_xlfn.IFS(AND($B$1=1,$K$50&gt;0),VLOOKUP(ED4,$J$51:$K$90,2,FALSE),AND($B$1=4,$K$50&gt;0),VLOOKUP(ED4,$J$51:$K$60,2,FALSE))</f>
        <v>#N/A</v>
      </c>
      <c r="EE32" s="16" t="str">
        <f>_xlfn.IFNA(IF(ED32&gt;0,$K$50)," ")</f>
        <v xml:space="preserve"> </v>
      </c>
      <c r="EF32" s="16" t="str">
        <f>_xlfn.IFNA(IF(ED32&gt;0,$K$49)," ")</f>
        <v xml:space="preserve"> </v>
      </c>
      <c r="EH32" s="3" t="e">
        <v>#N/A</v>
      </c>
      <c r="EI32" s="3" t="str">
        <v xml:space="preserve"> </v>
      </c>
      <c r="EJ32" s="3" t="str">
        <v xml:space="preserve"> </v>
      </c>
      <c r="EL32" s="18" t="e" cm="1">
        <f t="array" ref="EL32">_xlfn.IFS(AND($B$1=1,$K$50&gt;0),VLOOKUP(EL4,$J$51:$K$90,2,FALSE),AND($B$1=4,$K$50&gt;0),VLOOKUP(EL4,$J$51:$K$60,2,FALSE))</f>
        <v>#N/A</v>
      </c>
      <c r="EM32" s="16" t="str">
        <f>_xlfn.IFNA(IF(EL32&gt;0,$K$50)," ")</f>
        <v xml:space="preserve"> </v>
      </c>
      <c r="EN32" s="16" t="str">
        <f>_xlfn.IFNA(IF(EL32&gt;0,$K$49)," ")</f>
        <v xml:space="preserve"> </v>
      </c>
      <c r="EP32" s="18" t="e">
        <v>#N/A</v>
      </c>
      <c r="EQ32" s="18" t="str">
        <v xml:space="preserve"> </v>
      </c>
      <c r="ER32" s="18" t="str">
        <v xml:space="preserve"> </v>
      </c>
      <c r="ET32" s="18" t="e" cm="1">
        <f t="array" ref="ET32">_xlfn.IFS(AND($B$1=1,$K$50&gt;0),VLOOKUP(ET4,$J$51:$K$90,2,FALSE),AND($B$1=4,$K$50&gt;0),VLOOKUP(ET4,$J$51:$K$60,2,FALSE))</f>
        <v>#N/A</v>
      </c>
      <c r="EU32" s="16" t="str">
        <f>_xlfn.IFNA(IF(ET32&gt;0,$K$50)," ")</f>
        <v xml:space="preserve"> </v>
      </c>
      <c r="EV32" s="16" t="str">
        <f>_xlfn.IFNA(IF(ET32&gt;0,$K$49)," ")</f>
        <v xml:space="preserve"> </v>
      </c>
      <c r="EX32" s="18" t="e">
        <v>#N/A</v>
      </c>
      <c r="EY32" s="18" t="str">
        <v xml:space="preserve"> </v>
      </c>
      <c r="EZ32" s="18" t="str">
        <v xml:space="preserve"> </v>
      </c>
      <c r="FB32" s="18" t="e" cm="1">
        <f t="array" ref="FB32">_xlfn.IFS(AND($B$1=1,$K$50&gt;0),VLOOKUP(FB4,$J$51:$K$90,2,FALSE),AND($B$1=4,$K$50&gt;0),VLOOKUP(FB4,$J$51:$K$60,2,FALSE))</f>
        <v>#N/A</v>
      </c>
      <c r="FC32" s="16" t="str">
        <f>_xlfn.IFNA(IF(FB32&gt;0,$K$50)," ")</f>
        <v xml:space="preserve"> </v>
      </c>
      <c r="FD32" s="16" t="str">
        <f>_xlfn.IFNA(IF(FB32&gt;0,$K$49)," ")</f>
        <v xml:space="preserve"> </v>
      </c>
      <c r="FF32" s="18" t="e">
        <v>#N/A</v>
      </c>
      <c r="FG32" s="18" t="str">
        <v xml:space="preserve"> </v>
      </c>
      <c r="FH32" s="18" t="str">
        <v xml:space="preserve"> </v>
      </c>
      <c r="FJ32" s="18" t="e" cm="1">
        <f t="array" ref="FJ32">_xlfn.IFS(AND($B$1=1,$K$50&gt;0),VLOOKUP(FJ4,$J$51:$K$90,2,FALSE),AND($B$1=4,$K$50&gt;0),VLOOKUP(FJ4,$J$51:$K$60,2,FALSE))</f>
        <v>#N/A</v>
      </c>
      <c r="FK32" s="16" t="str">
        <f>_xlfn.IFNA(IF(FJ32&gt;0,$K$50)," ")</f>
        <v xml:space="preserve"> </v>
      </c>
      <c r="FL32" s="16" t="str">
        <f>_xlfn.IFNA(IF(FJ32&gt;0,$K$49)," ")</f>
        <v xml:space="preserve"> </v>
      </c>
      <c r="FN32" s="18" t="e">
        <v>#N/A</v>
      </c>
      <c r="FO32" s="18" t="str">
        <v xml:space="preserve"> </v>
      </c>
      <c r="FP32" s="18" t="str">
        <v xml:space="preserve"> </v>
      </c>
      <c r="FR32" s="18" t="e" cm="1">
        <f t="array" ref="FR32">_xlfn.IFS(AND($B$1=1,$K$50&gt;0),VLOOKUP(FR4,$J$51:$K$90,2,FALSE),AND($B$1=4,$K$50&gt;0),VLOOKUP(FR4,$J$51:$K$60,2,FALSE))</f>
        <v>#N/A</v>
      </c>
      <c r="FS32" s="16" t="str">
        <f>_xlfn.IFNA(IF(FR32&gt;0,$K$50)," ")</f>
        <v xml:space="preserve"> </v>
      </c>
      <c r="FT32" s="16" t="str">
        <f>_xlfn.IFNA(IF(FR32&gt;0,$K$49)," ")</f>
        <v xml:space="preserve"> </v>
      </c>
      <c r="FV32" s="18" t="e">
        <v>#N/A</v>
      </c>
      <c r="FW32" s="18" t="str">
        <v xml:space="preserve"> </v>
      </c>
      <c r="FX32" s="18" t="str">
        <v xml:space="preserve"> </v>
      </c>
      <c r="FZ32" s="18" t="e" cm="1">
        <f t="array" ref="FZ32">_xlfn.IFS(AND($B$1=1,$K$50&gt;0),VLOOKUP(FZ4,$J$51:$K$90,2,FALSE),AND($B$1=4,$K$50&gt;0),VLOOKUP(FZ4,$J$51:$K$60,2,FALSE))</f>
        <v>#N/A</v>
      </c>
      <c r="GA32" s="16" t="str">
        <f>_xlfn.IFNA(IF(FZ32&gt;0,$K$50)," ")</f>
        <v xml:space="preserve"> </v>
      </c>
      <c r="GB32" s="16" t="str">
        <f>_xlfn.IFNA(IF(FZ32&gt;0,$K$49)," ")</f>
        <v xml:space="preserve"> </v>
      </c>
      <c r="GD32" s="18" t="e">
        <v>#N/A</v>
      </c>
      <c r="GE32" s="16" t="str">
        <v xml:space="preserve"> </v>
      </c>
      <c r="GF32" s="16" t="str">
        <v xml:space="preserve"> </v>
      </c>
      <c r="GH32" s="18" t="e" cm="1">
        <f t="array" ref="GH32">_xlfn.IFS(AND($B$1=1,$K$50&gt;0),VLOOKUP(GH4,$J$51:$K$90,2,FALSE),AND($B$1=4,$K$50&gt;0),VLOOKUP(GH4,$J$51:$K$60,2,FALSE))</f>
        <v>#N/A</v>
      </c>
      <c r="GI32" s="16" t="str">
        <f>_xlfn.IFNA(IF(GH32&gt;0,$K$50)," ")</f>
        <v xml:space="preserve"> </v>
      </c>
      <c r="GJ32" s="16" t="str">
        <f>_xlfn.IFNA(IF(GH32&gt;0,$K$49)," ")</f>
        <v xml:space="preserve"> </v>
      </c>
      <c r="GL32" s="18" t="e">
        <v>#N/A</v>
      </c>
      <c r="GM32" s="16" t="str">
        <v xml:space="preserve"> </v>
      </c>
      <c r="GN32" s="16" t="str">
        <v xml:space="preserve"> </v>
      </c>
      <c r="GP32" s="18" t="e" cm="1">
        <f t="array" ref="GP32">_xlfn.IFS(AND($B$1=1,$K$50&gt;0),VLOOKUP(GP4,$J$51:$K$90,2,FALSE),AND($B$1=4,$K$50&gt;0),VLOOKUP(GP4,$J$51:$K$60,2,FALSE))</f>
        <v>#N/A</v>
      </c>
      <c r="GQ32" s="16" t="str">
        <f>_xlfn.IFNA(IF(GP32&gt;0,$K$50)," ")</f>
        <v xml:space="preserve"> </v>
      </c>
      <c r="GR32" s="16" t="str">
        <f>_xlfn.IFNA(IF(GP32&gt;0,$K$49)," ")</f>
        <v xml:space="preserve"> </v>
      </c>
      <c r="GT32" s="18" t="e">
        <v>#N/A</v>
      </c>
      <c r="GU32" s="16" t="str">
        <v xml:space="preserve"> </v>
      </c>
      <c r="GV32" s="16" t="str">
        <v xml:space="preserve"> </v>
      </c>
      <c r="GX32" s="18" t="e" cm="1">
        <f t="array" ref="GX32">_xlfn.IFS(AND($B$1=1,$K$50&gt;0),VLOOKUP(GX4,$J$51:$K$90,2,FALSE),AND($B$1=4,$K$50&gt;0),VLOOKUP(GX4,$J$51:$K$60,2,FALSE))</f>
        <v>#N/A</v>
      </c>
      <c r="GY32" s="16" t="str">
        <f>_xlfn.IFNA(IF(GX32&gt;0,$K$50)," ")</f>
        <v xml:space="preserve"> </v>
      </c>
      <c r="GZ32" s="16" t="str">
        <f>_xlfn.IFNA(IF(GX32&gt;0,$K$49)," ")</f>
        <v xml:space="preserve"> </v>
      </c>
      <c r="HB32" s="18" t="e">
        <v>#N/A</v>
      </c>
      <c r="HC32" s="16" t="str">
        <v xml:space="preserve"> </v>
      </c>
      <c r="HD32" s="16" t="str">
        <v xml:space="preserve"> </v>
      </c>
      <c r="HF32" s="18" t="e" cm="1">
        <f t="array" ref="HF32">_xlfn.IFS(AND($B$1=1,$K$50&gt;0),VLOOKUP(HF4,$J$51:$K$90,2,FALSE),AND($B$1=4,$K$50&gt;0),VLOOKUP(HF4,$J$51:$K$60,2,FALSE))</f>
        <v>#N/A</v>
      </c>
      <c r="HG32" s="16" t="str">
        <f>_xlfn.IFNA(IF(HF32&gt;0,$K$50)," ")</f>
        <v xml:space="preserve"> </v>
      </c>
      <c r="HH32" s="16" t="str">
        <f>_xlfn.IFNA(IF(HF32&gt;0,$K$49)," ")</f>
        <v xml:space="preserve"> </v>
      </c>
      <c r="HJ32" s="18" t="e">
        <v>#N/A</v>
      </c>
      <c r="HK32" s="18" t="str">
        <v xml:space="preserve"> </v>
      </c>
      <c r="HL32" s="18" t="str">
        <v xml:space="preserve"> </v>
      </c>
      <c r="HN32" s="18" t="e" cm="1">
        <f t="array" ref="HN32">_xlfn.IFS(AND($B$1=1,$K$50&gt;0),VLOOKUP(HN4,$J$51:$K$90,2,FALSE),AND($B$1=4,$K$50&gt;0),VLOOKUP(HN4,$J$51:$K$60,2,FALSE))</f>
        <v>#N/A</v>
      </c>
      <c r="HO32" s="16" t="str">
        <f>_xlfn.IFNA(IF(HN32&gt;0,$K$50)," ")</f>
        <v xml:space="preserve"> </v>
      </c>
      <c r="HP32" s="16" t="str">
        <f>_xlfn.IFNA(IF(HN32&gt;0,$K$49)," ")</f>
        <v xml:space="preserve"> </v>
      </c>
      <c r="HR32" s="18" t="e">
        <v>#N/A</v>
      </c>
      <c r="HS32" s="18" t="str">
        <v xml:space="preserve"> </v>
      </c>
      <c r="HT32" s="18" t="str">
        <v xml:space="preserve"> </v>
      </c>
      <c r="HV32" s="18" t="e" cm="1">
        <f t="array" ref="HV32">_xlfn.IFS(AND($B$1=1,$K$50&gt;0),VLOOKUP(HV4,$J$51:$K$90,2,FALSE),AND($B$1=4,$K$50&gt;0),VLOOKUP(HV4,$J$51:$K$60,2,FALSE))</f>
        <v>#N/A</v>
      </c>
      <c r="HW32" s="16" t="str">
        <f>_xlfn.IFNA(IF(HV32&gt;0,$K$50)," ")</f>
        <v xml:space="preserve"> </v>
      </c>
      <c r="HX32" s="16" t="str">
        <f>_xlfn.IFNA(IF(HV32&gt;0,$K$49)," ")</f>
        <v xml:space="preserve"> </v>
      </c>
      <c r="HZ32" s="18" t="e">
        <v>#N/A</v>
      </c>
      <c r="IA32" s="18" t="str">
        <v xml:space="preserve"> </v>
      </c>
      <c r="IB32" s="18" t="str">
        <v xml:space="preserve"> </v>
      </c>
      <c r="ID32" s="18" t="e" cm="1">
        <f t="array" ref="ID32">_xlfn.IFS(AND($B$1=1,$K$50&gt;0),VLOOKUP(ID4,$J$51:$K$90,2,FALSE),AND($B$1=4,$K$50&gt;0),VLOOKUP(ID4,$J$51:$K$60,2,FALSE))</f>
        <v>#N/A</v>
      </c>
      <c r="IE32" s="16" t="str">
        <f>_xlfn.IFNA(IF(ID32&gt;0,$K$50)," ")</f>
        <v xml:space="preserve"> </v>
      </c>
      <c r="IF32" s="16" t="str">
        <f>_xlfn.IFNA(IF(ID32&gt;0,$K$49)," ")</f>
        <v xml:space="preserve"> </v>
      </c>
      <c r="IH32" s="18" t="e">
        <v>#N/A</v>
      </c>
      <c r="II32" s="18" t="str">
        <v xml:space="preserve"> </v>
      </c>
      <c r="IJ32" s="18" t="str">
        <v xml:space="preserve"> </v>
      </c>
      <c r="IL32" s="18" t="e" cm="1">
        <f t="array" ref="IL32">_xlfn.IFS(AND($B$1=1,$K$50&gt;0),VLOOKUP(IL4,$J$51:$K$90,2,FALSE),AND($B$1=4,$K$50&gt;0),VLOOKUP(IL4,$J$51:$K$60,2,FALSE))</f>
        <v>#N/A</v>
      </c>
      <c r="IM32" s="16" t="str">
        <f>_xlfn.IFNA(IF(IL32&gt;0,$K$50)," ")</f>
        <v xml:space="preserve"> </v>
      </c>
      <c r="IN32" s="16" t="str">
        <f>_xlfn.IFNA(IF(IL32&gt;0,$K$49)," ")</f>
        <v xml:space="preserve"> </v>
      </c>
      <c r="IP32" s="18" t="e">
        <v>#N/A</v>
      </c>
      <c r="IQ32" s="18" t="str">
        <v xml:space="preserve"> </v>
      </c>
      <c r="IR32" s="18" t="str">
        <v xml:space="preserve"> </v>
      </c>
      <c r="IT32" s="18" t="e" cm="1">
        <f t="array" ref="IT32">_xlfn.IFS(AND($B$1=1,$K$50&gt;0),VLOOKUP(IT4,$J$51:$K$90,2,FALSE),AND($B$1=4,$K$50&gt;0),VLOOKUP(IT4,$J$51:$K$60,2,FALSE))</f>
        <v>#N/A</v>
      </c>
      <c r="IU32" s="16" t="str">
        <f>_xlfn.IFNA(IF(IT32&gt;0,$K$50)," ")</f>
        <v xml:space="preserve"> </v>
      </c>
      <c r="IV32" s="16" t="str">
        <f>_xlfn.IFNA(IF(IT32&gt;0,$K$49)," ")</f>
        <v xml:space="preserve"> </v>
      </c>
      <c r="IX32" s="18" t="e">
        <v>#N/A</v>
      </c>
      <c r="IY32" s="18" t="str">
        <v xml:space="preserve"> </v>
      </c>
      <c r="IZ32" s="18" t="str">
        <v xml:space="preserve"> </v>
      </c>
      <c r="JB32" s="18" t="e" cm="1">
        <f t="array" ref="JB32">_xlfn.IFS(AND($B$1=1,$K$50&gt;0),VLOOKUP(JB4,$J$51:$K$90,2,FALSE),AND($B$1=4,$K$50&gt;0),VLOOKUP(JB4,$J$51:$K$60,2,FALSE))</f>
        <v>#N/A</v>
      </c>
      <c r="JC32" s="16" t="str">
        <f>_xlfn.IFNA(IF(JB32&gt;0,$K$50)," ")</f>
        <v xml:space="preserve"> </v>
      </c>
      <c r="JD32" s="16" t="str">
        <f>_xlfn.IFNA(IF(JB32&gt;0,$K$49)," ")</f>
        <v xml:space="preserve"> </v>
      </c>
      <c r="JF32" s="18" t="e">
        <v>#N/A</v>
      </c>
      <c r="JG32" s="18" t="str">
        <v xml:space="preserve"> </v>
      </c>
      <c r="JH32" s="18" t="str">
        <v xml:space="preserve"> </v>
      </c>
      <c r="JJ32" s="18" t="e" cm="1">
        <f t="array" ref="JJ32">_xlfn.IFS(AND($B$1=1,$K$50&gt;0),VLOOKUP(JJ4,$J$51:$K$90,2,FALSE),AND($B$1=4,$K$50&gt;0),VLOOKUP(JJ4,$J$51:$K$60,2,FALSE))</f>
        <v>#N/A</v>
      </c>
      <c r="JK32" s="16" t="str">
        <f>_xlfn.IFNA(IF(JJ32&gt;0,$K$50)," ")</f>
        <v xml:space="preserve"> </v>
      </c>
      <c r="JL32" s="16" t="str">
        <f>_xlfn.IFNA(IF(JJ32&gt;0,$K$49)," ")</f>
        <v xml:space="preserve"> </v>
      </c>
      <c r="JN32" s="18" t="e">
        <v>#N/A</v>
      </c>
      <c r="JO32" s="18" t="str">
        <v xml:space="preserve"> </v>
      </c>
      <c r="JP32" s="18" t="str">
        <v xml:space="preserve"> </v>
      </c>
      <c r="JR32" s="18" t="e" cm="1">
        <f t="array" ref="JR32">_xlfn.IFS(AND($B$1=1,$K$50&gt;0),VLOOKUP(JR4,$J$51:$K$90,2,FALSE),AND($B$1=4,$K$50&gt;0),VLOOKUP(JR4,$J$51:$K$60,2,FALSE))</f>
        <v>#N/A</v>
      </c>
      <c r="JS32" s="16" t="str">
        <f>_xlfn.IFNA(IF(JR32&gt;0,$K$50)," ")</f>
        <v xml:space="preserve"> </v>
      </c>
      <c r="JT32" s="16" t="str">
        <f>_xlfn.IFNA(IF(JR32&gt;0,$K$49)," ")</f>
        <v xml:space="preserve"> </v>
      </c>
      <c r="JV32" s="18" t="e">
        <v>#N/A</v>
      </c>
      <c r="JW32" s="18" t="str">
        <v xml:space="preserve"> </v>
      </c>
      <c r="JX32" s="18" t="str">
        <v xml:space="preserve"> </v>
      </c>
      <c r="JZ32" s="18" t="e" cm="1">
        <f t="array" ref="JZ32">_xlfn.IFS(AND($B$1=1,$K$50&gt;0),VLOOKUP(JZ4,$J$51:$K$90,2,FALSE),AND($B$1=4,$K$50&gt;0),VLOOKUP(JZ4,$J$51:$K$60,2,FALSE))</f>
        <v>#N/A</v>
      </c>
      <c r="KA32" s="16" t="str">
        <f>_xlfn.IFNA(IF(JZ32&gt;0,$K$50)," ")</f>
        <v xml:space="preserve"> </v>
      </c>
      <c r="KB32" s="16" t="str">
        <f>_xlfn.IFNA(IF(JZ32&gt;0,$K$49)," ")</f>
        <v xml:space="preserve"> </v>
      </c>
      <c r="KD32" s="18" t="e">
        <v>#N/A</v>
      </c>
      <c r="KE32" s="18" t="str">
        <v xml:space="preserve"> </v>
      </c>
      <c r="KF32" s="18" t="str">
        <v xml:space="preserve"> </v>
      </c>
      <c r="KH32" s="18" t="e" cm="1">
        <f t="array" ref="KH32">_xlfn.IFS(AND($B$1=1,$K$50&gt;0),VLOOKUP(KH4,$J$51:$K$90,2,FALSE),AND($B$1=4,$K$50&gt;0),VLOOKUP(KH4,$J$51:$K$60,2,FALSE))</f>
        <v>#N/A</v>
      </c>
      <c r="KI32" s="16" t="str">
        <f>_xlfn.IFNA(IF(KH32&gt;0,$K$50)," ")</f>
        <v xml:space="preserve"> </v>
      </c>
      <c r="KJ32" s="16" t="str">
        <f>_xlfn.IFNA(IF(KH32&gt;0,$K$49)," ")</f>
        <v xml:space="preserve"> </v>
      </c>
      <c r="KL32" s="18" t="e">
        <v>#N/A</v>
      </c>
      <c r="KM32" s="18" t="str">
        <v xml:space="preserve"> </v>
      </c>
      <c r="KN32" s="18" t="str">
        <v xml:space="preserve"> </v>
      </c>
      <c r="KP32" s="18" t="e" cm="1">
        <f t="array" ref="KP32">_xlfn.IFS(AND($B$1=1,$K$50&gt;0),VLOOKUP(KP4,$J$51:$K$90,2,FALSE),AND($B$1=4,$K$50&gt;0),VLOOKUP(KP4,$J$51:$K$60,2,FALSE))</f>
        <v>#N/A</v>
      </c>
      <c r="KQ32" s="16" t="str">
        <f>_xlfn.IFNA(IF(KP32&gt;0,$K$50)," ")</f>
        <v xml:space="preserve"> </v>
      </c>
      <c r="KR32" s="16" t="str">
        <f>_xlfn.IFNA(IF(KP32&gt;0,$K$49)," ")</f>
        <v xml:space="preserve"> </v>
      </c>
      <c r="KT32" s="18" t="e">
        <v>#N/A</v>
      </c>
      <c r="KU32" s="18" t="str">
        <v xml:space="preserve"> </v>
      </c>
      <c r="KV32" s="18" t="str">
        <v xml:space="preserve"> </v>
      </c>
      <c r="KX32" s="18" t="e" cm="1">
        <f t="array" ref="KX32">_xlfn.IFS(AND($B$1=1,$K$50&gt;0),VLOOKUP(KX4,$J$51:$K$90,2,FALSE),AND($B$1=4,$K$50&gt;0),VLOOKUP(KX4,$J$51:$K$60,2,FALSE))</f>
        <v>#N/A</v>
      </c>
      <c r="KY32" s="16" t="str">
        <f>_xlfn.IFNA(IF(KX32&gt;0,$K$50)," ")</f>
        <v xml:space="preserve"> </v>
      </c>
      <c r="KZ32" s="16" t="str">
        <f>_xlfn.IFNA(IF(KX32&gt;0,$K$49)," ")</f>
        <v xml:space="preserve"> </v>
      </c>
      <c r="LB32" s="18" t="e">
        <v>#N/A</v>
      </c>
      <c r="LC32" s="18" t="str">
        <v xml:space="preserve"> </v>
      </c>
      <c r="LD32" s="18" t="str">
        <v xml:space="preserve"> </v>
      </c>
      <c r="LF32" s="18" t="e" cm="1">
        <f t="array" ref="LF32">_xlfn.IFS(AND($B$1=1,$K$50&gt;0),VLOOKUP(LF4,$J$51:$K$90,2,FALSE),AND($B$1=4,$K$50&gt;0),VLOOKUP(LF4,$J$51:$K$60,2,FALSE))</f>
        <v>#N/A</v>
      </c>
      <c r="LG32" s="16" t="str">
        <f>_xlfn.IFNA(IF(LF32&gt;0,$K$50)," ")</f>
        <v xml:space="preserve"> </v>
      </c>
      <c r="LH32" s="16" t="str">
        <f>_xlfn.IFNA(IF(LF32&gt;0,$K$49)," ")</f>
        <v xml:space="preserve"> </v>
      </c>
      <c r="LJ32" s="18" t="e">
        <v>#N/A</v>
      </c>
      <c r="LK32" s="18" t="str">
        <v xml:space="preserve"> </v>
      </c>
      <c r="LL32" s="18" t="str">
        <v xml:space="preserve"> </v>
      </c>
    </row>
    <row r="33" spans="1:324" x14ac:dyDescent="0.2">
      <c r="A33" s="16"/>
      <c r="B33" s="20" t="str">
        <f>IF($I$50&gt;0,VLOOKUP(B4,_xlfn.ANCHORARRAY($H$92),2),"NEIN")</f>
        <v>NEIN</v>
      </c>
      <c r="C33" s="21">
        <f>IF(B33&gt;0,$I$50)</f>
        <v>0</v>
      </c>
      <c r="D33" s="21" t="str">
        <f>IF(B33&gt;0,$I$49)</f>
        <v>a</v>
      </c>
      <c r="E33" s="18"/>
      <c r="F33" s="18" t="e" cm="1">
        <f t="array" ref="F33">_xlfn.IFS(AND($B$1=1,$I$50&gt;0),VLOOKUP(F4,$H$51:$I$90,2,FALSE),AND($B$1=4,$I$50&gt;0),VLOOKUP(F4,$H$51:$I$60,2,FALSE))</f>
        <v>#N/A</v>
      </c>
      <c r="G33" s="16" t="str">
        <f>_xlfn.IFNA(IF(F33&gt;0,$I$50)," ")</f>
        <v xml:space="preserve"> </v>
      </c>
      <c r="H33" s="16" t="str">
        <f>_xlfn.IFNA(IF(F33&gt;0,$I$49)," ")</f>
        <v xml:space="preserve"> </v>
      </c>
      <c r="J33" s="3" t="e">
        <v>#N/A</v>
      </c>
      <c r="K33" s="1" t="str">
        <v xml:space="preserve"> </v>
      </c>
      <c r="L33" s="1" t="str">
        <v xml:space="preserve"> </v>
      </c>
      <c r="N33" s="18" t="e" cm="1">
        <f t="array" ref="N33">_xlfn.IFS(AND($B$1=1,$I$50&gt;0),VLOOKUP(N4,$H$51:$I$90,2,FALSE),AND($B$1=4,$I$50&gt;0),VLOOKUP(N4,$H$51:$I$60,2,FALSE))</f>
        <v>#N/A</v>
      </c>
      <c r="O33" s="16" t="str">
        <f>_xlfn.IFNA(IF(N33&gt;0,$I$50)," ")</f>
        <v xml:space="preserve"> </v>
      </c>
      <c r="P33" s="16" t="str">
        <f>_xlfn.IFNA(IF(N33&gt;0,$I$49)," ")</f>
        <v xml:space="preserve"> </v>
      </c>
      <c r="R33" s="18" t="e">
        <v>#N/A</v>
      </c>
      <c r="S33" s="16" t="str">
        <v xml:space="preserve"> </v>
      </c>
      <c r="T33" s="16" t="str">
        <v xml:space="preserve"> </v>
      </c>
      <c r="V33" s="18" t="e" cm="1">
        <f t="array" ref="V33">_xlfn.IFS(AND($B$1=1,$I$50&gt;0),VLOOKUP(V4,$H$51:$I$90,2,FALSE),AND($B$1=4,$I$50&gt;0),VLOOKUP(V4,$H$51:$I$60,2,FALSE))</f>
        <v>#N/A</v>
      </c>
      <c r="W33" s="16" t="str">
        <f>_xlfn.IFNA(IF(V33&gt;0,$I$50)," ")</f>
        <v xml:space="preserve"> </v>
      </c>
      <c r="X33" s="16" t="str">
        <f>_xlfn.IFNA(IF(V33&gt;0,$I$49)," ")</f>
        <v xml:space="preserve"> </v>
      </c>
      <c r="Z33" s="3" t="e">
        <v>#N/A</v>
      </c>
      <c r="AA33" s="1" t="str">
        <v xml:space="preserve"> </v>
      </c>
      <c r="AB33" s="1" t="str">
        <v xml:space="preserve"> </v>
      </c>
      <c r="AD33" s="18" t="e" cm="1">
        <f t="array" ref="AD33">_xlfn.IFS(AND($B$1=1,$I$50&gt;0),VLOOKUP(AD4,$H$51:$I$90,2,FALSE),AND($B$1=4,$I$50&gt;0),VLOOKUP(AD4,$H$51:$I$60,2,FALSE))</f>
        <v>#N/A</v>
      </c>
      <c r="AE33" s="16" t="str">
        <f>_xlfn.IFNA(IF(AD33&gt;0,$I$50)," ")</f>
        <v xml:space="preserve"> </v>
      </c>
      <c r="AF33" s="16" t="str">
        <f>_xlfn.IFNA(IF(AD33&gt;0,$I$49)," ")</f>
        <v xml:space="preserve"> </v>
      </c>
      <c r="AH33" s="3" t="e">
        <v>#N/A</v>
      </c>
      <c r="AI33" s="1" t="str">
        <v xml:space="preserve"> </v>
      </c>
      <c r="AJ33" s="1" t="str">
        <v xml:space="preserve"> </v>
      </c>
      <c r="AL33" s="18" t="e" cm="1">
        <f t="array" ref="AL33">_xlfn.IFS(AND($B$1=1,$I$50&gt;0),VLOOKUP(AL4,$H$51:$I$90,2,FALSE),AND($B$1=4,$I$50&gt;0),VLOOKUP(AL4,$H$51:$I$60,2,FALSE))</f>
        <v>#N/A</v>
      </c>
      <c r="AM33" s="16" t="str">
        <f>_xlfn.IFNA(IF(AL33&gt;0,$I$50)," ")</f>
        <v xml:space="preserve"> </v>
      </c>
      <c r="AN33" s="16" t="str">
        <f>_xlfn.IFNA(IF(AL33&gt;0,$I$49)," ")</f>
        <v xml:space="preserve"> </v>
      </c>
      <c r="AP33" s="3" t="e">
        <v>#N/A</v>
      </c>
      <c r="AQ33" s="1" t="str">
        <v xml:space="preserve"> </v>
      </c>
      <c r="AR33" s="1" t="str">
        <v xml:space="preserve"> </v>
      </c>
      <c r="AT33" s="18" t="e" cm="1">
        <f t="array" ref="AT33">_xlfn.IFS(AND($B$1=1,$I$50&gt;0),VLOOKUP(AT4,$H$51:$I$90,2,FALSE),AND($B$1=4,$I$50&gt;0),VLOOKUP(AT4,$H$51:$I$60,2,FALSE))</f>
        <v>#N/A</v>
      </c>
      <c r="AU33" s="16" t="str">
        <f>_xlfn.IFNA(IF(AT33&gt;0,$I$50)," ")</f>
        <v xml:space="preserve"> </v>
      </c>
      <c r="AV33" s="16" t="str">
        <f>_xlfn.IFNA(IF(AT33&gt;0,$I$49)," ")</f>
        <v xml:space="preserve"> </v>
      </c>
      <c r="AX33" s="3" t="e">
        <v>#N/A</v>
      </c>
      <c r="AY33" s="1" t="str">
        <v xml:space="preserve"> </v>
      </c>
      <c r="AZ33" s="1" t="str">
        <v xml:space="preserve"> </v>
      </c>
      <c r="BB33" s="18" t="e" cm="1">
        <f t="array" ref="BB33">_xlfn.IFS(AND($B$1=1,$I$50&gt;0),VLOOKUP(BB4,$H$51:$I$90,2,FALSE),AND($B$1=4,$I$50&gt;0),VLOOKUP(BB4,$H$51:$I$60,2,FALSE))</f>
        <v>#N/A</v>
      </c>
      <c r="BC33" s="16" t="str">
        <f>_xlfn.IFNA(IF(BB33&gt;0,$I$50)," ")</f>
        <v xml:space="preserve"> </v>
      </c>
      <c r="BD33" s="16" t="str">
        <f>_xlfn.IFNA(IF(BB33&gt;0,$I$49)," ")</f>
        <v xml:space="preserve"> </v>
      </c>
      <c r="BF33" s="3" t="e">
        <v>#N/A</v>
      </c>
      <c r="BG33" s="1" t="str">
        <v xml:space="preserve"> </v>
      </c>
      <c r="BH33" s="1" t="str">
        <v xml:space="preserve"> </v>
      </c>
      <c r="BJ33" s="18" t="e" cm="1">
        <f t="array" ref="BJ33">_xlfn.IFS(AND($B$1=1,$I$50&gt;0),VLOOKUP(BJ4,$H$51:$I$90,2,FALSE),AND($B$1=4,$I$50&gt;0),VLOOKUP(BJ4,$H$51:$I$60,2,FALSE))</f>
        <v>#N/A</v>
      </c>
      <c r="BK33" s="16" t="str">
        <f>_xlfn.IFNA(IF(BJ33&gt;0,$I$50)," ")</f>
        <v xml:space="preserve"> </v>
      </c>
      <c r="BL33" s="16" t="str">
        <f>_xlfn.IFNA(IF(BJ33&gt;0,$I$49)," ")</f>
        <v xml:space="preserve"> </v>
      </c>
      <c r="BN33" s="3" t="e">
        <v>#N/A</v>
      </c>
      <c r="BO33" s="3" t="str">
        <v xml:space="preserve"> </v>
      </c>
      <c r="BP33" s="3" t="str">
        <v xml:space="preserve"> </v>
      </c>
      <c r="BR33" s="18" t="e" cm="1">
        <f t="array" ref="BR33">_xlfn.IFS(AND($B$1=1,$I$50&gt;0),VLOOKUP(BR4,$H$51:$I$90,2,FALSE),AND($B$1=4,$I$50&gt;0),VLOOKUP(BR4,$H$51:$I$60,2,FALSE))</f>
        <v>#N/A</v>
      </c>
      <c r="BS33" s="16" t="str">
        <f>_xlfn.IFNA(IF(BR33&gt;0,$I$50)," ")</f>
        <v xml:space="preserve"> </v>
      </c>
      <c r="BT33" s="16" t="str">
        <f>_xlfn.IFNA(IF(BR33&gt;0,$I$49)," ")</f>
        <v xml:space="preserve"> </v>
      </c>
      <c r="BV33" s="3" t="e">
        <v>#N/A</v>
      </c>
      <c r="BW33" s="3" t="str">
        <v xml:space="preserve"> </v>
      </c>
      <c r="BX33" s="3" t="str">
        <v xml:space="preserve"> </v>
      </c>
      <c r="BZ33" s="18" t="e" cm="1">
        <f t="array" ref="BZ33">_xlfn.IFS(AND($B$1=1,$I$50&gt;0),VLOOKUP(BZ4,$H$51:$I$90,2,FALSE),AND($B$1=4,$I$50&gt;0),VLOOKUP(BZ4,$H$51:$I$60,2,FALSE))</f>
        <v>#N/A</v>
      </c>
      <c r="CA33" s="16" t="str">
        <f>_xlfn.IFNA(IF(BZ33&gt;0,$I$50)," ")</f>
        <v xml:space="preserve"> </v>
      </c>
      <c r="CB33" s="16" t="str">
        <f>_xlfn.IFNA(IF(BZ33&gt;0,$I$49)," ")</f>
        <v xml:space="preserve"> </v>
      </c>
      <c r="CD33" s="3" t="e">
        <v>#N/A</v>
      </c>
      <c r="CE33" s="3" t="str">
        <v xml:space="preserve"> </v>
      </c>
      <c r="CF33" s="3" t="str">
        <v xml:space="preserve"> </v>
      </c>
      <c r="CH33" s="18" t="e" cm="1">
        <f t="array" ref="CH33">_xlfn.IFS(AND($B$1=1,$I$50&gt;0),VLOOKUP(CH4,$H$51:$I$90,2,FALSE),AND($B$1=4,$I$50&gt;0),VLOOKUP(CH4,$H$51:$I$60,2,FALSE))</f>
        <v>#N/A</v>
      </c>
      <c r="CI33" s="16" t="str">
        <f>_xlfn.IFNA(IF(CH33&gt;0,$I$50)," ")</f>
        <v xml:space="preserve"> </v>
      </c>
      <c r="CJ33" s="16" t="str">
        <f>_xlfn.IFNA(IF(CH33&gt;0,$I$49)," ")</f>
        <v xml:space="preserve"> </v>
      </c>
      <c r="CL33" s="3" t="e">
        <v>#N/A</v>
      </c>
      <c r="CM33" s="3" t="str">
        <v xml:space="preserve"> </v>
      </c>
      <c r="CN33" s="3" t="str">
        <v xml:space="preserve"> </v>
      </c>
      <c r="CP33" s="18" t="e" cm="1">
        <f t="array" ref="CP33">_xlfn.IFS(AND($B$1=1,$I$50&gt;0),VLOOKUP(CP4,$H$51:$I$90,2,FALSE),AND($B$1=4,$I$50&gt;0),VLOOKUP(CP4,$H$51:$I$60,2,FALSE))</f>
        <v>#N/A</v>
      </c>
      <c r="CQ33" s="16" t="str">
        <f>_xlfn.IFNA(IF(CP33&gt;0,$I$50)," ")</f>
        <v xml:space="preserve"> </v>
      </c>
      <c r="CR33" s="16" t="str">
        <f>_xlfn.IFNA(IF(CP33&gt;0,$I$49)," ")</f>
        <v xml:space="preserve"> </v>
      </c>
      <c r="CT33" s="3" t="e">
        <v>#N/A</v>
      </c>
      <c r="CU33" s="3" t="str">
        <v xml:space="preserve"> </v>
      </c>
      <c r="CV33" s="3" t="str">
        <v xml:space="preserve"> </v>
      </c>
      <c r="CX33" s="18" t="e" cm="1">
        <f t="array" ref="CX33">_xlfn.IFS(AND($B$1=1,$I$50&gt;0),VLOOKUP(CX4,$H$51:$I$90,2,FALSE),AND($B$1=4,$I$50&gt;0),VLOOKUP(CX4,$H$51:$I$60,2,FALSE))</f>
        <v>#N/A</v>
      </c>
      <c r="CY33" s="16" t="str">
        <f>_xlfn.IFNA(IF(CX33&gt;0,$I$50)," ")</f>
        <v xml:space="preserve"> </v>
      </c>
      <c r="CZ33" s="16" t="str">
        <f>_xlfn.IFNA(IF(CX33&gt;0,$I$49)," ")</f>
        <v xml:space="preserve"> </v>
      </c>
      <c r="DB33" s="3" t="e">
        <v>#N/A</v>
      </c>
      <c r="DC33" s="3" t="str">
        <v xml:space="preserve"> </v>
      </c>
      <c r="DD33" s="3" t="str">
        <v xml:space="preserve"> </v>
      </c>
      <c r="DF33" s="18" t="e" cm="1">
        <f t="array" ref="DF33">_xlfn.IFS(AND($B$1=1,$I$50&gt;0),VLOOKUP(DF4,$H$51:$I$90,2,FALSE),AND($B$1=4,$I$50&gt;0),VLOOKUP(DF4,$H$51:$I$60,2,FALSE))</f>
        <v>#N/A</v>
      </c>
      <c r="DG33" s="16" t="str">
        <f>_xlfn.IFNA(IF(DF33&gt;0,$I$50)," ")</f>
        <v xml:space="preserve"> </v>
      </c>
      <c r="DH33" s="16" t="str">
        <f>_xlfn.IFNA(IF(DF33&gt;0,$I$49)," ")</f>
        <v xml:space="preserve"> </v>
      </c>
      <c r="DJ33" s="3" t="e">
        <v>#N/A</v>
      </c>
      <c r="DK33" s="3" t="str">
        <v xml:space="preserve"> </v>
      </c>
      <c r="DL33" s="3" t="str">
        <v xml:space="preserve"> </v>
      </c>
      <c r="DN33" s="18" t="e" cm="1">
        <f t="array" ref="DN33">_xlfn.IFS(AND($B$1=1,$I$50&gt;0),VLOOKUP(DN4,$H$51:$I$90,2,FALSE),AND($B$1=4,$I$50&gt;0),VLOOKUP(DN4,$H$51:$I$60,2,FALSE))</f>
        <v>#N/A</v>
      </c>
      <c r="DO33" s="16" t="str">
        <f>_xlfn.IFNA(IF(DN33&gt;0,$I$50)," ")</f>
        <v xml:space="preserve"> </v>
      </c>
      <c r="DP33" s="16" t="str">
        <f>_xlfn.IFNA(IF(DN33&gt;0,$I$49)," ")</f>
        <v xml:space="preserve"> </v>
      </c>
      <c r="DR33" s="3" t="e">
        <v>#N/A</v>
      </c>
      <c r="DS33" s="3" t="str">
        <v xml:space="preserve"> </v>
      </c>
      <c r="DT33" s="3" t="str">
        <v xml:space="preserve"> </v>
      </c>
      <c r="DV33" s="18" t="e" cm="1">
        <f t="array" ref="DV33">_xlfn.IFS(AND($B$1=1,$I$50&gt;0),VLOOKUP(DV4,$H$51:$I$90,2,FALSE),AND($B$1=4,$I$50&gt;0),VLOOKUP(DV4,$H$51:$I$60,2,FALSE))</f>
        <v>#N/A</v>
      </c>
      <c r="DW33" s="16" t="str">
        <f>_xlfn.IFNA(IF(DV33&gt;0,$I$50)," ")</f>
        <v xml:space="preserve"> </v>
      </c>
      <c r="DX33" s="16" t="str">
        <f>_xlfn.IFNA(IF(DV33&gt;0,$I$49)," ")</f>
        <v xml:space="preserve"> </v>
      </c>
      <c r="DZ33" s="3" t="e">
        <v>#N/A</v>
      </c>
      <c r="EA33" s="3" t="str">
        <v xml:space="preserve"> </v>
      </c>
      <c r="EB33" s="3" t="str">
        <v xml:space="preserve"> </v>
      </c>
      <c r="ED33" s="18" t="e" cm="1">
        <f t="array" ref="ED33">_xlfn.IFS(AND($B$1=1,$I$50&gt;0),VLOOKUP(ED4,$H$51:$I$90,2,FALSE),AND($B$1=4,$I$50&gt;0),VLOOKUP(ED4,$H$51:$I$60,2,FALSE))</f>
        <v>#N/A</v>
      </c>
      <c r="EE33" s="16" t="str">
        <f>_xlfn.IFNA(IF(ED33&gt;0,$I$50)," ")</f>
        <v xml:space="preserve"> </v>
      </c>
      <c r="EF33" s="16" t="str">
        <f>_xlfn.IFNA(IF(ED33&gt;0,$I$49)," ")</f>
        <v xml:space="preserve"> </v>
      </c>
      <c r="EH33" s="3" t="e">
        <v>#N/A</v>
      </c>
      <c r="EI33" s="3" t="str">
        <v xml:space="preserve"> </v>
      </c>
      <c r="EJ33" s="3" t="str">
        <v xml:space="preserve"> </v>
      </c>
      <c r="EL33" s="18" t="e" cm="1">
        <f t="array" ref="EL33">_xlfn.IFS(AND($B$1=1,$I$50&gt;0),VLOOKUP(EL4,$H$51:$I$90,2,FALSE),AND($B$1=4,$I$50&gt;0),VLOOKUP(EL4,$H$51:$I$60,2,FALSE))</f>
        <v>#N/A</v>
      </c>
      <c r="EM33" s="16" t="str">
        <f>_xlfn.IFNA(IF(EL33&gt;0,$I$50)," ")</f>
        <v xml:space="preserve"> </v>
      </c>
      <c r="EN33" s="16" t="str">
        <f>_xlfn.IFNA(IF(EL33&gt;0,$I$49)," ")</f>
        <v xml:space="preserve"> </v>
      </c>
      <c r="EP33" s="18" t="e">
        <v>#N/A</v>
      </c>
      <c r="EQ33" s="18" t="str">
        <v xml:space="preserve"> </v>
      </c>
      <c r="ER33" s="18" t="str">
        <v xml:space="preserve"> </v>
      </c>
      <c r="ET33" s="18" t="e" cm="1">
        <f t="array" ref="ET33">_xlfn.IFS(AND($B$1=1,$I$50&gt;0),VLOOKUP(ET4,$H$51:$I$90,2,FALSE),AND($B$1=4,$I$50&gt;0),VLOOKUP(ET4,$H$51:$I$60,2,FALSE))</f>
        <v>#N/A</v>
      </c>
      <c r="EU33" s="16" t="str">
        <f>_xlfn.IFNA(IF(ET33&gt;0,$I$50)," ")</f>
        <v xml:space="preserve"> </v>
      </c>
      <c r="EV33" s="16" t="str">
        <f>_xlfn.IFNA(IF(ET33&gt;0,$I$49)," ")</f>
        <v xml:space="preserve"> </v>
      </c>
      <c r="EX33" s="18" t="e">
        <v>#N/A</v>
      </c>
      <c r="EY33" s="18" t="str">
        <v xml:space="preserve"> </v>
      </c>
      <c r="EZ33" s="18" t="str">
        <v xml:space="preserve"> </v>
      </c>
      <c r="FB33" s="18" t="e" cm="1">
        <f t="array" ref="FB33">_xlfn.IFS(AND($B$1=1,$I$50&gt;0),VLOOKUP(FB4,$H$51:$I$90,2,FALSE),AND($B$1=4,$I$50&gt;0),VLOOKUP(FB4,$H$51:$I$60,2,FALSE))</f>
        <v>#N/A</v>
      </c>
      <c r="FC33" s="16" t="str">
        <f>_xlfn.IFNA(IF(FB33&gt;0,$I$50)," ")</f>
        <v xml:space="preserve"> </v>
      </c>
      <c r="FD33" s="16" t="str">
        <f>_xlfn.IFNA(IF(FB33&gt;0,$I$49)," ")</f>
        <v xml:space="preserve"> </v>
      </c>
      <c r="FF33" s="18" t="e">
        <v>#N/A</v>
      </c>
      <c r="FG33" s="18" t="str">
        <v xml:space="preserve"> </v>
      </c>
      <c r="FH33" s="18" t="str">
        <v xml:space="preserve"> </v>
      </c>
      <c r="FJ33" s="18" t="e" cm="1">
        <f t="array" ref="FJ33">_xlfn.IFS(AND($B$1=1,$I$50&gt;0),VLOOKUP(FJ4,$H$51:$I$90,2,FALSE),AND($B$1=4,$I$50&gt;0),VLOOKUP(FJ4,$H$51:$I$60,2,FALSE))</f>
        <v>#N/A</v>
      </c>
      <c r="FK33" s="16" t="str">
        <f>_xlfn.IFNA(IF(FJ33&gt;0,$I$50)," ")</f>
        <v xml:space="preserve"> </v>
      </c>
      <c r="FL33" s="16" t="str">
        <f>_xlfn.IFNA(IF(FJ33&gt;0,$I$49)," ")</f>
        <v xml:space="preserve"> </v>
      </c>
      <c r="FN33" s="18" t="e">
        <v>#N/A</v>
      </c>
      <c r="FO33" s="18" t="str">
        <v xml:space="preserve"> </v>
      </c>
      <c r="FP33" s="18" t="str">
        <v xml:space="preserve"> </v>
      </c>
      <c r="FR33" s="18" t="e" cm="1">
        <f t="array" ref="FR33">_xlfn.IFS(AND($B$1=1,$I$50&gt;0),VLOOKUP(FR4,$H$51:$I$90,2,FALSE),AND($B$1=4,$I$50&gt;0),VLOOKUP(FR4,$H$51:$I$60,2,FALSE))</f>
        <v>#N/A</v>
      </c>
      <c r="FS33" s="16" t="str">
        <f>_xlfn.IFNA(IF(FR33&gt;0,$I$50)," ")</f>
        <v xml:space="preserve"> </v>
      </c>
      <c r="FT33" s="16" t="str">
        <f>_xlfn.IFNA(IF(FR33&gt;0,$I$49)," ")</f>
        <v xml:space="preserve"> </v>
      </c>
      <c r="FV33" s="18" t="e">
        <v>#N/A</v>
      </c>
      <c r="FW33" s="18" t="str">
        <v xml:space="preserve"> </v>
      </c>
      <c r="FX33" s="18" t="str">
        <v xml:space="preserve"> </v>
      </c>
      <c r="FZ33" s="18" t="e" cm="1">
        <f t="array" ref="FZ33">_xlfn.IFS(AND($B$1=1,$I$50&gt;0),VLOOKUP(FZ4,$H$51:$I$90,2,FALSE),AND($B$1=4,$I$50&gt;0),VLOOKUP(FZ4,$H$51:$I$60,2,FALSE))</f>
        <v>#N/A</v>
      </c>
      <c r="GA33" s="16" t="str">
        <f>_xlfn.IFNA(IF(FZ33&gt;0,$I$50)," ")</f>
        <v xml:space="preserve"> </v>
      </c>
      <c r="GB33" s="16" t="str">
        <f>_xlfn.IFNA(IF(FZ33&gt;0,$I$49)," ")</f>
        <v xml:space="preserve"> </v>
      </c>
      <c r="GD33" s="18" t="e">
        <v>#N/A</v>
      </c>
      <c r="GE33" s="16" t="str">
        <v xml:space="preserve"> </v>
      </c>
      <c r="GF33" s="16" t="str">
        <v xml:space="preserve"> </v>
      </c>
      <c r="GH33" s="18" t="e" cm="1">
        <f t="array" ref="GH33">_xlfn.IFS(AND($B$1=1,$I$50&gt;0),VLOOKUP(GH4,$H$51:$I$90,2,FALSE),AND($B$1=4,$I$50&gt;0),VLOOKUP(GH4,$H$51:$I$60,2,FALSE))</f>
        <v>#N/A</v>
      </c>
      <c r="GI33" s="16" t="str">
        <f>_xlfn.IFNA(IF(GH33&gt;0,$I$50)," ")</f>
        <v xml:space="preserve"> </v>
      </c>
      <c r="GJ33" s="16" t="str">
        <f>_xlfn.IFNA(IF(GH33&gt;0,$I$49)," ")</f>
        <v xml:space="preserve"> </v>
      </c>
      <c r="GL33" s="18" t="e">
        <v>#N/A</v>
      </c>
      <c r="GM33" s="16" t="str">
        <v xml:space="preserve"> </v>
      </c>
      <c r="GN33" s="16" t="str">
        <v xml:space="preserve"> </v>
      </c>
      <c r="GP33" s="18" t="e" cm="1">
        <f t="array" ref="GP33">_xlfn.IFS(AND($B$1=1,$I$50&gt;0),VLOOKUP(GP4,$H$51:$I$90,2,FALSE),AND($B$1=4,$I$50&gt;0),VLOOKUP(GP4,$H$51:$I$60,2,FALSE))</f>
        <v>#N/A</v>
      </c>
      <c r="GQ33" s="16" t="str">
        <f>_xlfn.IFNA(IF(GP33&gt;0,$I$50)," ")</f>
        <v xml:space="preserve"> </v>
      </c>
      <c r="GR33" s="16" t="str">
        <f>_xlfn.IFNA(IF(GP33&gt;0,$I$49)," ")</f>
        <v xml:space="preserve"> </v>
      </c>
      <c r="GT33" s="18" t="e">
        <v>#N/A</v>
      </c>
      <c r="GU33" s="16" t="str">
        <v xml:space="preserve"> </v>
      </c>
      <c r="GV33" s="16" t="str">
        <v xml:space="preserve"> </v>
      </c>
      <c r="GX33" s="18" t="e" cm="1">
        <f t="array" ref="GX33">_xlfn.IFS(AND($B$1=1,$I$50&gt;0),VLOOKUP(GX4,$H$51:$I$90,2,FALSE),AND($B$1=4,$I$50&gt;0),VLOOKUP(GX4,$H$51:$I$60,2,FALSE))</f>
        <v>#N/A</v>
      </c>
      <c r="GY33" s="16" t="str">
        <f>_xlfn.IFNA(IF(GX33&gt;0,$I$50)," ")</f>
        <v xml:space="preserve"> </v>
      </c>
      <c r="GZ33" s="16" t="str">
        <f>_xlfn.IFNA(IF(GX33&gt;0,$I$49)," ")</f>
        <v xml:space="preserve"> </v>
      </c>
      <c r="HB33" s="18" t="e">
        <v>#N/A</v>
      </c>
      <c r="HC33" s="16" t="str">
        <v xml:space="preserve"> </v>
      </c>
      <c r="HD33" s="16" t="str">
        <v xml:space="preserve"> </v>
      </c>
      <c r="HF33" s="18" t="e" cm="1">
        <f t="array" ref="HF33">_xlfn.IFS(AND($B$1=1,$I$50&gt;0),VLOOKUP(HF4,$H$51:$I$90,2,FALSE),AND($B$1=4,$I$50&gt;0),VLOOKUP(HF4,$H$51:$I$60,2,FALSE))</f>
        <v>#N/A</v>
      </c>
      <c r="HG33" s="16" t="str">
        <f>_xlfn.IFNA(IF(HF33&gt;0,$I$50)," ")</f>
        <v xml:space="preserve"> </v>
      </c>
      <c r="HH33" s="16" t="str">
        <f>_xlfn.IFNA(IF(HF33&gt;0,$I$49)," ")</f>
        <v xml:space="preserve"> </v>
      </c>
      <c r="HJ33" s="18" t="e">
        <v>#N/A</v>
      </c>
      <c r="HK33" s="18" t="str">
        <v xml:space="preserve"> </v>
      </c>
      <c r="HL33" s="18" t="str">
        <v xml:space="preserve"> </v>
      </c>
      <c r="HN33" s="18" t="e" cm="1">
        <f t="array" ref="HN33">_xlfn.IFS(AND($B$1=1,$I$50&gt;0),VLOOKUP(HN4,$H$51:$I$90,2,FALSE),AND($B$1=4,$I$50&gt;0),VLOOKUP(HN4,$H$51:$I$60,2,FALSE))</f>
        <v>#N/A</v>
      </c>
      <c r="HO33" s="16" t="str">
        <f>_xlfn.IFNA(IF(HN33&gt;0,$I$50)," ")</f>
        <v xml:space="preserve"> </v>
      </c>
      <c r="HP33" s="16" t="str">
        <f>_xlfn.IFNA(IF(HN33&gt;0,$I$49)," ")</f>
        <v xml:space="preserve"> </v>
      </c>
      <c r="HR33" s="18" t="e">
        <v>#N/A</v>
      </c>
      <c r="HS33" s="18" t="str">
        <v xml:space="preserve"> </v>
      </c>
      <c r="HT33" s="18" t="str">
        <v xml:space="preserve"> </v>
      </c>
      <c r="HV33" s="18" t="e" cm="1">
        <f t="array" ref="HV33">_xlfn.IFS(AND($B$1=1,$I$50&gt;0),VLOOKUP(HV4,$H$51:$I$90,2,FALSE),AND($B$1=4,$I$50&gt;0),VLOOKUP(HV4,$H$51:$I$60,2,FALSE))</f>
        <v>#N/A</v>
      </c>
      <c r="HW33" s="16" t="str">
        <f>_xlfn.IFNA(IF(HV33&gt;0,$I$50)," ")</f>
        <v xml:space="preserve"> </v>
      </c>
      <c r="HX33" s="16" t="str">
        <f>_xlfn.IFNA(IF(HV33&gt;0,$I$49)," ")</f>
        <v xml:space="preserve"> </v>
      </c>
      <c r="HZ33" s="18" t="e">
        <v>#N/A</v>
      </c>
      <c r="IA33" s="18" t="str">
        <v xml:space="preserve"> </v>
      </c>
      <c r="IB33" s="18" t="str">
        <v xml:space="preserve"> </v>
      </c>
      <c r="ID33" s="18" t="e" cm="1">
        <f t="array" ref="ID33">_xlfn.IFS(AND($B$1=1,$I$50&gt;0),VLOOKUP(ID4,$H$51:$I$90,2,FALSE),AND($B$1=4,$I$50&gt;0),VLOOKUP(ID4,$H$51:$I$60,2,FALSE))</f>
        <v>#N/A</v>
      </c>
      <c r="IE33" s="16" t="str">
        <f>_xlfn.IFNA(IF(ID33&gt;0,$I$50)," ")</f>
        <v xml:space="preserve"> </v>
      </c>
      <c r="IF33" s="16" t="str">
        <f>_xlfn.IFNA(IF(ID33&gt;0,$I$49)," ")</f>
        <v xml:space="preserve"> </v>
      </c>
      <c r="IH33" s="18" t="e">
        <v>#N/A</v>
      </c>
      <c r="II33" s="18" t="str">
        <v xml:space="preserve"> </v>
      </c>
      <c r="IJ33" s="18" t="str">
        <v xml:space="preserve"> </v>
      </c>
      <c r="IL33" s="18" t="e" cm="1">
        <f t="array" ref="IL33">_xlfn.IFS(AND($B$1=1,$I$50&gt;0),VLOOKUP(IL4,$H$51:$I$90,2,FALSE),AND($B$1=4,$I$50&gt;0),VLOOKUP(IL4,$H$51:$I$60,2,FALSE))</f>
        <v>#N/A</v>
      </c>
      <c r="IM33" s="16" t="str">
        <f>_xlfn.IFNA(IF(IL33&gt;0,$I$50)," ")</f>
        <v xml:space="preserve"> </v>
      </c>
      <c r="IN33" s="16" t="str">
        <f>_xlfn.IFNA(IF(IL33&gt;0,$I$49)," ")</f>
        <v xml:space="preserve"> </v>
      </c>
      <c r="IP33" s="18" t="e">
        <v>#N/A</v>
      </c>
      <c r="IQ33" s="18" t="str">
        <v xml:space="preserve"> </v>
      </c>
      <c r="IR33" s="18" t="str">
        <v xml:space="preserve"> </v>
      </c>
      <c r="IT33" s="18" t="e" cm="1">
        <f t="array" ref="IT33">_xlfn.IFS(AND($B$1=1,$I$50&gt;0),VLOOKUP(IT4,$H$51:$I$90,2,FALSE),AND($B$1=4,$I$50&gt;0),VLOOKUP(IT4,$H$51:$I$60,2,FALSE))</f>
        <v>#N/A</v>
      </c>
      <c r="IU33" s="16" t="str">
        <f>_xlfn.IFNA(IF(IT33&gt;0,$I$50)," ")</f>
        <v xml:space="preserve"> </v>
      </c>
      <c r="IV33" s="16" t="str">
        <f>_xlfn.IFNA(IF(IT33&gt;0,$I$49)," ")</f>
        <v xml:space="preserve"> </v>
      </c>
      <c r="IX33" s="18" t="e">
        <v>#N/A</v>
      </c>
      <c r="IY33" s="18" t="str">
        <v xml:space="preserve"> </v>
      </c>
      <c r="IZ33" s="18" t="str">
        <v xml:space="preserve"> </v>
      </c>
      <c r="JB33" s="18" t="e" cm="1">
        <f t="array" ref="JB33">_xlfn.IFS(AND($B$1=1,$I$50&gt;0),VLOOKUP(JB4,$H$51:$I$90,2,FALSE),AND($B$1=4,$I$50&gt;0),VLOOKUP(JB4,$H$51:$I$60,2,FALSE))</f>
        <v>#N/A</v>
      </c>
      <c r="JC33" s="16" t="str">
        <f>_xlfn.IFNA(IF(JB33&gt;0,$I$50)," ")</f>
        <v xml:space="preserve"> </v>
      </c>
      <c r="JD33" s="16" t="str">
        <f>_xlfn.IFNA(IF(JB33&gt;0,$I$49)," ")</f>
        <v xml:space="preserve"> </v>
      </c>
      <c r="JF33" s="18" t="e">
        <v>#N/A</v>
      </c>
      <c r="JG33" s="18" t="str">
        <v xml:space="preserve"> </v>
      </c>
      <c r="JH33" s="18" t="str">
        <v xml:space="preserve"> </v>
      </c>
      <c r="JJ33" s="18" t="e" cm="1">
        <f t="array" ref="JJ33">_xlfn.IFS(AND($B$1=1,$I$50&gt;0),VLOOKUP(JJ4,$H$51:$I$90,2,FALSE),AND($B$1=4,$I$50&gt;0),VLOOKUP(JJ4,$H$51:$I$60,2,FALSE))</f>
        <v>#N/A</v>
      </c>
      <c r="JK33" s="16" t="str">
        <f>_xlfn.IFNA(IF(JJ33&gt;0,$I$50)," ")</f>
        <v xml:space="preserve"> </v>
      </c>
      <c r="JL33" s="16" t="str">
        <f>_xlfn.IFNA(IF(JJ33&gt;0,$I$49)," ")</f>
        <v xml:space="preserve"> </v>
      </c>
      <c r="JN33" s="18" t="e">
        <v>#N/A</v>
      </c>
      <c r="JO33" s="18" t="str">
        <v xml:space="preserve"> </v>
      </c>
      <c r="JP33" s="18" t="str">
        <v xml:space="preserve"> </v>
      </c>
      <c r="JR33" s="18" t="e" cm="1">
        <f t="array" ref="JR33">_xlfn.IFS(AND($B$1=1,$I$50&gt;0),VLOOKUP(JR4,$H$51:$I$90,2,FALSE),AND($B$1=4,$I$50&gt;0),VLOOKUP(JR4,$H$51:$I$60,2,FALSE))</f>
        <v>#N/A</v>
      </c>
      <c r="JS33" s="16" t="str">
        <f>_xlfn.IFNA(IF(JR33&gt;0,$I$50)," ")</f>
        <v xml:space="preserve"> </v>
      </c>
      <c r="JT33" s="16" t="str">
        <f>_xlfn.IFNA(IF(JR33&gt;0,$I$49)," ")</f>
        <v xml:space="preserve"> </v>
      </c>
      <c r="JV33" s="18" t="e">
        <v>#N/A</v>
      </c>
      <c r="JW33" s="18" t="str">
        <v xml:space="preserve"> </v>
      </c>
      <c r="JX33" s="18" t="str">
        <v xml:space="preserve"> </v>
      </c>
      <c r="JZ33" s="18" t="e" cm="1">
        <f t="array" ref="JZ33">_xlfn.IFS(AND($B$1=1,$I$50&gt;0),VLOOKUP(JZ4,$H$51:$I$90,2,FALSE),AND($B$1=4,$I$50&gt;0),VLOOKUP(JZ4,$H$51:$I$60,2,FALSE))</f>
        <v>#N/A</v>
      </c>
      <c r="KA33" s="16" t="str">
        <f>_xlfn.IFNA(IF(JZ33&gt;0,$I$50)," ")</f>
        <v xml:space="preserve"> </v>
      </c>
      <c r="KB33" s="16" t="str">
        <f>_xlfn.IFNA(IF(JZ33&gt;0,$I$49)," ")</f>
        <v xml:space="preserve"> </v>
      </c>
      <c r="KD33" s="18" t="e">
        <v>#N/A</v>
      </c>
      <c r="KE33" s="18" t="str">
        <v xml:space="preserve"> </v>
      </c>
      <c r="KF33" s="18" t="str">
        <v xml:space="preserve"> </v>
      </c>
      <c r="KH33" s="18" t="e" cm="1">
        <f t="array" ref="KH33">_xlfn.IFS(AND($B$1=1,$I$50&gt;0),VLOOKUP(KH4,$H$51:$I$90,2,FALSE),AND($B$1=4,$I$50&gt;0),VLOOKUP(KH4,$H$51:$I$60,2,FALSE))</f>
        <v>#N/A</v>
      </c>
      <c r="KI33" s="16" t="str">
        <f>_xlfn.IFNA(IF(KH33&gt;0,$I$50)," ")</f>
        <v xml:space="preserve"> </v>
      </c>
      <c r="KJ33" s="16" t="str">
        <f>_xlfn.IFNA(IF(KH33&gt;0,$I$49)," ")</f>
        <v xml:space="preserve"> </v>
      </c>
      <c r="KL33" s="18" t="e">
        <v>#N/A</v>
      </c>
      <c r="KM33" s="18" t="str">
        <v xml:space="preserve"> </v>
      </c>
      <c r="KN33" s="18" t="str">
        <v xml:space="preserve"> </v>
      </c>
      <c r="KP33" s="18" t="e" cm="1">
        <f t="array" ref="KP33">_xlfn.IFS(AND($B$1=1,$I$50&gt;0),VLOOKUP(KP4,$H$51:$I$90,2,FALSE),AND($B$1=4,$I$50&gt;0),VLOOKUP(KP4,$H$51:$I$60,2,FALSE))</f>
        <v>#N/A</v>
      </c>
      <c r="KQ33" s="16" t="str">
        <f>_xlfn.IFNA(IF(KP33&gt;0,$I$50)," ")</f>
        <v xml:space="preserve"> </v>
      </c>
      <c r="KR33" s="16" t="str">
        <f>_xlfn.IFNA(IF(KP33&gt;0,$I$49)," ")</f>
        <v xml:space="preserve"> </v>
      </c>
      <c r="KT33" s="18" t="e">
        <v>#N/A</v>
      </c>
      <c r="KU33" s="18" t="str">
        <v xml:space="preserve"> </v>
      </c>
      <c r="KV33" s="18" t="str">
        <v xml:space="preserve"> </v>
      </c>
      <c r="KX33" s="18" t="e" cm="1">
        <f t="array" ref="KX33">_xlfn.IFS(AND($B$1=1,$I$50&gt;0),VLOOKUP(KX4,$H$51:$I$90,2,FALSE),AND($B$1=4,$I$50&gt;0),VLOOKUP(KX4,$H$51:$I$60,2,FALSE))</f>
        <v>#N/A</v>
      </c>
      <c r="KY33" s="16" t="str">
        <f>_xlfn.IFNA(IF(KX33&gt;0,$I$50)," ")</f>
        <v xml:space="preserve"> </v>
      </c>
      <c r="KZ33" s="16" t="str">
        <f>_xlfn.IFNA(IF(KX33&gt;0,$I$49)," ")</f>
        <v xml:space="preserve"> </v>
      </c>
      <c r="LB33" s="18" t="e">
        <v>#N/A</v>
      </c>
      <c r="LC33" s="18" t="str">
        <v xml:space="preserve"> </v>
      </c>
      <c r="LD33" s="18" t="str">
        <v xml:space="preserve"> </v>
      </c>
      <c r="LF33" s="18" t="e" cm="1">
        <f t="array" ref="LF33">_xlfn.IFS(AND($B$1=1,$I$50&gt;0),VLOOKUP(LF4,$H$51:$I$90,2,FALSE),AND($B$1=4,$I$50&gt;0),VLOOKUP(LF4,$H$51:$I$60,2,FALSE))</f>
        <v>#N/A</v>
      </c>
      <c r="LG33" s="16" t="str">
        <f>_xlfn.IFNA(IF(LF33&gt;0,$I$50)," ")</f>
        <v xml:space="preserve"> </v>
      </c>
      <c r="LH33" s="16" t="str">
        <f>_xlfn.IFNA(IF(LF33&gt;0,$I$49)," ")</f>
        <v xml:space="preserve"> </v>
      </c>
      <c r="LJ33" s="18" t="e">
        <v>#N/A</v>
      </c>
      <c r="LK33" s="18" t="str">
        <v xml:space="preserve"> </v>
      </c>
      <c r="LL33" s="18" t="str">
        <v xml:space="preserve"> </v>
      </c>
    </row>
    <row r="34" spans="1:324" x14ac:dyDescent="0.2">
      <c r="A34" s="16"/>
      <c r="B34" s="20" t="str">
        <f>IF($G$50&gt;0,VLOOKUP(B4,_xlfn.ANCHORARRAY($F$92),2),"NEIN")</f>
        <v>NEIN</v>
      </c>
      <c r="C34" s="21">
        <f>IF(B34&gt;0,$G$50)</f>
        <v>0</v>
      </c>
      <c r="D34" s="21" t="str">
        <f>IF(B34&gt;0,$G$49)</f>
        <v>b</v>
      </c>
      <c r="E34" s="18"/>
      <c r="F34" s="18" t="e" cm="1">
        <f t="array" ref="F34">_xlfn.IFS(AND($B$1=1,$G$50&gt;0),VLOOKUP(F4,$F$51:$G$90,2,FALSE),AND($B$1=4,$G$50&gt;0),VLOOKUP(F4,$F$51:$G$60,2,FALSE))</f>
        <v>#N/A</v>
      </c>
      <c r="G34" s="16" t="str">
        <f>_xlfn.IFNA(IF(F34&gt;0,$G$50)," ")</f>
        <v xml:space="preserve"> </v>
      </c>
      <c r="H34" s="16" t="str">
        <f>_xlfn.IFNA(IF(F34&gt;0,$G$49)," ")</f>
        <v xml:space="preserve"> </v>
      </c>
      <c r="J34" s="3" t="e">
        <v>#N/A</v>
      </c>
      <c r="K34" s="1" t="str">
        <v xml:space="preserve"> </v>
      </c>
      <c r="L34" s="1" t="str">
        <v xml:space="preserve"> </v>
      </c>
      <c r="N34" s="18" t="e" cm="1">
        <f t="array" ref="N34">_xlfn.IFS(AND($B$1=1,$G$50&gt;0),VLOOKUP(N4,$F$51:$G$90,2,FALSE),AND($B$1=4,$G$50&gt;0),VLOOKUP(N4,$F$51:$G$60,2,FALSE))</f>
        <v>#N/A</v>
      </c>
      <c r="O34" s="16" t="str">
        <f>_xlfn.IFNA(IF(N34&gt;0,$G$50)," ")</f>
        <v xml:space="preserve"> </v>
      </c>
      <c r="P34" s="16" t="str">
        <f>_xlfn.IFNA(IF(N34&gt;0,$G$49)," ")</f>
        <v xml:space="preserve"> </v>
      </c>
      <c r="R34" s="18" t="e">
        <v>#N/A</v>
      </c>
      <c r="S34" s="16" t="str">
        <v xml:space="preserve"> </v>
      </c>
      <c r="T34" s="16" t="str">
        <v xml:space="preserve"> </v>
      </c>
      <c r="V34" s="18" t="e" cm="1">
        <f t="array" ref="V34">_xlfn.IFS(AND($B$1=1,$G$50&gt;0),VLOOKUP(V4,$F$51:$G$90,2,FALSE),AND($B$1=4,$G$50&gt;0),VLOOKUP(V4,$F$51:$G$60,2,FALSE))</f>
        <v>#N/A</v>
      </c>
      <c r="W34" s="16" t="str">
        <f>_xlfn.IFNA(IF(V34&gt;0,$G$50)," ")</f>
        <v xml:space="preserve"> </v>
      </c>
      <c r="X34" s="16" t="str">
        <f>_xlfn.IFNA(IF(V34&gt;0,$G$49)," ")</f>
        <v xml:space="preserve"> </v>
      </c>
      <c r="Z34" s="3" t="e">
        <v>#N/A</v>
      </c>
      <c r="AA34" s="1" t="str">
        <v xml:space="preserve"> </v>
      </c>
      <c r="AB34" s="1" t="str">
        <v xml:space="preserve"> </v>
      </c>
      <c r="AD34" s="18" t="e" cm="1">
        <f t="array" ref="AD34">_xlfn.IFS(AND($B$1=1,$G$50&gt;0),VLOOKUP(AD4,$F$51:$G$90,2,FALSE),AND($B$1=4,$G$50&gt;0),VLOOKUP(AD4,$F$51:$G$60,2,FALSE))</f>
        <v>#N/A</v>
      </c>
      <c r="AE34" s="16" t="str">
        <f>_xlfn.IFNA(IF(AD34&gt;0,$G$50)," ")</f>
        <v xml:space="preserve"> </v>
      </c>
      <c r="AF34" s="16" t="str">
        <f>_xlfn.IFNA(IF(AD34&gt;0,$G$49)," ")</f>
        <v xml:space="preserve"> </v>
      </c>
      <c r="AH34" s="3" t="e">
        <v>#N/A</v>
      </c>
      <c r="AI34" s="1" t="str">
        <v xml:space="preserve"> </v>
      </c>
      <c r="AJ34" s="1" t="str">
        <v xml:space="preserve"> </v>
      </c>
      <c r="AL34" s="18" t="e" cm="1">
        <f t="array" ref="AL34">_xlfn.IFS(AND($B$1=1,$G$50&gt;0),VLOOKUP(AL4,$F$51:$G$90,2,FALSE),AND($B$1=4,$G$50&gt;0),VLOOKUP(AL4,$F$51:$G$60,2,FALSE))</f>
        <v>#N/A</v>
      </c>
      <c r="AM34" s="16" t="str">
        <f>_xlfn.IFNA(IF(AL34&gt;0,$G$50)," ")</f>
        <v xml:space="preserve"> </v>
      </c>
      <c r="AN34" s="16" t="str">
        <f>_xlfn.IFNA(IF(AL34&gt;0,$G$49)," ")</f>
        <v xml:space="preserve"> </v>
      </c>
      <c r="AP34" s="3" t="e">
        <v>#N/A</v>
      </c>
      <c r="AQ34" s="1" t="str">
        <v xml:space="preserve"> </v>
      </c>
      <c r="AR34" s="1" t="str">
        <v xml:space="preserve"> </v>
      </c>
      <c r="AT34" s="18" t="e" cm="1">
        <f t="array" ref="AT34">_xlfn.IFS(AND($B$1=1,$G$50&gt;0),VLOOKUP(AT4,$F$51:$G$90,2,FALSE),AND($B$1=4,$G$50&gt;0),VLOOKUP(AT4,$F$51:$G$60,2,FALSE))</f>
        <v>#N/A</v>
      </c>
      <c r="AU34" s="16" t="str">
        <f>_xlfn.IFNA(IF(AT34&gt;0,$G$50)," ")</f>
        <v xml:space="preserve"> </v>
      </c>
      <c r="AV34" s="16" t="str">
        <f>_xlfn.IFNA(IF(AT34&gt;0,$G$49)," ")</f>
        <v xml:space="preserve"> </v>
      </c>
      <c r="AX34" s="3" t="e">
        <v>#N/A</v>
      </c>
      <c r="AY34" s="1" t="str">
        <v xml:space="preserve"> </v>
      </c>
      <c r="AZ34" s="1" t="str">
        <v xml:space="preserve"> </v>
      </c>
      <c r="BB34" s="18" t="e" cm="1">
        <f t="array" ref="BB34">_xlfn.IFS(AND($B$1=1,$G$50&gt;0),VLOOKUP(BB4,$F$51:$G$90,2,FALSE),AND($B$1=4,$G$50&gt;0),VLOOKUP(BB4,$F$51:$G$60,2,FALSE))</f>
        <v>#N/A</v>
      </c>
      <c r="BC34" s="16" t="str">
        <f>_xlfn.IFNA(IF(BB34&gt;0,$G$50)," ")</f>
        <v xml:space="preserve"> </v>
      </c>
      <c r="BD34" s="16" t="str">
        <f>_xlfn.IFNA(IF(BB34&gt;0,$G$49)," ")</f>
        <v xml:space="preserve"> </v>
      </c>
      <c r="BF34" s="3" t="e">
        <v>#N/A</v>
      </c>
      <c r="BG34" s="1" t="str">
        <v xml:space="preserve"> </v>
      </c>
      <c r="BH34" s="1" t="str">
        <v xml:space="preserve"> </v>
      </c>
      <c r="BJ34" s="18" t="e" cm="1">
        <f t="array" ref="BJ34">_xlfn.IFS(AND($B$1=1,$G$50&gt;0),VLOOKUP(BJ4,$F$51:$G$90,2,FALSE),AND($B$1=4,$G$50&gt;0),VLOOKUP(BJ4,$F$51:$G$60,2,FALSE))</f>
        <v>#N/A</v>
      </c>
      <c r="BK34" s="16" t="str">
        <f>_xlfn.IFNA(IF(BJ34&gt;0,$G$50)," ")</f>
        <v xml:space="preserve"> </v>
      </c>
      <c r="BL34" s="16" t="str">
        <f>_xlfn.IFNA(IF(BJ34&gt;0,$G$49)," ")</f>
        <v xml:space="preserve"> </v>
      </c>
      <c r="BN34" s="3" t="e">
        <v>#N/A</v>
      </c>
      <c r="BO34" s="3" t="str">
        <v xml:space="preserve"> </v>
      </c>
      <c r="BP34" s="3" t="str">
        <v xml:space="preserve"> </v>
      </c>
      <c r="BR34" s="18" t="e" cm="1">
        <f t="array" ref="BR34">_xlfn.IFS(AND($B$1=1,$G$50&gt;0),VLOOKUP(BR4,$F$51:$G$90,2,FALSE),AND($B$1=4,$G$50&gt;0),VLOOKUP(BR4,$F$51:$G$60,2,FALSE))</f>
        <v>#N/A</v>
      </c>
      <c r="BS34" s="16" t="str">
        <f>_xlfn.IFNA(IF(BR34&gt;0,$G$50)," ")</f>
        <v xml:space="preserve"> </v>
      </c>
      <c r="BT34" s="16" t="str">
        <f>_xlfn.IFNA(IF(BR34&gt;0,$G$49)," ")</f>
        <v xml:space="preserve"> </v>
      </c>
      <c r="BV34" s="3" t="e">
        <v>#N/A</v>
      </c>
      <c r="BW34" s="3" t="str">
        <v xml:space="preserve"> </v>
      </c>
      <c r="BX34" s="3" t="str">
        <v xml:space="preserve"> </v>
      </c>
      <c r="BZ34" s="18" t="e" cm="1">
        <f t="array" ref="BZ34">_xlfn.IFS(AND($B$1=1,$G$50&gt;0),VLOOKUP(BZ4,$F$51:$G$90,2,FALSE),AND($B$1=4,$G$50&gt;0),VLOOKUP(BZ4,$F$51:$G$60,2,FALSE))</f>
        <v>#N/A</v>
      </c>
      <c r="CA34" s="16" t="str">
        <f>_xlfn.IFNA(IF(BZ34&gt;0,$G$50)," ")</f>
        <v xml:space="preserve"> </v>
      </c>
      <c r="CB34" s="16" t="str">
        <f>_xlfn.IFNA(IF(BZ34&gt;0,$G$49)," ")</f>
        <v xml:space="preserve"> </v>
      </c>
      <c r="CD34" s="3" t="e">
        <v>#N/A</v>
      </c>
      <c r="CE34" s="3" t="str">
        <v xml:space="preserve"> </v>
      </c>
      <c r="CF34" s="3" t="str">
        <v xml:space="preserve"> </v>
      </c>
      <c r="CH34" s="18" t="e" cm="1">
        <f t="array" ref="CH34">_xlfn.IFS(AND($B$1=1,$G$50&gt;0),VLOOKUP(CH4,$F$51:$G$90,2,FALSE),AND($B$1=4,$G$50&gt;0),VLOOKUP(CH4,$F$51:$G$60,2,FALSE))</f>
        <v>#N/A</v>
      </c>
      <c r="CI34" s="16" t="str">
        <f>_xlfn.IFNA(IF(CH34&gt;0,$G$50)," ")</f>
        <v xml:space="preserve"> </v>
      </c>
      <c r="CJ34" s="16" t="str">
        <f>_xlfn.IFNA(IF(CH34&gt;0,$G$49)," ")</f>
        <v xml:space="preserve"> </v>
      </c>
      <c r="CL34" s="3" t="e">
        <v>#N/A</v>
      </c>
      <c r="CM34" s="3" t="str">
        <v xml:space="preserve"> </v>
      </c>
      <c r="CN34" s="3" t="str">
        <v xml:space="preserve"> </v>
      </c>
      <c r="CP34" s="18" t="e" cm="1">
        <f t="array" ref="CP34">_xlfn.IFS(AND($B$1=1,$G$50&gt;0),VLOOKUP(CP4,$F$51:$G$90,2,FALSE),AND($B$1=4,$G$50&gt;0),VLOOKUP(CP4,$F$51:$G$60,2,FALSE))</f>
        <v>#N/A</v>
      </c>
      <c r="CQ34" s="16" t="str">
        <f>_xlfn.IFNA(IF(CP34&gt;0,$G$50)," ")</f>
        <v xml:space="preserve"> </v>
      </c>
      <c r="CR34" s="16" t="str">
        <f>_xlfn.IFNA(IF(CP34&gt;0,$G$49)," ")</f>
        <v xml:space="preserve"> </v>
      </c>
      <c r="CT34" s="3" t="e">
        <v>#N/A</v>
      </c>
      <c r="CU34" s="3" t="str">
        <v xml:space="preserve"> </v>
      </c>
      <c r="CV34" s="3" t="str">
        <v xml:space="preserve"> </v>
      </c>
      <c r="CX34" s="18" t="e" cm="1">
        <f t="array" ref="CX34">_xlfn.IFS(AND($B$1=1,$G$50&gt;0),VLOOKUP(CX4,$F$51:$G$90,2,FALSE),AND($B$1=4,$G$50&gt;0),VLOOKUP(CX4,$F$51:$G$60,2,FALSE))</f>
        <v>#N/A</v>
      </c>
      <c r="CY34" s="16" t="str">
        <f>_xlfn.IFNA(IF(CX34&gt;0,$G$50)," ")</f>
        <v xml:space="preserve"> </v>
      </c>
      <c r="CZ34" s="16" t="str">
        <f>_xlfn.IFNA(IF(CX34&gt;0,$G$49)," ")</f>
        <v xml:space="preserve"> </v>
      </c>
      <c r="DB34" s="3" t="e">
        <v>#N/A</v>
      </c>
      <c r="DC34" s="3" t="str">
        <v xml:space="preserve"> </v>
      </c>
      <c r="DD34" s="3" t="str">
        <v xml:space="preserve"> </v>
      </c>
      <c r="DF34" s="18" t="e" cm="1">
        <f t="array" ref="DF34">_xlfn.IFS(AND($B$1=1,$G$50&gt;0),VLOOKUP(DF4,$F$51:$G$90,2,FALSE),AND($B$1=4,$G$50&gt;0),VLOOKUP(DF4,$F$51:$G$60,2,FALSE))</f>
        <v>#N/A</v>
      </c>
      <c r="DG34" s="16" t="str">
        <f>_xlfn.IFNA(IF(DF34&gt;0,$G$50)," ")</f>
        <v xml:space="preserve"> </v>
      </c>
      <c r="DH34" s="16" t="str">
        <f>_xlfn.IFNA(IF(DF34&gt;0,$G$49)," ")</f>
        <v xml:space="preserve"> </v>
      </c>
      <c r="DJ34" s="3" t="e">
        <v>#N/A</v>
      </c>
      <c r="DK34" s="3" t="str">
        <v xml:space="preserve"> </v>
      </c>
      <c r="DL34" s="3" t="str">
        <v xml:space="preserve"> </v>
      </c>
      <c r="DN34" s="18" t="e" cm="1">
        <f t="array" ref="DN34">_xlfn.IFS(AND($B$1=1,$G$50&gt;0),VLOOKUP(DN4,$F$51:$G$90,2,FALSE),AND($B$1=4,$G$50&gt;0),VLOOKUP(DN4,$F$51:$G$60,2,FALSE))</f>
        <v>#N/A</v>
      </c>
      <c r="DO34" s="16" t="str">
        <f>_xlfn.IFNA(IF(DN34&gt;0,$G$50)," ")</f>
        <v xml:space="preserve"> </v>
      </c>
      <c r="DP34" s="16" t="str">
        <f>_xlfn.IFNA(IF(DN34&gt;0,$G$49)," ")</f>
        <v xml:space="preserve"> </v>
      </c>
      <c r="DR34" s="3" t="e">
        <v>#N/A</v>
      </c>
      <c r="DS34" s="3" t="str">
        <v xml:space="preserve"> </v>
      </c>
      <c r="DT34" s="3" t="str">
        <v xml:space="preserve"> </v>
      </c>
      <c r="DV34" s="18" t="e" cm="1">
        <f t="array" ref="DV34">_xlfn.IFS(AND($B$1=1,$G$50&gt;0),VLOOKUP(DV4,$F$51:$G$90,2,FALSE),AND($B$1=4,$G$50&gt;0),VLOOKUP(DV4,$F$51:$G$60,2,FALSE))</f>
        <v>#N/A</v>
      </c>
      <c r="DW34" s="16" t="str">
        <f>_xlfn.IFNA(IF(DV34&gt;0,$G$50)," ")</f>
        <v xml:space="preserve"> </v>
      </c>
      <c r="DX34" s="16" t="str">
        <f>_xlfn.IFNA(IF(DV34&gt;0,$G$49)," ")</f>
        <v xml:space="preserve"> </v>
      </c>
      <c r="DZ34" s="3" t="e">
        <v>#N/A</v>
      </c>
      <c r="EA34" s="3" t="str">
        <v xml:space="preserve"> </v>
      </c>
      <c r="EB34" s="3" t="str">
        <v xml:space="preserve"> </v>
      </c>
      <c r="ED34" s="18" t="e" cm="1">
        <f t="array" ref="ED34">_xlfn.IFS(AND($B$1=1,$G$50&gt;0),VLOOKUP(ED4,$F$51:$G$90,2,FALSE),AND($B$1=4,$G$50&gt;0),VLOOKUP(ED4,$F$51:$G$60,2,FALSE))</f>
        <v>#N/A</v>
      </c>
      <c r="EE34" s="16" t="str">
        <f>_xlfn.IFNA(IF(ED34&gt;0,$G$50)," ")</f>
        <v xml:space="preserve"> </v>
      </c>
      <c r="EF34" s="16" t="str">
        <f>_xlfn.IFNA(IF(ED34&gt;0,$G$49)," ")</f>
        <v xml:space="preserve"> </v>
      </c>
      <c r="EH34" s="3" t="e">
        <v>#N/A</v>
      </c>
      <c r="EI34" s="3" t="str">
        <v xml:space="preserve"> </v>
      </c>
      <c r="EJ34" s="3" t="str">
        <v xml:space="preserve"> </v>
      </c>
      <c r="EL34" s="18" t="e" cm="1">
        <f t="array" ref="EL34">_xlfn.IFS(AND($B$1=1,$G$50&gt;0),VLOOKUP(EL4,$F$51:$G$90,2,FALSE),AND($B$1=4,$G$50&gt;0),VLOOKUP(EL4,$F$51:$G$60,2,FALSE))</f>
        <v>#N/A</v>
      </c>
      <c r="EM34" s="16" t="str">
        <f>_xlfn.IFNA(IF(EL34&gt;0,$G$50)," ")</f>
        <v xml:space="preserve"> </v>
      </c>
      <c r="EN34" s="16" t="str">
        <f>_xlfn.IFNA(IF(EL34&gt;0,$G$49)," ")</f>
        <v xml:space="preserve"> </v>
      </c>
      <c r="EP34" s="18" t="e">
        <v>#N/A</v>
      </c>
      <c r="EQ34" s="18" t="str">
        <v xml:space="preserve"> </v>
      </c>
      <c r="ER34" s="18" t="str">
        <v xml:space="preserve"> </v>
      </c>
      <c r="ET34" s="18" t="e" cm="1">
        <f t="array" ref="ET34">_xlfn.IFS(AND($B$1=1,$G$50&gt;0),VLOOKUP(ET4,$F$51:$G$90,2,FALSE),AND($B$1=4,$G$50&gt;0),VLOOKUP(ET4,$F$51:$G$60,2,FALSE))</f>
        <v>#N/A</v>
      </c>
      <c r="EU34" s="16" t="str">
        <f>_xlfn.IFNA(IF(ET34&gt;0,$G$50)," ")</f>
        <v xml:space="preserve"> </v>
      </c>
      <c r="EV34" s="16" t="str">
        <f>_xlfn.IFNA(IF(ET34&gt;0,$G$49)," ")</f>
        <v xml:space="preserve"> </v>
      </c>
      <c r="EX34" s="18" t="e">
        <v>#N/A</v>
      </c>
      <c r="EY34" s="18" t="str">
        <v xml:space="preserve"> </v>
      </c>
      <c r="EZ34" s="18" t="str">
        <v xml:space="preserve"> </v>
      </c>
      <c r="FB34" s="18" t="e" cm="1">
        <f t="array" ref="FB34">_xlfn.IFS(AND($B$1=1,$G$50&gt;0),VLOOKUP(FB4,$F$51:$G$90,2,FALSE),AND($B$1=4,$G$50&gt;0),VLOOKUP(FB4,$F$51:$G$60,2,FALSE))</f>
        <v>#N/A</v>
      </c>
      <c r="FC34" s="16" t="str">
        <f>_xlfn.IFNA(IF(FB34&gt;0,$G$50)," ")</f>
        <v xml:space="preserve"> </v>
      </c>
      <c r="FD34" s="16" t="str">
        <f>_xlfn.IFNA(IF(FB34&gt;0,$G$49)," ")</f>
        <v xml:space="preserve"> </v>
      </c>
      <c r="FF34" s="18" t="e">
        <v>#N/A</v>
      </c>
      <c r="FG34" s="18" t="str">
        <v xml:space="preserve"> </v>
      </c>
      <c r="FH34" s="18" t="str">
        <v xml:space="preserve"> </v>
      </c>
      <c r="FJ34" s="18" t="e" cm="1">
        <f t="array" ref="FJ34">_xlfn.IFS(AND($B$1=1,$G$50&gt;0),VLOOKUP(FJ4,$F$51:$G$90,2,FALSE),AND($B$1=4,$G$50&gt;0),VLOOKUP(FJ4,$F$51:$G$60,2,FALSE))</f>
        <v>#N/A</v>
      </c>
      <c r="FK34" s="16" t="str">
        <f>_xlfn.IFNA(IF(FJ34&gt;0,$G$50)," ")</f>
        <v xml:space="preserve"> </v>
      </c>
      <c r="FL34" s="16" t="str">
        <f>_xlfn.IFNA(IF(FJ34&gt;0,$G$49)," ")</f>
        <v xml:space="preserve"> </v>
      </c>
      <c r="FN34" s="18" t="e">
        <v>#N/A</v>
      </c>
      <c r="FO34" s="18" t="str">
        <v xml:space="preserve"> </v>
      </c>
      <c r="FP34" s="18" t="str">
        <v xml:space="preserve"> </v>
      </c>
      <c r="FR34" s="18" t="e" cm="1">
        <f t="array" ref="FR34">_xlfn.IFS(AND($B$1=1,$G$50&gt;0),VLOOKUP(FR4,$F$51:$G$90,2,FALSE),AND($B$1=4,$G$50&gt;0),VLOOKUP(FR4,$F$51:$G$60,2,FALSE))</f>
        <v>#N/A</v>
      </c>
      <c r="FS34" s="16" t="str">
        <f>_xlfn.IFNA(IF(FR34&gt;0,$G$50)," ")</f>
        <v xml:space="preserve"> </v>
      </c>
      <c r="FT34" s="16" t="str">
        <f>_xlfn.IFNA(IF(FR34&gt;0,$G$49)," ")</f>
        <v xml:space="preserve"> </v>
      </c>
      <c r="FV34" s="18" t="e">
        <v>#N/A</v>
      </c>
      <c r="FW34" s="18" t="str">
        <v xml:space="preserve"> </v>
      </c>
      <c r="FX34" s="18" t="str">
        <v xml:space="preserve"> </v>
      </c>
      <c r="FZ34" s="18" t="e" cm="1">
        <f t="array" ref="FZ34">_xlfn.IFS(AND($B$1=1,$G$50&gt;0),VLOOKUP(FZ4,$F$51:$G$90,2,FALSE),AND($B$1=4,$G$50&gt;0),VLOOKUP(FZ4,$F$51:$G$60,2,FALSE))</f>
        <v>#N/A</v>
      </c>
      <c r="GA34" s="16" t="str">
        <f>_xlfn.IFNA(IF(FZ34&gt;0,$G$50)," ")</f>
        <v xml:space="preserve"> </v>
      </c>
      <c r="GB34" s="16" t="str">
        <f>_xlfn.IFNA(IF(FZ34&gt;0,$G$49)," ")</f>
        <v xml:space="preserve"> </v>
      </c>
      <c r="GD34" s="18" t="e">
        <v>#N/A</v>
      </c>
      <c r="GE34" s="16" t="str">
        <v xml:space="preserve"> </v>
      </c>
      <c r="GF34" s="16" t="str">
        <v xml:space="preserve"> </v>
      </c>
      <c r="GH34" s="18" t="e" cm="1">
        <f t="array" ref="GH34">_xlfn.IFS(AND($B$1=1,$G$50&gt;0),VLOOKUP(GH4,$F$51:$G$90,2,FALSE),AND($B$1=4,$G$50&gt;0),VLOOKUP(GH4,$F$51:$G$60,2,FALSE))</f>
        <v>#N/A</v>
      </c>
      <c r="GI34" s="16" t="str">
        <f>_xlfn.IFNA(IF(GH34&gt;0,$G$50)," ")</f>
        <v xml:space="preserve"> </v>
      </c>
      <c r="GJ34" s="16" t="str">
        <f>_xlfn.IFNA(IF(GH34&gt;0,$G$49)," ")</f>
        <v xml:space="preserve"> </v>
      </c>
      <c r="GL34" s="18" t="e">
        <v>#N/A</v>
      </c>
      <c r="GM34" s="16" t="str">
        <v xml:space="preserve"> </v>
      </c>
      <c r="GN34" s="16" t="str">
        <v xml:space="preserve"> </v>
      </c>
      <c r="GP34" s="18" t="e" cm="1">
        <f t="array" ref="GP34">_xlfn.IFS(AND($B$1=1,$G$50&gt;0),VLOOKUP(GP4,$F$51:$G$90,2,FALSE),AND($B$1=4,$G$50&gt;0),VLOOKUP(GP4,$F$51:$G$60,2,FALSE))</f>
        <v>#N/A</v>
      </c>
      <c r="GQ34" s="16" t="str">
        <f>_xlfn.IFNA(IF(GP34&gt;0,$G$50)," ")</f>
        <v xml:space="preserve"> </v>
      </c>
      <c r="GR34" s="16" t="str">
        <f>_xlfn.IFNA(IF(GP34&gt;0,$G$49)," ")</f>
        <v xml:space="preserve"> </v>
      </c>
      <c r="GT34" s="18" t="e">
        <v>#N/A</v>
      </c>
      <c r="GU34" s="16" t="str">
        <v xml:space="preserve"> </v>
      </c>
      <c r="GV34" s="16" t="str">
        <v xml:space="preserve"> </v>
      </c>
      <c r="GX34" s="18" t="e" cm="1">
        <f t="array" ref="GX34">_xlfn.IFS(AND($B$1=1,$G$50&gt;0),VLOOKUP(GX4,$F$51:$G$90,2,FALSE),AND($B$1=4,$G$50&gt;0),VLOOKUP(GX4,$F$51:$G$60,2,FALSE))</f>
        <v>#N/A</v>
      </c>
      <c r="GY34" s="16" t="str">
        <f>_xlfn.IFNA(IF(GX34&gt;0,$G$50)," ")</f>
        <v xml:space="preserve"> </v>
      </c>
      <c r="GZ34" s="16" t="str">
        <f>_xlfn.IFNA(IF(GX34&gt;0,$G$49)," ")</f>
        <v xml:space="preserve"> </v>
      </c>
      <c r="HB34" s="18" t="e">
        <v>#N/A</v>
      </c>
      <c r="HC34" s="16" t="str">
        <v xml:space="preserve"> </v>
      </c>
      <c r="HD34" s="16" t="str">
        <v xml:space="preserve"> </v>
      </c>
      <c r="HF34" s="18" t="e" cm="1">
        <f t="array" ref="HF34">_xlfn.IFS(AND($B$1=1,$G$50&gt;0),VLOOKUP(HF4,$F$51:$G$90,2,FALSE),AND($B$1=4,$G$50&gt;0),VLOOKUP(HF4,$F$51:$G$60,2,FALSE))</f>
        <v>#N/A</v>
      </c>
      <c r="HG34" s="16" t="str">
        <f>_xlfn.IFNA(IF(HF34&gt;0,$G$50)," ")</f>
        <v xml:space="preserve"> </v>
      </c>
      <c r="HH34" s="16" t="str">
        <f>_xlfn.IFNA(IF(HF34&gt;0,$G$49)," ")</f>
        <v xml:space="preserve"> </v>
      </c>
      <c r="HJ34" s="18" t="e">
        <v>#N/A</v>
      </c>
      <c r="HK34" s="18" t="str">
        <v xml:space="preserve"> </v>
      </c>
      <c r="HL34" s="18" t="str">
        <v xml:space="preserve"> </v>
      </c>
      <c r="HN34" s="18" t="e" cm="1">
        <f t="array" ref="HN34">_xlfn.IFS(AND($B$1=1,$G$50&gt;0),VLOOKUP(HN4,$F$51:$G$90,2,FALSE),AND($B$1=4,$G$50&gt;0),VLOOKUP(HN4,$F$51:$G$60,2,FALSE))</f>
        <v>#N/A</v>
      </c>
      <c r="HO34" s="16" t="str">
        <f>_xlfn.IFNA(IF(HN34&gt;0,$G$50)," ")</f>
        <v xml:space="preserve"> </v>
      </c>
      <c r="HP34" s="16" t="str">
        <f>_xlfn.IFNA(IF(HN34&gt;0,$G$49)," ")</f>
        <v xml:space="preserve"> </v>
      </c>
      <c r="HR34" s="18" t="e">
        <v>#N/A</v>
      </c>
      <c r="HS34" s="18" t="str">
        <v xml:space="preserve"> </v>
      </c>
      <c r="HT34" s="18" t="str">
        <v xml:space="preserve"> </v>
      </c>
      <c r="HV34" s="18" t="e" cm="1">
        <f t="array" ref="HV34">_xlfn.IFS(AND($B$1=1,$G$50&gt;0),VLOOKUP(HV4,$F$51:$G$90,2,FALSE),AND($B$1=4,$G$50&gt;0),VLOOKUP(HV4,$F$51:$G$60,2,FALSE))</f>
        <v>#N/A</v>
      </c>
      <c r="HW34" s="16" t="str">
        <f>_xlfn.IFNA(IF(HV34&gt;0,$G$50)," ")</f>
        <v xml:space="preserve"> </v>
      </c>
      <c r="HX34" s="16" t="str">
        <f>_xlfn.IFNA(IF(HV34&gt;0,$G$49)," ")</f>
        <v xml:space="preserve"> </v>
      </c>
      <c r="HZ34" s="18" t="e">
        <v>#N/A</v>
      </c>
      <c r="IA34" s="18" t="str">
        <v xml:space="preserve"> </v>
      </c>
      <c r="IB34" s="18" t="str">
        <v xml:space="preserve"> </v>
      </c>
      <c r="ID34" s="18" t="e" cm="1">
        <f t="array" ref="ID34">_xlfn.IFS(AND($B$1=1,$G$50&gt;0),VLOOKUP(ID4,$F$51:$G$90,2,FALSE),AND($B$1=4,$G$50&gt;0),VLOOKUP(ID4,$F$51:$G$60,2,FALSE))</f>
        <v>#N/A</v>
      </c>
      <c r="IE34" s="16" t="str">
        <f>_xlfn.IFNA(IF(ID34&gt;0,$G$50)," ")</f>
        <v xml:space="preserve"> </v>
      </c>
      <c r="IF34" s="16" t="str">
        <f>_xlfn.IFNA(IF(ID34&gt;0,$G$49)," ")</f>
        <v xml:space="preserve"> </v>
      </c>
      <c r="IH34" s="18" t="e">
        <v>#N/A</v>
      </c>
      <c r="II34" s="18" t="str">
        <v xml:space="preserve"> </v>
      </c>
      <c r="IJ34" s="18" t="str">
        <v xml:space="preserve"> </v>
      </c>
      <c r="IL34" s="18" t="e" cm="1">
        <f t="array" ref="IL34">_xlfn.IFS(AND($B$1=1,$G$50&gt;0),VLOOKUP(IL4,$F$51:$G$90,2,FALSE),AND($B$1=4,$G$50&gt;0),VLOOKUP(IL4,$F$51:$G$60,2,FALSE))</f>
        <v>#N/A</v>
      </c>
      <c r="IM34" s="16" t="str">
        <f>_xlfn.IFNA(IF(IL34&gt;0,$G$50)," ")</f>
        <v xml:space="preserve"> </v>
      </c>
      <c r="IN34" s="16" t="str">
        <f>_xlfn.IFNA(IF(IL34&gt;0,$G$49)," ")</f>
        <v xml:space="preserve"> </v>
      </c>
      <c r="IP34" s="18" t="e">
        <v>#N/A</v>
      </c>
      <c r="IQ34" s="18" t="str">
        <v xml:space="preserve"> </v>
      </c>
      <c r="IR34" s="18" t="str">
        <v xml:space="preserve"> </v>
      </c>
      <c r="IT34" s="18" t="e" cm="1">
        <f t="array" ref="IT34">_xlfn.IFS(AND($B$1=1,$G$50&gt;0),VLOOKUP(IT4,$F$51:$G$90,2,FALSE),AND($B$1=4,$G$50&gt;0),VLOOKUP(IT4,$F$51:$G$60,2,FALSE))</f>
        <v>#N/A</v>
      </c>
      <c r="IU34" s="16" t="str">
        <f>_xlfn.IFNA(IF(IT34&gt;0,$G$50)," ")</f>
        <v xml:space="preserve"> </v>
      </c>
      <c r="IV34" s="16" t="str">
        <f>_xlfn.IFNA(IF(IT34&gt;0,$G$49)," ")</f>
        <v xml:space="preserve"> </v>
      </c>
      <c r="IX34" s="18" t="e">
        <v>#N/A</v>
      </c>
      <c r="IY34" s="18" t="str">
        <v xml:space="preserve"> </v>
      </c>
      <c r="IZ34" s="18" t="str">
        <v xml:space="preserve"> </v>
      </c>
      <c r="JB34" s="18" t="e" cm="1">
        <f t="array" ref="JB34">_xlfn.IFS(AND($B$1=1,$G$50&gt;0),VLOOKUP(JB4,$F$51:$G$90,2,FALSE),AND($B$1=4,$G$50&gt;0),VLOOKUP(JB4,$F$51:$G$60,2,FALSE))</f>
        <v>#N/A</v>
      </c>
      <c r="JC34" s="16" t="str">
        <f>_xlfn.IFNA(IF(JB34&gt;0,$G$50)," ")</f>
        <v xml:space="preserve"> </v>
      </c>
      <c r="JD34" s="16" t="str">
        <f>_xlfn.IFNA(IF(JB34&gt;0,$G$49)," ")</f>
        <v xml:space="preserve"> </v>
      </c>
      <c r="JF34" s="18" t="e">
        <v>#N/A</v>
      </c>
      <c r="JG34" s="18" t="str">
        <v xml:space="preserve"> </v>
      </c>
      <c r="JH34" s="18" t="str">
        <v xml:space="preserve"> </v>
      </c>
      <c r="JJ34" s="18" t="e" cm="1">
        <f t="array" ref="JJ34">_xlfn.IFS(AND($B$1=1,$G$50&gt;0),VLOOKUP(JJ4,$F$51:$G$90,2,FALSE),AND($B$1=4,$G$50&gt;0),VLOOKUP(JJ4,$F$51:$G$60,2,FALSE))</f>
        <v>#N/A</v>
      </c>
      <c r="JK34" s="16" t="str">
        <f>_xlfn.IFNA(IF(JJ34&gt;0,$G$50)," ")</f>
        <v xml:space="preserve"> </v>
      </c>
      <c r="JL34" s="16" t="str">
        <f>_xlfn.IFNA(IF(JJ34&gt;0,$G$49)," ")</f>
        <v xml:space="preserve"> </v>
      </c>
      <c r="JN34" s="18" t="e">
        <v>#N/A</v>
      </c>
      <c r="JO34" s="18" t="str">
        <v xml:space="preserve"> </v>
      </c>
      <c r="JP34" s="18" t="str">
        <v xml:space="preserve"> </v>
      </c>
      <c r="JR34" s="18" t="e" cm="1">
        <f t="array" ref="JR34">_xlfn.IFS(AND($B$1=1,$G$50&gt;0),VLOOKUP(JR4,$F$51:$G$90,2,FALSE),AND($B$1=4,$G$50&gt;0),VLOOKUP(JR4,$F$51:$G$60,2,FALSE))</f>
        <v>#N/A</v>
      </c>
      <c r="JS34" s="16" t="str">
        <f>_xlfn.IFNA(IF(JR34&gt;0,$G$50)," ")</f>
        <v xml:space="preserve"> </v>
      </c>
      <c r="JT34" s="16" t="str">
        <f>_xlfn.IFNA(IF(JR34&gt;0,$G$49)," ")</f>
        <v xml:space="preserve"> </v>
      </c>
      <c r="JV34" s="18" t="e">
        <v>#N/A</v>
      </c>
      <c r="JW34" s="18" t="str">
        <v xml:space="preserve"> </v>
      </c>
      <c r="JX34" s="18" t="str">
        <v xml:space="preserve"> </v>
      </c>
      <c r="JZ34" s="18" t="e" cm="1">
        <f t="array" ref="JZ34">_xlfn.IFS(AND($B$1=1,$G$50&gt;0),VLOOKUP(JZ4,$F$51:$G$90,2,FALSE),AND($B$1=4,$G$50&gt;0),VLOOKUP(JZ4,$F$51:$G$60,2,FALSE))</f>
        <v>#N/A</v>
      </c>
      <c r="KA34" s="16" t="str">
        <f>_xlfn.IFNA(IF(JZ34&gt;0,$G$50)," ")</f>
        <v xml:space="preserve"> </v>
      </c>
      <c r="KB34" s="16" t="str">
        <f>_xlfn.IFNA(IF(JZ34&gt;0,$G$49)," ")</f>
        <v xml:space="preserve"> </v>
      </c>
      <c r="KD34" s="18" t="e">
        <v>#N/A</v>
      </c>
      <c r="KE34" s="18" t="str">
        <v xml:space="preserve"> </v>
      </c>
      <c r="KF34" s="18" t="str">
        <v xml:space="preserve"> </v>
      </c>
      <c r="KH34" s="18" t="e" cm="1">
        <f t="array" ref="KH34">_xlfn.IFS(AND($B$1=1,$G$50&gt;0),VLOOKUP(KH4,$F$51:$G$90,2,FALSE),AND($B$1=4,$G$50&gt;0),VLOOKUP(KH4,$F$51:$G$60,2,FALSE))</f>
        <v>#N/A</v>
      </c>
      <c r="KI34" s="16" t="str">
        <f>_xlfn.IFNA(IF(KH34&gt;0,$G$50)," ")</f>
        <v xml:space="preserve"> </v>
      </c>
      <c r="KJ34" s="16" t="str">
        <f>_xlfn.IFNA(IF(KH34&gt;0,$G$49)," ")</f>
        <v xml:space="preserve"> </v>
      </c>
      <c r="KL34" s="18" t="e">
        <v>#N/A</v>
      </c>
      <c r="KM34" s="18" t="str">
        <v xml:space="preserve"> </v>
      </c>
      <c r="KN34" s="18" t="str">
        <v xml:space="preserve"> </v>
      </c>
      <c r="KP34" s="18" t="e" cm="1">
        <f t="array" ref="KP34">_xlfn.IFS(AND($B$1=1,$G$50&gt;0),VLOOKUP(KP4,$F$51:$G$90,2,FALSE),AND($B$1=4,$G$50&gt;0),VLOOKUP(KP4,$F$51:$G$60,2,FALSE))</f>
        <v>#N/A</v>
      </c>
      <c r="KQ34" s="16" t="str">
        <f>_xlfn.IFNA(IF(KP34&gt;0,$G$50)," ")</f>
        <v xml:space="preserve"> </v>
      </c>
      <c r="KR34" s="16" t="str">
        <f>_xlfn.IFNA(IF(KP34&gt;0,$G$49)," ")</f>
        <v xml:space="preserve"> </v>
      </c>
      <c r="KT34" s="18" t="e">
        <v>#N/A</v>
      </c>
      <c r="KU34" s="18" t="str">
        <v xml:space="preserve"> </v>
      </c>
      <c r="KV34" s="18" t="str">
        <v xml:space="preserve"> </v>
      </c>
      <c r="KX34" s="18" t="e" cm="1">
        <f t="array" ref="KX34">_xlfn.IFS(AND($B$1=1,$G$50&gt;0),VLOOKUP(KX4,$F$51:$G$90,2,FALSE),AND($B$1=4,$G$50&gt;0),VLOOKUP(KX4,$F$51:$G$60,2,FALSE))</f>
        <v>#N/A</v>
      </c>
      <c r="KY34" s="16" t="str">
        <f>_xlfn.IFNA(IF(KX34&gt;0,$G$50)," ")</f>
        <v xml:space="preserve"> </v>
      </c>
      <c r="KZ34" s="16" t="str">
        <f>_xlfn.IFNA(IF(KX34&gt;0,$G$49)," ")</f>
        <v xml:space="preserve"> </v>
      </c>
      <c r="LB34" s="18" t="e">
        <v>#N/A</v>
      </c>
      <c r="LC34" s="18" t="str">
        <v xml:space="preserve"> </v>
      </c>
      <c r="LD34" s="18" t="str">
        <v xml:space="preserve"> </v>
      </c>
      <c r="LF34" s="18" t="e" cm="1">
        <f t="array" ref="LF34">_xlfn.IFS(AND($B$1=1,$G$50&gt;0),VLOOKUP(LF4,$F$51:$G$90,2,FALSE),AND($B$1=4,$G$50&gt;0),VLOOKUP(LF4,$F$51:$G$60,2,FALSE))</f>
        <v>#N/A</v>
      </c>
      <c r="LG34" s="16" t="str">
        <f>_xlfn.IFNA(IF(LF34&gt;0,$G$50)," ")</f>
        <v xml:space="preserve"> </v>
      </c>
      <c r="LH34" s="16" t="str">
        <f>_xlfn.IFNA(IF(LF34&gt;0,$G$49)," ")</f>
        <v xml:space="preserve"> </v>
      </c>
      <c r="LJ34" s="18" t="e">
        <v>#N/A</v>
      </c>
      <c r="LK34" s="18" t="str">
        <v xml:space="preserve"> </v>
      </c>
      <c r="LL34" s="18" t="str">
        <v xml:space="preserve"> </v>
      </c>
    </row>
    <row r="35" spans="1:324" x14ac:dyDescent="0.2">
      <c r="A35" s="16"/>
      <c r="B35" s="20" t="str">
        <f>IF($E$50&gt;0,VLOOKUP(B4,_xlfn.ANCHORARRAY($D$92),2),"NEIN")</f>
        <v>NEIN</v>
      </c>
      <c r="C35" s="21">
        <f>IF(B35&gt;0,$E$50)</f>
        <v>0</v>
      </c>
      <c r="D35" s="21" t="str">
        <f>IF(B35&gt;0,$E$49)</f>
        <v>c</v>
      </c>
      <c r="E35" s="18"/>
      <c r="F35" s="18" t="e" cm="1">
        <f t="array" ref="F35">_xlfn.IFS(AND($B$1=1,$E$50&gt;0),VLOOKUP(F4,$D$51:$E$90,2,FALSE),AND($B$1=4,$E$50&gt;0),VLOOKUP(F4,$D$51:$E$60,2,FALSE))</f>
        <v>#N/A</v>
      </c>
      <c r="G35" s="16" t="str">
        <f>_xlfn.IFNA(IF(F35&gt;0,$E$50)," ")</f>
        <v xml:space="preserve"> </v>
      </c>
      <c r="H35" s="16" t="str">
        <f>_xlfn.IFNA(IF(F35&gt;0,$E$49)," ")</f>
        <v xml:space="preserve"> </v>
      </c>
      <c r="J35" s="3" t="e">
        <v>#N/A</v>
      </c>
      <c r="K35" s="1" t="str">
        <v xml:space="preserve"> </v>
      </c>
      <c r="L35" s="1" t="str">
        <v xml:space="preserve"> </v>
      </c>
      <c r="N35" s="18" t="e" cm="1">
        <f t="array" ref="N35">_xlfn.IFS(AND($B$1=1,$E$50&gt;0),VLOOKUP(N4,$D$51:$E$90,2,FALSE),AND($B$1=4,$E$50&gt;0),VLOOKUP(N4,$D$51:$E$60,2,FALSE))</f>
        <v>#N/A</v>
      </c>
      <c r="O35" s="16" t="str">
        <f>_xlfn.IFNA(IF(N35&gt;0,$E$50)," ")</f>
        <v xml:space="preserve"> </v>
      </c>
      <c r="P35" s="16" t="str">
        <f>_xlfn.IFNA(IF(N35&gt;0,$E$49)," ")</f>
        <v xml:space="preserve"> </v>
      </c>
      <c r="R35" s="18" t="e">
        <v>#N/A</v>
      </c>
      <c r="S35" s="16" t="str">
        <v xml:space="preserve"> </v>
      </c>
      <c r="T35" s="16" t="str">
        <v xml:space="preserve"> </v>
      </c>
      <c r="V35" s="18" t="e" cm="1">
        <f t="array" ref="V35">_xlfn.IFS(AND($B$1=1,$E$50&gt;0),VLOOKUP(V4,$D$51:$E$90,2,FALSE),AND($B$1=4,$E$50&gt;0),VLOOKUP(V4,$D$51:$E$60,2,FALSE))</f>
        <v>#N/A</v>
      </c>
      <c r="W35" s="16" t="str">
        <f>_xlfn.IFNA(IF(V35&gt;0,$E$50)," ")</f>
        <v xml:space="preserve"> </v>
      </c>
      <c r="X35" s="16" t="str">
        <f>_xlfn.IFNA(IF(V35&gt;0,$E$49)," ")</f>
        <v xml:space="preserve"> </v>
      </c>
      <c r="Z35" s="3" t="e">
        <v>#N/A</v>
      </c>
      <c r="AA35" s="1" t="str">
        <v xml:space="preserve"> </v>
      </c>
      <c r="AB35" s="1" t="str">
        <v xml:space="preserve"> </v>
      </c>
      <c r="AD35" s="18" t="e" cm="1">
        <f t="array" ref="AD35">_xlfn.IFS(AND($B$1=1,$E$50&gt;0),VLOOKUP(AD4,$D$51:$E$90,2,FALSE),AND($B$1=4,$E$50&gt;0),VLOOKUP(AD4,$D$51:$E$60,2,FALSE))</f>
        <v>#N/A</v>
      </c>
      <c r="AE35" s="16" t="str">
        <f>_xlfn.IFNA(IF(AD35&gt;0,$E$50)," ")</f>
        <v xml:space="preserve"> </v>
      </c>
      <c r="AF35" s="16" t="str">
        <f>_xlfn.IFNA(IF(AD35&gt;0,$E$49)," ")</f>
        <v xml:space="preserve"> </v>
      </c>
      <c r="AH35" s="3" t="e">
        <v>#N/A</v>
      </c>
      <c r="AI35" s="1" t="str">
        <v xml:space="preserve"> </v>
      </c>
      <c r="AJ35" s="1" t="str">
        <v xml:space="preserve"> </v>
      </c>
      <c r="AL35" s="18" t="e" cm="1">
        <f t="array" ref="AL35">_xlfn.IFS(AND($B$1=1,$E$50&gt;0),VLOOKUP(AL4,$D$51:$E$90,2,FALSE),AND($B$1=4,$E$50&gt;0),VLOOKUP(AL4,$D$51:$E$60,2,FALSE))</f>
        <v>#N/A</v>
      </c>
      <c r="AM35" s="16" t="str">
        <f>_xlfn.IFNA(IF(AL35&gt;0,$E$50)," ")</f>
        <v xml:space="preserve"> </v>
      </c>
      <c r="AN35" s="16" t="str">
        <f>_xlfn.IFNA(IF(AL35&gt;0,$E$49)," ")</f>
        <v xml:space="preserve"> </v>
      </c>
      <c r="AP35" s="3" t="e">
        <v>#N/A</v>
      </c>
      <c r="AQ35" s="1" t="str">
        <v xml:space="preserve"> </v>
      </c>
      <c r="AR35" s="1" t="str">
        <v xml:space="preserve"> </v>
      </c>
      <c r="AT35" s="18" t="e" cm="1">
        <f t="array" ref="AT35">_xlfn.IFS(AND($B$1=1,$E$50&gt;0),VLOOKUP(AT4,$D$51:$E$90,2,FALSE),AND($B$1=4,$E$50&gt;0),VLOOKUP(AT4,$D$51:$E$60,2,FALSE))</f>
        <v>#N/A</v>
      </c>
      <c r="AU35" s="16" t="str">
        <f>_xlfn.IFNA(IF(AT35&gt;0,$E$50)," ")</f>
        <v xml:space="preserve"> </v>
      </c>
      <c r="AV35" s="16" t="str">
        <f>_xlfn.IFNA(IF(AT35&gt;0,$E$49)," ")</f>
        <v xml:space="preserve"> </v>
      </c>
      <c r="AX35" s="3" t="e">
        <v>#N/A</v>
      </c>
      <c r="AY35" s="1" t="str">
        <v xml:space="preserve"> </v>
      </c>
      <c r="AZ35" s="1" t="str">
        <v xml:space="preserve"> </v>
      </c>
      <c r="BB35" s="18" t="e" cm="1">
        <f t="array" ref="BB35">_xlfn.IFS(AND($B$1=1,$E$50&gt;0),VLOOKUP(BB4,$D$51:$E$90,2,FALSE),AND($B$1=4,$E$50&gt;0),VLOOKUP(BB4,$D$51:$E$60,2,FALSE))</f>
        <v>#N/A</v>
      </c>
      <c r="BC35" s="16" t="str">
        <f>_xlfn.IFNA(IF(BB35&gt;0,$E$50)," ")</f>
        <v xml:space="preserve"> </v>
      </c>
      <c r="BD35" s="16" t="str">
        <f>_xlfn.IFNA(IF(BB35&gt;0,$E$49)," ")</f>
        <v xml:space="preserve"> </v>
      </c>
      <c r="BF35" s="3" t="e">
        <v>#N/A</v>
      </c>
      <c r="BG35" s="1" t="str">
        <v xml:space="preserve"> </v>
      </c>
      <c r="BH35" s="1" t="str">
        <v xml:space="preserve"> </v>
      </c>
      <c r="BJ35" s="18" t="e" cm="1">
        <f t="array" ref="BJ35">_xlfn.IFS(AND($B$1=1,$E$50&gt;0),VLOOKUP(BJ4,$D$51:$E$90,2,FALSE),AND($B$1=4,$E$50&gt;0),VLOOKUP(BJ4,$D$51:$E$60,2,FALSE))</f>
        <v>#N/A</v>
      </c>
      <c r="BK35" s="16" t="str">
        <f>_xlfn.IFNA(IF(BJ35&gt;0,$E$50)," ")</f>
        <v xml:space="preserve"> </v>
      </c>
      <c r="BL35" s="16" t="str">
        <f>_xlfn.IFNA(IF(BJ35&gt;0,$E$49)," ")</f>
        <v xml:space="preserve"> </v>
      </c>
      <c r="BN35" s="3" t="e">
        <v>#N/A</v>
      </c>
      <c r="BO35" s="3" t="str">
        <v xml:space="preserve"> </v>
      </c>
      <c r="BP35" s="3" t="str">
        <v xml:space="preserve"> </v>
      </c>
      <c r="BR35" s="18" t="e" cm="1">
        <f t="array" ref="BR35">_xlfn.IFS(AND($B$1=1,$E$50&gt;0),VLOOKUP(BR4,$D$51:$E$90,2,FALSE),AND($B$1=4,$E$50&gt;0),VLOOKUP(BR4,$D$51:$E$60,2,FALSE))</f>
        <v>#N/A</v>
      </c>
      <c r="BS35" s="16" t="str">
        <f>_xlfn.IFNA(IF(BR35&gt;0,$E$50)," ")</f>
        <v xml:space="preserve"> </v>
      </c>
      <c r="BT35" s="16" t="str">
        <f>_xlfn.IFNA(IF(BR35&gt;0,$E$49)," ")</f>
        <v xml:space="preserve"> </v>
      </c>
      <c r="BV35" s="3" t="e">
        <v>#N/A</v>
      </c>
      <c r="BW35" s="3" t="str">
        <v xml:space="preserve"> </v>
      </c>
      <c r="BX35" s="3" t="str">
        <v xml:space="preserve"> </v>
      </c>
      <c r="BZ35" s="18" t="e" cm="1">
        <f t="array" ref="BZ35">_xlfn.IFS(AND($B$1=1,$E$50&gt;0),VLOOKUP(BZ4,$D$51:$E$90,2,FALSE),AND($B$1=4,$E$50&gt;0),VLOOKUP(BZ4,$D$51:$E$60,2,FALSE))</f>
        <v>#N/A</v>
      </c>
      <c r="CA35" s="16" t="str">
        <f>_xlfn.IFNA(IF(BZ35&gt;0,$E$50)," ")</f>
        <v xml:space="preserve"> </v>
      </c>
      <c r="CB35" s="16" t="str">
        <f>_xlfn.IFNA(IF(BZ35&gt;0,$E$49)," ")</f>
        <v xml:space="preserve"> </v>
      </c>
      <c r="CD35" s="3" t="e">
        <v>#N/A</v>
      </c>
      <c r="CE35" s="3" t="str">
        <v xml:space="preserve"> </v>
      </c>
      <c r="CF35" s="3" t="str">
        <v xml:space="preserve"> </v>
      </c>
      <c r="CH35" s="18" t="e" cm="1">
        <f t="array" ref="CH35">_xlfn.IFS(AND($B$1=1,$E$50&gt;0),VLOOKUP(CH4,$D$51:$E$90,2,FALSE),AND($B$1=4,$E$50&gt;0),VLOOKUP(CH4,$D$51:$E$60,2,FALSE))</f>
        <v>#N/A</v>
      </c>
      <c r="CI35" s="16" t="str">
        <f>_xlfn.IFNA(IF(CH35&gt;0,$E$50)," ")</f>
        <v xml:space="preserve"> </v>
      </c>
      <c r="CJ35" s="16" t="str">
        <f>_xlfn.IFNA(IF(CH35&gt;0,$E$49)," ")</f>
        <v xml:space="preserve"> </v>
      </c>
      <c r="CL35" s="3" t="e">
        <v>#N/A</v>
      </c>
      <c r="CM35" s="3" t="str">
        <v xml:space="preserve"> </v>
      </c>
      <c r="CN35" s="3" t="str">
        <v xml:space="preserve"> </v>
      </c>
      <c r="CP35" s="18" t="e" cm="1">
        <f t="array" ref="CP35">_xlfn.IFS(AND($B$1=1,$E$50&gt;0),VLOOKUP(CP4,$D$51:$E$90,2,FALSE),AND($B$1=4,$E$50&gt;0),VLOOKUP(CP4,$D$51:$E$60,2,FALSE))</f>
        <v>#N/A</v>
      </c>
      <c r="CQ35" s="16" t="str">
        <f>_xlfn.IFNA(IF(CP35&gt;0,$E$50)," ")</f>
        <v xml:space="preserve"> </v>
      </c>
      <c r="CR35" s="16" t="str">
        <f>_xlfn.IFNA(IF(CP35&gt;0,$E$49)," ")</f>
        <v xml:space="preserve"> </v>
      </c>
      <c r="CT35" s="3" t="e">
        <v>#N/A</v>
      </c>
      <c r="CU35" s="3" t="str">
        <v xml:space="preserve"> </v>
      </c>
      <c r="CV35" s="3" t="str">
        <v xml:space="preserve"> </v>
      </c>
      <c r="CX35" s="18" t="e" cm="1">
        <f t="array" ref="CX35">_xlfn.IFS(AND($B$1=1,$E$50&gt;0),VLOOKUP(CX4,$D$51:$E$90,2,FALSE),AND($B$1=4,$E$50&gt;0),VLOOKUP(CX4,$D$51:$E$60,2,FALSE))</f>
        <v>#N/A</v>
      </c>
      <c r="CY35" s="16" t="str">
        <f>_xlfn.IFNA(IF(CX35&gt;0,$E$50)," ")</f>
        <v xml:space="preserve"> </v>
      </c>
      <c r="CZ35" s="16" t="str">
        <f>_xlfn.IFNA(IF(CX35&gt;0,$E$49)," ")</f>
        <v xml:space="preserve"> </v>
      </c>
      <c r="DB35" s="3" t="e">
        <v>#N/A</v>
      </c>
      <c r="DC35" s="3" t="str">
        <v xml:space="preserve"> </v>
      </c>
      <c r="DD35" s="3" t="str">
        <v xml:space="preserve"> </v>
      </c>
      <c r="DF35" s="18" t="e" cm="1">
        <f t="array" ref="DF35">_xlfn.IFS(AND($B$1=1,$E$50&gt;0),VLOOKUP(DF4,$D$51:$E$90,2,FALSE),AND($B$1=4,$E$50&gt;0),VLOOKUP(DF4,$D$51:$E$60,2,FALSE))</f>
        <v>#N/A</v>
      </c>
      <c r="DG35" s="16" t="str">
        <f>_xlfn.IFNA(IF(DF35&gt;0,$E$50)," ")</f>
        <v xml:space="preserve"> </v>
      </c>
      <c r="DH35" s="16" t="str">
        <f>_xlfn.IFNA(IF(DF35&gt;0,$E$49)," ")</f>
        <v xml:space="preserve"> </v>
      </c>
      <c r="DJ35" s="3" t="e">
        <v>#N/A</v>
      </c>
      <c r="DK35" s="3" t="str">
        <v xml:space="preserve"> </v>
      </c>
      <c r="DL35" s="3" t="str">
        <v xml:space="preserve"> </v>
      </c>
      <c r="DN35" s="18" t="e" cm="1">
        <f t="array" ref="DN35">_xlfn.IFS(AND($B$1=1,$E$50&gt;0),VLOOKUP(DN4,$D$51:$E$90,2,FALSE),AND($B$1=4,$E$50&gt;0),VLOOKUP(DN4,$D$51:$E$60,2,FALSE))</f>
        <v>#N/A</v>
      </c>
      <c r="DO35" s="16" t="str">
        <f>_xlfn.IFNA(IF(DN35&gt;0,$E$50)," ")</f>
        <v xml:space="preserve"> </v>
      </c>
      <c r="DP35" s="16" t="str">
        <f>_xlfn.IFNA(IF(DN35&gt;0,$E$49)," ")</f>
        <v xml:space="preserve"> </v>
      </c>
      <c r="DR35" s="3" t="e">
        <v>#N/A</v>
      </c>
      <c r="DS35" s="3" t="str">
        <v xml:space="preserve"> </v>
      </c>
      <c r="DT35" s="3" t="str">
        <v xml:space="preserve"> </v>
      </c>
      <c r="DV35" s="18" t="e" cm="1">
        <f t="array" ref="DV35">_xlfn.IFS(AND($B$1=1,$E$50&gt;0),VLOOKUP(DV4,$D$51:$E$90,2,FALSE),AND($B$1=4,$E$50&gt;0),VLOOKUP(DV4,$D$51:$E$60,2,FALSE))</f>
        <v>#N/A</v>
      </c>
      <c r="DW35" s="16" t="str">
        <f>_xlfn.IFNA(IF(DV35&gt;0,$E$50)," ")</f>
        <v xml:space="preserve"> </v>
      </c>
      <c r="DX35" s="16" t="str">
        <f>_xlfn.IFNA(IF(DV35&gt;0,$E$49)," ")</f>
        <v xml:space="preserve"> </v>
      </c>
      <c r="DZ35" s="3" t="e">
        <v>#N/A</v>
      </c>
      <c r="EA35" s="3" t="str">
        <v xml:space="preserve"> </v>
      </c>
      <c r="EB35" s="3" t="str">
        <v xml:space="preserve"> </v>
      </c>
      <c r="ED35" s="18" t="e" cm="1">
        <f t="array" ref="ED35">_xlfn.IFS(AND($B$1=1,$E$50&gt;0),VLOOKUP(ED4,$D$51:$E$90,2,FALSE),AND($B$1=4,$E$50&gt;0),VLOOKUP(ED4,$D$51:$E$60,2,FALSE))</f>
        <v>#N/A</v>
      </c>
      <c r="EE35" s="16" t="str">
        <f>_xlfn.IFNA(IF(ED35&gt;0,$E$50)," ")</f>
        <v xml:space="preserve"> </v>
      </c>
      <c r="EF35" s="16" t="str">
        <f>_xlfn.IFNA(IF(ED35&gt;0,$E$49)," ")</f>
        <v xml:space="preserve"> </v>
      </c>
      <c r="EH35" s="3" t="e">
        <v>#N/A</v>
      </c>
      <c r="EI35" s="3" t="str">
        <v xml:space="preserve"> </v>
      </c>
      <c r="EJ35" s="3" t="str">
        <v xml:space="preserve"> </v>
      </c>
      <c r="EL35" s="18" t="e" cm="1">
        <f t="array" ref="EL35">_xlfn.IFS(AND($B$1=1,$E$50&gt;0),VLOOKUP(EL4,$D$51:$E$90,2,FALSE),AND($B$1=4,$E$50&gt;0),VLOOKUP(EL4,$D$51:$E$60,2,FALSE))</f>
        <v>#N/A</v>
      </c>
      <c r="EM35" s="16" t="str">
        <f>_xlfn.IFNA(IF(EL35&gt;0,$E$50)," ")</f>
        <v xml:space="preserve"> </v>
      </c>
      <c r="EN35" s="16" t="str">
        <f>_xlfn.IFNA(IF(EL35&gt;0,$E$49)," ")</f>
        <v xml:space="preserve"> </v>
      </c>
      <c r="EP35" s="18" t="e">
        <v>#N/A</v>
      </c>
      <c r="EQ35" s="18" t="str">
        <v xml:space="preserve"> </v>
      </c>
      <c r="ER35" s="18" t="str">
        <v xml:space="preserve"> </v>
      </c>
      <c r="ET35" s="18" t="e" cm="1">
        <f t="array" ref="ET35">_xlfn.IFS(AND($B$1=1,$E$50&gt;0),VLOOKUP(ET4,$D$51:$E$90,2,FALSE),AND($B$1=4,$E$50&gt;0),VLOOKUP(ET4,$D$51:$E$60,2,FALSE))</f>
        <v>#N/A</v>
      </c>
      <c r="EU35" s="16" t="str">
        <f>_xlfn.IFNA(IF(ET35&gt;0,$E$50)," ")</f>
        <v xml:space="preserve"> </v>
      </c>
      <c r="EV35" s="16" t="str">
        <f>_xlfn.IFNA(IF(ET35&gt;0,$E$49)," ")</f>
        <v xml:space="preserve"> </v>
      </c>
      <c r="EX35" s="18" t="e">
        <v>#N/A</v>
      </c>
      <c r="EY35" s="18" t="str">
        <v xml:space="preserve"> </v>
      </c>
      <c r="EZ35" s="18" t="str">
        <v xml:space="preserve"> </v>
      </c>
      <c r="FB35" s="18" t="e" cm="1">
        <f t="array" ref="FB35">_xlfn.IFS(AND($B$1=1,$E$50&gt;0),VLOOKUP(FB4,$D$51:$E$90,2,FALSE),AND($B$1=4,$E$50&gt;0),VLOOKUP(FB4,$D$51:$E$60,2,FALSE))</f>
        <v>#N/A</v>
      </c>
      <c r="FC35" s="16" t="str">
        <f>_xlfn.IFNA(IF(FB35&gt;0,$E$50)," ")</f>
        <v xml:space="preserve"> </v>
      </c>
      <c r="FD35" s="16" t="str">
        <f>_xlfn.IFNA(IF(FB35&gt;0,$E$49)," ")</f>
        <v xml:space="preserve"> </v>
      </c>
      <c r="FF35" s="18" t="e">
        <v>#N/A</v>
      </c>
      <c r="FG35" s="18" t="str">
        <v xml:space="preserve"> </v>
      </c>
      <c r="FH35" s="18" t="str">
        <v xml:space="preserve"> </v>
      </c>
      <c r="FJ35" s="18" t="e" cm="1">
        <f t="array" ref="FJ35">_xlfn.IFS(AND($B$1=1,$E$50&gt;0),VLOOKUP(FJ4,$D$51:$E$90,2,FALSE),AND($B$1=4,$E$50&gt;0),VLOOKUP(FJ4,$D$51:$E$60,2,FALSE))</f>
        <v>#N/A</v>
      </c>
      <c r="FK35" s="16" t="str">
        <f>_xlfn.IFNA(IF(FJ35&gt;0,$E$50)," ")</f>
        <v xml:space="preserve"> </v>
      </c>
      <c r="FL35" s="16" t="str">
        <f>_xlfn.IFNA(IF(FJ35&gt;0,$E$49)," ")</f>
        <v xml:space="preserve"> </v>
      </c>
      <c r="FN35" s="18" t="e">
        <v>#N/A</v>
      </c>
      <c r="FO35" s="18" t="str">
        <v xml:space="preserve"> </v>
      </c>
      <c r="FP35" s="18" t="str">
        <v xml:space="preserve"> </v>
      </c>
      <c r="FR35" s="18" t="e" cm="1">
        <f t="array" ref="FR35">_xlfn.IFS(AND($B$1=1,$E$50&gt;0),VLOOKUP(FR4,$D$51:$E$90,2,FALSE),AND($B$1=4,$E$50&gt;0),VLOOKUP(FR4,$D$51:$E$60,2,FALSE))</f>
        <v>#N/A</v>
      </c>
      <c r="FS35" s="16" t="str">
        <f>_xlfn.IFNA(IF(FR35&gt;0,$E$50)," ")</f>
        <v xml:space="preserve"> </v>
      </c>
      <c r="FT35" s="16" t="str">
        <f>_xlfn.IFNA(IF(FR35&gt;0,$E$49)," ")</f>
        <v xml:space="preserve"> </v>
      </c>
      <c r="FV35" s="18" t="e">
        <v>#N/A</v>
      </c>
      <c r="FW35" s="18" t="str">
        <v xml:space="preserve"> </v>
      </c>
      <c r="FX35" s="18" t="str">
        <v xml:space="preserve"> </v>
      </c>
      <c r="FZ35" s="18" t="e" cm="1">
        <f t="array" ref="FZ35">_xlfn.IFS(AND($B$1=1,$E$50&gt;0),VLOOKUP(FZ4,$D$51:$E$90,2,FALSE),AND($B$1=4,$E$50&gt;0),VLOOKUP(FZ4,$D$51:$E$60,2,FALSE))</f>
        <v>#N/A</v>
      </c>
      <c r="GA35" s="16" t="str">
        <f>_xlfn.IFNA(IF(FZ35&gt;0,$E$50)," ")</f>
        <v xml:space="preserve"> </v>
      </c>
      <c r="GB35" s="16" t="str">
        <f>_xlfn.IFNA(IF(FZ35&gt;0,$E$49)," ")</f>
        <v xml:space="preserve"> </v>
      </c>
      <c r="GD35" s="18" t="e">
        <v>#N/A</v>
      </c>
      <c r="GE35" s="16" t="str">
        <v xml:space="preserve"> </v>
      </c>
      <c r="GF35" s="16" t="str">
        <v xml:space="preserve"> </v>
      </c>
      <c r="GH35" s="18" t="e" cm="1">
        <f t="array" ref="GH35">_xlfn.IFS(AND($B$1=1,$E$50&gt;0),VLOOKUP(GH4,$D$51:$E$90,2,FALSE),AND($B$1=4,$E$50&gt;0),VLOOKUP(GH4,$D$51:$E$60,2,FALSE))</f>
        <v>#N/A</v>
      </c>
      <c r="GI35" s="16" t="str">
        <f>_xlfn.IFNA(IF(GH35&gt;0,$E$50)," ")</f>
        <v xml:space="preserve"> </v>
      </c>
      <c r="GJ35" s="16" t="str">
        <f>_xlfn.IFNA(IF(GH35&gt;0,$E$49)," ")</f>
        <v xml:space="preserve"> </v>
      </c>
      <c r="GL35" s="18" t="e">
        <v>#N/A</v>
      </c>
      <c r="GM35" s="16" t="str">
        <v xml:space="preserve"> </v>
      </c>
      <c r="GN35" s="16" t="str">
        <v xml:space="preserve"> </v>
      </c>
      <c r="GP35" s="18" t="e" cm="1">
        <f t="array" ref="GP35">_xlfn.IFS(AND($B$1=1,$E$50&gt;0),VLOOKUP(GP4,$D$51:$E$90,2,FALSE),AND($B$1=4,$E$50&gt;0),VLOOKUP(GP4,$D$51:$E$60,2,FALSE))</f>
        <v>#N/A</v>
      </c>
      <c r="GQ35" s="16" t="str">
        <f>_xlfn.IFNA(IF(GP35&gt;0,$E$50)," ")</f>
        <v xml:space="preserve"> </v>
      </c>
      <c r="GR35" s="16" t="str">
        <f>_xlfn.IFNA(IF(GP35&gt;0,$E$49)," ")</f>
        <v xml:space="preserve"> </v>
      </c>
      <c r="GT35" s="18" t="e">
        <v>#N/A</v>
      </c>
      <c r="GU35" s="16" t="str">
        <v xml:space="preserve"> </v>
      </c>
      <c r="GV35" s="16" t="str">
        <v xml:space="preserve"> </v>
      </c>
      <c r="GX35" s="18" t="e" cm="1">
        <f t="array" ref="GX35">_xlfn.IFS(AND($B$1=1,$E$50&gt;0),VLOOKUP(GX4,$D$51:$E$90,2,FALSE),AND($B$1=4,$E$50&gt;0),VLOOKUP(GX4,$D$51:$E$60,2,FALSE))</f>
        <v>#N/A</v>
      </c>
      <c r="GY35" s="16" t="str">
        <f>_xlfn.IFNA(IF(GX35&gt;0,$E$50)," ")</f>
        <v xml:space="preserve"> </v>
      </c>
      <c r="GZ35" s="16" t="str">
        <f>_xlfn.IFNA(IF(GX35&gt;0,$E$49)," ")</f>
        <v xml:space="preserve"> </v>
      </c>
      <c r="HB35" s="18" t="e">
        <v>#N/A</v>
      </c>
      <c r="HC35" s="16" t="str">
        <v xml:space="preserve"> </v>
      </c>
      <c r="HD35" s="16" t="str">
        <v xml:space="preserve"> </v>
      </c>
      <c r="HF35" s="18" t="e" cm="1">
        <f t="array" ref="HF35">_xlfn.IFS(AND($B$1=1,$E$50&gt;0),VLOOKUP(HF4,$D$51:$E$90,2,FALSE),AND($B$1=4,$E$50&gt;0),VLOOKUP(HF4,$D$51:$E$60,2,FALSE))</f>
        <v>#N/A</v>
      </c>
      <c r="HG35" s="16" t="str">
        <f>_xlfn.IFNA(IF(HF35&gt;0,$E$50)," ")</f>
        <v xml:space="preserve"> </v>
      </c>
      <c r="HH35" s="16" t="str">
        <f>_xlfn.IFNA(IF(HF35&gt;0,$E$49)," ")</f>
        <v xml:space="preserve"> </v>
      </c>
      <c r="HJ35" s="18" t="e">
        <v>#N/A</v>
      </c>
      <c r="HK35" s="18" t="str">
        <v xml:space="preserve"> </v>
      </c>
      <c r="HL35" s="18" t="str">
        <v xml:space="preserve"> </v>
      </c>
      <c r="HN35" s="18" t="e" cm="1">
        <f t="array" ref="HN35">_xlfn.IFS(AND($B$1=1,$E$50&gt;0),VLOOKUP(HN4,$D$51:$E$90,2,FALSE),AND($B$1=4,$E$50&gt;0),VLOOKUP(HN4,$D$51:$E$60,2,FALSE))</f>
        <v>#N/A</v>
      </c>
      <c r="HO35" s="16" t="str">
        <f>_xlfn.IFNA(IF(HN35&gt;0,$E$50)," ")</f>
        <v xml:space="preserve"> </v>
      </c>
      <c r="HP35" s="16" t="str">
        <f>_xlfn.IFNA(IF(HN35&gt;0,$E$49)," ")</f>
        <v xml:space="preserve"> </v>
      </c>
      <c r="HR35" s="18" t="e">
        <v>#N/A</v>
      </c>
      <c r="HS35" s="18" t="str">
        <v xml:space="preserve"> </v>
      </c>
      <c r="HT35" s="18" t="str">
        <v xml:space="preserve"> </v>
      </c>
      <c r="HV35" s="18" t="e" cm="1">
        <f t="array" ref="HV35">_xlfn.IFS(AND($B$1=1,$E$50&gt;0),VLOOKUP(HV4,$D$51:$E$90,2,FALSE),AND($B$1=4,$E$50&gt;0),VLOOKUP(HV4,$D$51:$E$60,2,FALSE))</f>
        <v>#N/A</v>
      </c>
      <c r="HW35" s="16" t="str">
        <f>_xlfn.IFNA(IF(HV35&gt;0,$E$50)," ")</f>
        <v xml:space="preserve"> </v>
      </c>
      <c r="HX35" s="16" t="str">
        <f>_xlfn.IFNA(IF(HV35&gt;0,$E$49)," ")</f>
        <v xml:space="preserve"> </v>
      </c>
      <c r="HZ35" s="18" t="e">
        <v>#N/A</v>
      </c>
      <c r="IA35" s="18" t="str">
        <v xml:space="preserve"> </v>
      </c>
      <c r="IB35" s="18" t="str">
        <v xml:space="preserve"> </v>
      </c>
      <c r="ID35" s="18" t="e" cm="1">
        <f t="array" ref="ID35">_xlfn.IFS(AND($B$1=1,$E$50&gt;0),VLOOKUP(ID4,$D$51:$E$90,2,FALSE),AND($B$1=4,$E$50&gt;0),VLOOKUP(ID4,$D$51:$E$60,2,FALSE))</f>
        <v>#N/A</v>
      </c>
      <c r="IE35" s="16" t="str">
        <f>_xlfn.IFNA(IF(ID35&gt;0,$E$50)," ")</f>
        <v xml:space="preserve"> </v>
      </c>
      <c r="IF35" s="16" t="str">
        <f>_xlfn.IFNA(IF(ID35&gt;0,$E$49)," ")</f>
        <v xml:space="preserve"> </v>
      </c>
      <c r="IH35" s="18" t="e">
        <v>#N/A</v>
      </c>
      <c r="II35" s="18" t="str">
        <v xml:space="preserve"> </v>
      </c>
      <c r="IJ35" s="18" t="str">
        <v xml:space="preserve"> </v>
      </c>
      <c r="IL35" s="18" t="e" cm="1">
        <f t="array" ref="IL35">_xlfn.IFS(AND($B$1=1,$E$50&gt;0),VLOOKUP(IL4,$D$51:$E$90,2,FALSE),AND($B$1=4,$E$50&gt;0),VLOOKUP(IL4,$D$51:$E$60,2,FALSE))</f>
        <v>#N/A</v>
      </c>
      <c r="IM35" s="16" t="str">
        <f>_xlfn.IFNA(IF(IL35&gt;0,$E$50)," ")</f>
        <v xml:space="preserve"> </v>
      </c>
      <c r="IN35" s="16" t="str">
        <f>_xlfn.IFNA(IF(IL35&gt;0,$E$49)," ")</f>
        <v xml:space="preserve"> </v>
      </c>
      <c r="IP35" s="18" t="e">
        <v>#N/A</v>
      </c>
      <c r="IQ35" s="18" t="str">
        <v xml:space="preserve"> </v>
      </c>
      <c r="IR35" s="18" t="str">
        <v xml:space="preserve"> </v>
      </c>
      <c r="IT35" s="18" t="e" cm="1">
        <f t="array" ref="IT35">_xlfn.IFS(AND($B$1=1,$E$50&gt;0),VLOOKUP(IT4,$D$51:$E$90,2,FALSE),AND($B$1=4,$E$50&gt;0),VLOOKUP(IT4,$D$51:$E$60,2,FALSE))</f>
        <v>#N/A</v>
      </c>
      <c r="IU35" s="16" t="str">
        <f>_xlfn.IFNA(IF(IT35&gt;0,$E$50)," ")</f>
        <v xml:space="preserve"> </v>
      </c>
      <c r="IV35" s="16" t="str">
        <f>_xlfn.IFNA(IF(IT35&gt;0,$E$49)," ")</f>
        <v xml:space="preserve"> </v>
      </c>
      <c r="IX35" s="18" t="e">
        <v>#N/A</v>
      </c>
      <c r="IY35" s="18" t="str">
        <v xml:space="preserve"> </v>
      </c>
      <c r="IZ35" s="18" t="str">
        <v xml:space="preserve"> </v>
      </c>
      <c r="JB35" s="18" t="e" cm="1">
        <f t="array" ref="JB35">_xlfn.IFS(AND($B$1=1,$E$50&gt;0),VLOOKUP(JB4,$D$51:$E$90,2,FALSE),AND($B$1=4,$E$50&gt;0),VLOOKUP(JB4,$D$51:$E$60,2,FALSE))</f>
        <v>#N/A</v>
      </c>
      <c r="JC35" s="16" t="str">
        <f>_xlfn.IFNA(IF(JB35&gt;0,$E$50)," ")</f>
        <v xml:space="preserve"> </v>
      </c>
      <c r="JD35" s="16" t="str">
        <f>_xlfn.IFNA(IF(JB35&gt;0,$E$49)," ")</f>
        <v xml:space="preserve"> </v>
      </c>
      <c r="JF35" s="18" t="e">
        <v>#N/A</v>
      </c>
      <c r="JG35" s="18" t="str">
        <v xml:space="preserve"> </v>
      </c>
      <c r="JH35" s="18" t="str">
        <v xml:space="preserve"> </v>
      </c>
      <c r="JJ35" s="18" t="e" cm="1">
        <f t="array" ref="JJ35">_xlfn.IFS(AND($B$1=1,$E$50&gt;0),VLOOKUP(JJ4,$D$51:$E$90,2,FALSE),AND($B$1=4,$E$50&gt;0),VLOOKUP(JJ4,$D$51:$E$60,2,FALSE))</f>
        <v>#N/A</v>
      </c>
      <c r="JK35" s="16" t="str">
        <f>_xlfn.IFNA(IF(JJ35&gt;0,$E$50)," ")</f>
        <v xml:space="preserve"> </v>
      </c>
      <c r="JL35" s="16" t="str">
        <f>_xlfn.IFNA(IF(JJ35&gt;0,$E$49)," ")</f>
        <v xml:space="preserve"> </v>
      </c>
      <c r="JN35" s="18" t="e">
        <v>#N/A</v>
      </c>
      <c r="JO35" s="18" t="str">
        <v xml:space="preserve"> </v>
      </c>
      <c r="JP35" s="18" t="str">
        <v xml:space="preserve"> </v>
      </c>
      <c r="JR35" s="18" t="e" cm="1">
        <f t="array" ref="JR35">_xlfn.IFS(AND($B$1=1,$E$50&gt;0),VLOOKUP(JR4,$D$51:$E$90,2,FALSE),AND($B$1=4,$E$50&gt;0),VLOOKUP(JR4,$D$51:$E$60,2,FALSE))</f>
        <v>#N/A</v>
      </c>
      <c r="JS35" s="16" t="str">
        <f>_xlfn.IFNA(IF(JR35&gt;0,$E$50)," ")</f>
        <v xml:space="preserve"> </v>
      </c>
      <c r="JT35" s="16" t="str">
        <f>_xlfn.IFNA(IF(JR35&gt;0,$E$49)," ")</f>
        <v xml:space="preserve"> </v>
      </c>
      <c r="JV35" s="18" t="e">
        <v>#N/A</v>
      </c>
      <c r="JW35" s="18" t="str">
        <v xml:space="preserve"> </v>
      </c>
      <c r="JX35" s="18" t="str">
        <v xml:space="preserve"> </v>
      </c>
      <c r="JZ35" s="18" t="e" cm="1">
        <f t="array" ref="JZ35">_xlfn.IFS(AND($B$1=1,$E$50&gt;0),VLOOKUP(JZ4,$D$51:$E$90,2,FALSE),AND($B$1=4,$E$50&gt;0),VLOOKUP(JZ4,$D$51:$E$60,2,FALSE))</f>
        <v>#N/A</v>
      </c>
      <c r="KA35" s="16" t="str">
        <f>_xlfn.IFNA(IF(JZ35&gt;0,$E$50)," ")</f>
        <v xml:space="preserve"> </v>
      </c>
      <c r="KB35" s="16" t="str">
        <f>_xlfn.IFNA(IF(JZ35&gt;0,$E$49)," ")</f>
        <v xml:space="preserve"> </v>
      </c>
      <c r="KD35" s="18" t="e">
        <v>#N/A</v>
      </c>
      <c r="KE35" s="18" t="str">
        <v xml:space="preserve"> </v>
      </c>
      <c r="KF35" s="18" t="str">
        <v xml:space="preserve"> </v>
      </c>
      <c r="KH35" s="18" t="e" cm="1">
        <f t="array" ref="KH35">_xlfn.IFS(AND($B$1=1,$E$50&gt;0),VLOOKUP(KH4,$D$51:$E$90,2,FALSE),AND($B$1=4,$E$50&gt;0),VLOOKUP(KH4,$D$51:$E$60,2,FALSE))</f>
        <v>#N/A</v>
      </c>
      <c r="KI35" s="16" t="str">
        <f>_xlfn.IFNA(IF(KH35&gt;0,$E$50)," ")</f>
        <v xml:space="preserve"> </v>
      </c>
      <c r="KJ35" s="16" t="str">
        <f>_xlfn.IFNA(IF(KH35&gt;0,$E$49)," ")</f>
        <v xml:space="preserve"> </v>
      </c>
      <c r="KL35" s="18" t="e">
        <v>#N/A</v>
      </c>
      <c r="KM35" s="18" t="str">
        <v xml:space="preserve"> </v>
      </c>
      <c r="KN35" s="18" t="str">
        <v xml:space="preserve"> </v>
      </c>
      <c r="KP35" s="18" t="e" cm="1">
        <f t="array" ref="KP35">_xlfn.IFS(AND($B$1=1,$E$50&gt;0),VLOOKUP(KP4,$D$51:$E$90,2,FALSE),AND($B$1=4,$E$50&gt;0),VLOOKUP(KP4,$D$51:$E$60,2,FALSE))</f>
        <v>#N/A</v>
      </c>
      <c r="KQ35" s="16" t="str">
        <f>_xlfn.IFNA(IF(KP35&gt;0,$E$50)," ")</f>
        <v xml:space="preserve"> </v>
      </c>
      <c r="KR35" s="16" t="str">
        <f>_xlfn.IFNA(IF(KP35&gt;0,$E$49)," ")</f>
        <v xml:space="preserve"> </v>
      </c>
      <c r="KT35" s="18" t="e">
        <v>#N/A</v>
      </c>
      <c r="KU35" s="18" t="str">
        <v xml:space="preserve"> </v>
      </c>
      <c r="KV35" s="18" t="str">
        <v xml:space="preserve"> </v>
      </c>
      <c r="KX35" s="18" t="e" cm="1">
        <f t="array" ref="KX35">_xlfn.IFS(AND($B$1=1,$E$50&gt;0),VLOOKUP(KX4,$D$51:$E$90,2,FALSE),AND($B$1=4,$E$50&gt;0),VLOOKUP(KX4,$D$51:$E$60,2,FALSE))</f>
        <v>#N/A</v>
      </c>
      <c r="KY35" s="16" t="str">
        <f>_xlfn.IFNA(IF(KX35&gt;0,$E$50)," ")</f>
        <v xml:space="preserve"> </v>
      </c>
      <c r="KZ35" s="16" t="str">
        <f>_xlfn.IFNA(IF(KX35&gt;0,$E$49)," ")</f>
        <v xml:space="preserve"> </v>
      </c>
      <c r="LB35" s="18" t="e">
        <v>#N/A</v>
      </c>
      <c r="LC35" s="18" t="str">
        <v xml:space="preserve"> </v>
      </c>
      <c r="LD35" s="18" t="str">
        <v xml:space="preserve"> </v>
      </c>
      <c r="LF35" s="18" t="e" cm="1">
        <f t="array" ref="LF35">_xlfn.IFS(AND($B$1=1,$E$50&gt;0),VLOOKUP(LF4,$D$51:$E$90,2,FALSE),AND($B$1=4,$E$50&gt;0),VLOOKUP(LF4,$D$51:$E$60,2,FALSE))</f>
        <v>#N/A</v>
      </c>
      <c r="LG35" s="16" t="str">
        <f>_xlfn.IFNA(IF(LF35&gt;0,$E$50)," ")</f>
        <v xml:space="preserve"> </v>
      </c>
      <c r="LH35" s="16" t="str">
        <f>_xlfn.IFNA(IF(LF35&gt;0,$E$49)," ")</f>
        <v xml:space="preserve"> </v>
      </c>
      <c r="LJ35" s="18" t="e">
        <v>#N/A</v>
      </c>
      <c r="LK35" s="18" t="str">
        <v xml:space="preserve"> </v>
      </c>
      <c r="LL35" s="18" t="str">
        <v xml:space="preserve"> </v>
      </c>
    </row>
    <row r="36" spans="1:324" x14ac:dyDescent="0.2">
      <c r="A36" s="16"/>
      <c r="B36" s="20" t="str">
        <f>IF($C$50&gt;0,VLOOKUP(B4,_xlfn.ANCHORARRAY($B$92),2),"NEIN")</f>
        <v>NEIN</v>
      </c>
      <c r="C36" s="21">
        <f>IF(B36&gt;0,$C$50)</f>
        <v>0</v>
      </c>
      <c r="D36" s="21" t="str">
        <f>IF(B36&gt;0,$C$49)</f>
        <v>d</v>
      </c>
      <c r="E36" s="18"/>
      <c r="F36" s="18" t="e" cm="1">
        <f t="array" ref="F36">_xlfn.IFS(AND($B$1=1,$C$50&gt;0),VLOOKUP(F4,$B$51:$C$90,2,FALSE),AND($B$1=4,$C$50&gt;0),VLOOKUP(F4,$B$51:$C$60,2,FALSE))</f>
        <v>#N/A</v>
      </c>
      <c r="G36" s="16" t="str">
        <f>_xlfn.IFNA(IF(F36&gt;0,$C$50)," ")</f>
        <v xml:space="preserve"> </v>
      </c>
      <c r="H36" s="16" t="str">
        <f>_xlfn.IFNA(IF(F36&gt;0,$C$49)," ")</f>
        <v xml:space="preserve"> </v>
      </c>
      <c r="J36" s="3" t="e">
        <v>#N/A</v>
      </c>
      <c r="K36" s="1" t="str">
        <v xml:space="preserve"> </v>
      </c>
      <c r="L36" s="1" t="str">
        <v xml:space="preserve"> </v>
      </c>
      <c r="N36" s="18" t="e" cm="1">
        <f t="array" ref="N36">_xlfn.IFS(AND($B$1=1,$C$50&gt;0),VLOOKUP(N4,$B$51:$C$90,2,FALSE),AND($B$1=4,$C$50&gt;0),VLOOKUP(N4,$B$51:$C$60,2,FALSE))</f>
        <v>#N/A</v>
      </c>
      <c r="O36" s="16" t="str">
        <f>_xlfn.IFNA(IF(N36&gt;0,$C$50)," ")</f>
        <v xml:space="preserve"> </v>
      </c>
      <c r="P36" s="16" t="str">
        <f>_xlfn.IFNA(IF(N36&gt;0,$C$49)," ")</f>
        <v xml:space="preserve"> </v>
      </c>
      <c r="R36" s="18" t="e">
        <v>#N/A</v>
      </c>
      <c r="S36" s="16" t="str">
        <v xml:space="preserve"> </v>
      </c>
      <c r="T36" s="16" t="str">
        <v xml:space="preserve"> </v>
      </c>
      <c r="V36" s="18" t="e" cm="1">
        <f t="array" ref="V36">_xlfn.IFS(AND($B$1=1,$C$50&gt;0),VLOOKUP(V4,$B$51:$C$90,2,FALSE),AND($B$1=4,$C$50&gt;0),VLOOKUP(V4,$B$51:$C$60,2,FALSE))</f>
        <v>#N/A</v>
      </c>
      <c r="W36" s="16" t="str">
        <f>_xlfn.IFNA(IF(V36&gt;0,$C$50)," ")</f>
        <v xml:space="preserve"> </v>
      </c>
      <c r="X36" s="16" t="str">
        <f>_xlfn.IFNA(IF(V36&gt;0,$C$49)," ")</f>
        <v xml:space="preserve"> </v>
      </c>
      <c r="Z36" s="3" t="e">
        <v>#N/A</v>
      </c>
      <c r="AA36" s="1" t="str">
        <v xml:space="preserve"> </v>
      </c>
      <c r="AB36" s="1" t="str">
        <v xml:space="preserve"> </v>
      </c>
      <c r="AD36" s="18" t="e" cm="1">
        <f t="array" ref="AD36">_xlfn.IFS(AND($B$1=1,$C$50&gt;0),VLOOKUP(AD4,$B$51:$C$90,2,FALSE),AND($B$1=4,$C$50&gt;0),VLOOKUP(AD4,$B$51:$C$60,2,FALSE))</f>
        <v>#N/A</v>
      </c>
      <c r="AE36" s="16" t="str">
        <f>_xlfn.IFNA(IF(AD36&gt;0,$C$50)," ")</f>
        <v xml:space="preserve"> </v>
      </c>
      <c r="AF36" s="16" t="str">
        <f>_xlfn.IFNA(IF(AD36&gt;0,$C$49)," ")</f>
        <v xml:space="preserve"> </v>
      </c>
      <c r="AH36" s="3" t="e">
        <v>#N/A</v>
      </c>
      <c r="AI36" s="1" t="str">
        <v xml:space="preserve"> </v>
      </c>
      <c r="AJ36" s="1" t="str">
        <v xml:space="preserve"> </v>
      </c>
      <c r="AL36" s="18" t="e" cm="1">
        <f t="array" ref="AL36">_xlfn.IFS(AND($B$1=1,$C$50&gt;0),VLOOKUP(AL4,$B$51:$C$90,2,FALSE),AND($B$1=4,$C$50&gt;0),VLOOKUP(AL4,$B$51:$C$60,2,FALSE))</f>
        <v>#N/A</v>
      </c>
      <c r="AM36" s="16" t="str">
        <f>_xlfn.IFNA(IF(AL36&gt;0,$C$50)," ")</f>
        <v xml:space="preserve"> </v>
      </c>
      <c r="AN36" s="16" t="str">
        <f>_xlfn.IFNA(IF(AL36&gt;0,$C$49)," ")</f>
        <v xml:space="preserve"> </v>
      </c>
      <c r="AP36" s="3" t="e">
        <v>#N/A</v>
      </c>
      <c r="AQ36" s="1" t="str">
        <v xml:space="preserve"> </v>
      </c>
      <c r="AR36" s="1" t="str">
        <v xml:space="preserve"> </v>
      </c>
      <c r="AT36" s="18" t="e" cm="1">
        <f t="array" ref="AT36">_xlfn.IFS(AND($B$1=1,$C$50&gt;0),VLOOKUP(AT4,$B$51:$C$90,2,FALSE),AND($B$1=4,$C$50&gt;0),VLOOKUP(AT4,$B$51:$C$60,2,FALSE))</f>
        <v>#N/A</v>
      </c>
      <c r="AU36" s="16" t="str">
        <f>_xlfn.IFNA(IF(AT36&gt;0,$C$50)," ")</f>
        <v xml:space="preserve"> </v>
      </c>
      <c r="AV36" s="16" t="str">
        <f>_xlfn.IFNA(IF(AT36&gt;0,$C$49)," ")</f>
        <v xml:space="preserve"> </v>
      </c>
      <c r="AX36" s="3" t="e">
        <v>#N/A</v>
      </c>
      <c r="AY36" s="1" t="str">
        <v xml:space="preserve"> </v>
      </c>
      <c r="AZ36" s="1" t="str">
        <v xml:space="preserve"> </v>
      </c>
      <c r="BB36" s="18" t="e" cm="1">
        <f t="array" ref="BB36">_xlfn.IFS(AND($B$1=1,$C$50&gt;0),VLOOKUP(BB4,$B$51:$C$90,2,FALSE),AND($B$1=4,$C$50&gt;0),VLOOKUP(BB4,$B$51:$C$60,2,FALSE))</f>
        <v>#N/A</v>
      </c>
      <c r="BC36" s="16" t="str">
        <f>_xlfn.IFNA(IF(BB36&gt;0,$C$50)," ")</f>
        <v xml:space="preserve"> </v>
      </c>
      <c r="BD36" s="16" t="str">
        <f>_xlfn.IFNA(IF(BB36&gt;0,$C$49)," ")</f>
        <v xml:space="preserve"> </v>
      </c>
      <c r="BF36" s="3" t="e">
        <v>#N/A</v>
      </c>
      <c r="BG36" s="1" t="str">
        <v xml:space="preserve"> </v>
      </c>
      <c r="BH36" s="1" t="str">
        <v xml:space="preserve"> </v>
      </c>
      <c r="BJ36" s="18" t="e" cm="1">
        <f t="array" ref="BJ36">_xlfn.IFS(AND($B$1=1,$C$50&gt;0),VLOOKUP(BJ4,$B$51:$C$90,2,FALSE),AND($B$1=4,$C$50&gt;0),VLOOKUP(BJ4,$B$51:$C$60,2,FALSE))</f>
        <v>#N/A</v>
      </c>
      <c r="BK36" s="16" t="str">
        <f>_xlfn.IFNA(IF(BJ36&gt;0,$C$50)," ")</f>
        <v xml:space="preserve"> </v>
      </c>
      <c r="BL36" s="16" t="str">
        <f>_xlfn.IFNA(IF(BJ36&gt;0,$C$49)," ")</f>
        <v xml:space="preserve"> </v>
      </c>
      <c r="BN36" s="3" t="e">
        <v>#N/A</v>
      </c>
      <c r="BO36" s="3" t="str">
        <v xml:space="preserve"> </v>
      </c>
      <c r="BP36" s="3" t="str">
        <v xml:space="preserve"> </v>
      </c>
      <c r="BR36" s="18" t="e" cm="1">
        <f t="array" ref="BR36">_xlfn.IFS(AND($B$1=1,$C$50&gt;0),VLOOKUP(BR4,$B$51:$C$90,2,FALSE),AND($B$1=4,$C$50&gt;0),VLOOKUP(BR4,$B$51:$C$60,2,FALSE))</f>
        <v>#N/A</v>
      </c>
      <c r="BS36" s="16" t="str">
        <f>_xlfn.IFNA(IF(BR36&gt;0,$C$50)," ")</f>
        <v xml:space="preserve"> </v>
      </c>
      <c r="BT36" s="16" t="str">
        <f>_xlfn.IFNA(IF(BR36&gt;0,$C$49)," ")</f>
        <v xml:space="preserve"> </v>
      </c>
      <c r="BV36" s="3" t="e">
        <v>#N/A</v>
      </c>
      <c r="BW36" s="3" t="str">
        <v xml:space="preserve"> </v>
      </c>
      <c r="BX36" s="3" t="str">
        <v xml:space="preserve"> </v>
      </c>
      <c r="BZ36" s="18" t="e" cm="1">
        <f t="array" ref="BZ36">_xlfn.IFS(AND($B$1=1,$C$50&gt;0),VLOOKUP(BZ4,$B$51:$C$90,2,FALSE),AND($B$1=4,$C$50&gt;0),VLOOKUP(BZ4,$B$51:$C$60,2,FALSE))</f>
        <v>#N/A</v>
      </c>
      <c r="CA36" s="16" t="str">
        <f>_xlfn.IFNA(IF(BZ36&gt;0,$C$50)," ")</f>
        <v xml:space="preserve"> </v>
      </c>
      <c r="CB36" s="16" t="str">
        <f>_xlfn.IFNA(IF(BZ36&gt;0,$C$49)," ")</f>
        <v xml:space="preserve"> </v>
      </c>
      <c r="CD36" s="3" t="e">
        <v>#N/A</v>
      </c>
      <c r="CE36" s="3" t="str">
        <v xml:space="preserve"> </v>
      </c>
      <c r="CF36" s="3" t="str">
        <v xml:space="preserve"> </v>
      </c>
      <c r="CH36" s="18" t="e" cm="1">
        <f t="array" ref="CH36">_xlfn.IFS(AND($B$1=1,$C$50&gt;0),VLOOKUP(CH4,$B$51:$C$90,2,FALSE),AND($B$1=4,$C$50&gt;0),VLOOKUP(CH4,$B$51:$C$60,2,FALSE))</f>
        <v>#N/A</v>
      </c>
      <c r="CI36" s="16" t="str">
        <f>_xlfn.IFNA(IF(CH36&gt;0,$C$50)," ")</f>
        <v xml:space="preserve"> </v>
      </c>
      <c r="CJ36" s="16" t="str">
        <f>_xlfn.IFNA(IF(CH36&gt;0,$C$49)," ")</f>
        <v xml:space="preserve"> </v>
      </c>
      <c r="CL36" s="3" t="e">
        <v>#N/A</v>
      </c>
      <c r="CM36" s="3" t="str">
        <v xml:space="preserve"> </v>
      </c>
      <c r="CN36" s="3" t="str">
        <v xml:space="preserve"> </v>
      </c>
      <c r="CP36" s="18" t="e" cm="1">
        <f t="array" ref="CP36">_xlfn.IFS(AND($B$1=1,$C$50&gt;0),VLOOKUP(CP4,$B$51:$C$90,2,FALSE),AND($B$1=4,$C$50&gt;0),VLOOKUP(CP4,$B$51:$C$60,2,FALSE))</f>
        <v>#N/A</v>
      </c>
      <c r="CQ36" s="16" t="str">
        <f>_xlfn.IFNA(IF(CP36&gt;0,$C$50)," ")</f>
        <v xml:space="preserve"> </v>
      </c>
      <c r="CR36" s="16" t="str">
        <f>_xlfn.IFNA(IF(CP36&gt;0,$C$49)," ")</f>
        <v xml:space="preserve"> </v>
      </c>
      <c r="CT36" s="3" t="e">
        <v>#N/A</v>
      </c>
      <c r="CU36" s="3" t="str">
        <v xml:space="preserve"> </v>
      </c>
      <c r="CV36" s="3" t="str">
        <v xml:space="preserve"> </v>
      </c>
      <c r="CX36" s="18" t="e" cm="1">
        <f t="array" ref="CX36">_xlfn.IFS(AND($B$1=1,$C$50&gt;0),VLOOKUP(CX4,$B$51:$C$90,2,FALSE),AND($B$1=4,$C$50&gt;0),VLOOKUP(CX4,$B$51:$C$60,2,FALSE))</f>
        <v>#N/A</v>
      </c>
      <c r="CY36" s="16" t="str">
        <f>_xlfn.IFNA(IF(CX36&gt;0,$C$50)," ")</f>
        <v xml:space="preserve"> </v>
      </c>
      <c r="CZ36" s="16" t="str">
        <f>_xlfn.IFNA(IF(CX36&gt;0,$C$49)," ")</f>
        <v xml:space="preserve"> </v>
      </c>
      <c r="DB36" s="3" t="e">
        <v>#N/A</v>
      </c>
      <c r="DC36" s="3" t="str">
        <v xml:space="preserve"> </v>
      </c>
      <c r="DD36" s="3" t="str">
        <v xml:space="preserve"> </v>
      </c>
      <c r="DF36" s="18" t="e" cm="1">
        <f t="array" ref="DF36">_xlfn.IFS(AND($B$1=1,$C$50&gt;0),VLOOKUP(DF4,$B$51:$C$90,2,FALSE),AND($B$1=4,$C$50&gt;0),VLOOKUP(DF4,$B$51:$C$60,2,FALSE))</f>
        <v>#N/A</v>
      </c>
      <c r="DG36" s="16" t="str">
        <f>_xlfn.IFNA(IF(DF36&gt;0,$C$50)," ")</f>
        <v xml:space="preserve"> </v>
      </c>
      <c r="DH36" s="16" t="str">
        <f>_xlfn.IFNA(IF(DF36&gt;0,$C$49)," ")</f>
        <v xml:space="preserve"> </v>
      </c>
      <c r="DJ36" s="3" t="e">
        <v>#N/A</v>
      </c>
      <c r="DK36" s="3" t="str">
        <v xml:space="preserve"> </v>
      </c>
      <c r="DL36" s="3" t="str">
        <v xml:space="preserve"> </v>
      </c>
      <c r="DN36" s="18" t="e" cm="1">
        <f t="array" ref="DN36">_xlfn.IFS(AND($B$1=1,$C$50&gt;0),VLOOKUP(DN4,$B$51:$C$90,2,FALSE),AND($B$1=4,$C$50&gt;0),VLOOKUP(DN4,$B$51:$C$60,2,FALSE))</f>
        <v>#N/A</v>
      </c>
      <c r="DO36" s="16" t="str">
        <f>_xlfn.IFNA(IF(DN36&gt;0,$C$50)," ")</f>
        <v xml:space="preserve"> </v>
      </c>
      <c r="DP36" s="16" t="str">
        <f>_xlfn.IFNA(IF(DN36&gt;0,$C$49)," ")</f>
        <v xml:space="preserve"> </v>
      </c>
      <c r="DR36" s="3" t="e">
        <v>#N/A</v>
      </c>
      <c r="DS36" s="3" t="str">
        <v xml:space="preserve"> </v>
      </c>
      <c r="DT36" s="3" t="str">
        <v xml:space="preserve"> </v>
      </c>
      <c r="DV36" s="18" t="e" cm="1">
        <f t="array" ref="DV36">_xlfn.IFS(AND($B$1=1,$C$50&gt;0),VLOOKUP(DV4,$B$51:$C$90,2,FALSE),AND($B$1=4,$C$50&gt;0),VLOOKUP(DV4,$B$51:$C$60,2,FALSE))</f>
        <v>#N/A</v>
      </c>
      <c r="DW36" s="16" t="str">
        <f>_xlfn.IFNA(IF(DV36&gt;0,$C$50)," ")</f>
        <v xml:space="preserve"> </v>
      </c>
      <c r="DX36" s="16" t="str">
        <f>_xlfn.IFNA(IF(DV36&gt;0,$C$49)," ")</f>
        <v xml:space="preserve"> </v>
      </c>
      <c r="DZ36" s="3" t="e">
        <v>#N/A</v>
      </c>
      <c r="EA36" s="3" t="str">
        <v xml:space="preserve"> </v>
      </c>
      <c r="EB36" s="3" t="str">
        <v xml:space="preserve"> </v>
      </c>
      <c r="ED36" s="18" t="e" cm="1">
        <f t="array" ref="ED36">_xlfn.IFS(AND($B$1=1,$C$50&gt;0),VLOOKUP(ED4,$B$51:$C$90,2,FALSE),AND($B$1=4,$C$50&gt;0),VLOOKUP(ED4,$B$51:$C$60,2,FALSE))</f>
        <v>#N/A</v>
      </c>
      <c r="EE36" s="16" t="str">
        <f>_xlfn.IFNA(IF(ED36&gt;0,$C$50)," ")</f>
        <v xml:space="preserve"> </v>
      </c>
      <c r="EF36" s="16" t="str">
        <f>_xlfn.IFNA(IF(ED36&gt;0,$C$49)," ")</f>
        <v xml:space="preserve"> </v>
      </c>
      <c r="EH36" s="3" t="e">
        <v>#N/A</v>
      </c>
      <c r="EI36" s="3" t="str">
        <v xml:space="preserve"> </v>
      </c>
      <c r="EJ36" s="3" t="str">
        <v xml:space="preserve"> </v>
      </c>
      <c r="EL36" s="18" t="e" cm="1">
        <f t="array" ref="EL36">_xlfn.IFS(AND($B$1=1,$C$50&gt;0),VLOOKUP(EL4,$B$51:$C$90,2,FALSE),AND($B$1=4,$C$50&gt;0),VLOOKUP(EL4,$B$51:$C$60,2,FALSE))</f>
        <v>#N/A</v>
      </c>
      <c r="EM36" s="16" t="str">
        <f>_xlfn.IFNA(IF(EL36&gt;0,$C$50)," ")</f>
        <v xml:space="preserve"> </v>
      </c>
      <c r="EN36" s="16" t="str">
        <f>_xlfn.IFNA(IF(EL36&gt;0,$C$49)," ")</f>
        <v xml:space="preserve"> </v>
      </c>
      <c r="EP36" s="18" t="e">
        <v>#N/A</v>
      </c>
      <c r="EQ36" s="18" t="str">
        <v xml:space="preserve"> </v>
      </c>
      <c r="ER36" s="18" t="str">
        <v xml:space="preserve"> </v>
      </c>
      <c r="ET36" s="18" t="e" cm="1">
        <f t="array" ref="ET36">_xlfn.IFS(AND($B$1=1,$C$50&gt;0),VLOOKUP(ET4,$B$51:$C$90,2,FALSE),AND($B$1=4,$C$50&gt;0),VLOOKUP(ET4,$B$51:$C$60,2,FALSE))</f>
        <v>#N/A</v>
      </c>
      <c r="EU36" s="16" t="str">
        <f>_xlfn.IFNA(IF(ET36&gt;0,$C$50)," ")</f>
        <v xml:space="preserve"> </v>
      </c>
      <c r="EV36" s="16" t="str">
        <f>_xlfn.IFNA(IF(ET36&gt;0,$C$49)," ")</f>
        <v xml:space="preserve"> </v>
      </c>
      <c r="EX36" s="18" t="e">
        <v>#N/A</v>
      </c>
      <c r="EY36" s="18" t="str">
        <v xml:space="preserve"> </v>
      </c>
      <c r="EZ36" s="18" t="str">
        <v xml:space="preserve"> </v>
      </c>
      <c r="FB36" s="18" t="e" cm="1">
        <f t="array" ref="FB36">_xlfn.IFS(AND($B$1=1,$C$50&gt;0),VLOOKUP(FB4,$B$51:$C$90,2,FALSE),AND($B$1=4,$C$50&gt;0),VLOOKUP(FB4,$B$51:$C$60,2,FALSE))</f>
        <v>#N/A</v>
      </c>
      <c r="FC36" s="16" t="str">
        <f>_xlfn.IFNA(IF(FB36&gt;0,$C$50)," ")</f>
        <v xml:space="preserve"> </v>
      </c>
      <c r="FD36" s="16" t="str">
        <f>_xlfn.IFNA(IF(FB36&gt;0,$C$49)," ")</f>
        <v xml:space="preserve"> </v>
      </c>
      <c r="FF36" s="18" t="e">
        <v>#N/A</v>
      </c>
      <c r="FG36" s="18" t="str">
        <v xml:space="preserve"> </v>
      </c>
      <c r="FH36" s="18" t="str">
        <v xml:space="preserve"> </v>
      </c>
      <c r="FJ36" s="18" t="e" cm="1">
        <f t="array" ref="FJ36">_xlfn.IFS(AND($B$1=1,$C$50&gt;0),VLOOKUP(FJ4,$B$51:$C$90,2,FALSE),AND($B$1=4,$C$50&gt;0),VLOOKUP(FJ4,$B$51:$C$60,2,FALSE))</f>
        <v>#N/A</v>
      </c>
      <c r="FK36" s="16" t="str">
        <f>_xlfn.IFNA(IF(FJ36&gt;0,$C$50)," ")</f>
        <v xml:space="preserve"> </v>
      </c>
      <c r="FL36" s="16" t="str">
        <f>_xlfn.IFNA(IF(FJ36&gt;0,$C$49)," ")</f>
        <v xml:space="preserve"> </v>
      </c>
      <c r="FN36" s="18" t="e">
        <v>#N/A</v>
      </c>
      <c r="FO36" s="18" t="str">
        <v xml:space="preserve"> </v>
      </c>
      <c r="FP36" s="18" t="str">
        <v xml:space="preserve"> </v>
      </c>
      <c r="FR36" s="18" t="e" cm="1">
        <f t="array" ref="FR36">_xlfn.IFS(AND($B$1=1,$C$50&gt;0),VLOOKUP(FR4,$B$51:$C$90,2,FALSE),AND($B$1=4,$C$50&gt;0),VLOOKUP(FR4,$B$51:$C$60,2,FALSE))</f>
        <v>#N/A</v>
      </c>
      <c r="FS36" s="16" t="str">
        <f>_xlfn.IFNA(IF(FR36&gt;0,$C$50)," ")</f>
        <v xml:space="preserve"> </v>
      </c>
      <c r="FT36" s="16" t="str">
        <f>_xlfn.IFNA(IF(FR36&gt;0,$C$49)," ")</f>
        <v xml:space="preserve"> </v>
      </c>
      <c r="FV36" s="18" t="e">
        <v>#N/A</v>
      </c>
      <c r="FW36" s="18" t="str">
        <v xml:space="preserve"> </v>
      </c>
      <c r="FX36" s="18" t="str">
        <v xml:space="preserve"> </v>
      </c>
      <c r="FZ36" s="18" t="e" cm="1">
        <f t="array" ref="FZ36">_xlfn.IFS(AND($B$1=1,$C$50&gt;0),VLOOKUP(FZ4,$B$51:$C$90,2,FALSE),AND($B$1=4,$C$50&gt;0),VLOOKUP(FZ4,$B$51:$C$60,2,FALSE))</f>
        <v>#N/A</v>
      </c>
      <c r="GA36" s="16" t="str">
        <f>_xlfn.IFNA(IF(FZ36&gt;0,$C$50)," ")</f>
        <v xml:space="preserve"> </v>
      </c>
      <c r="GB36" s="16" t="str">
        <f>_xlfn.IFNA(IF(FZ36&gt;0,$C$49)," ")</f>
        <v xml:space="preserve"> </v>
      </c>
      <c r="GD36" s="18" t="e">
        <v>#N/A</v>
      </c>
      <c r="GE36" s="16" t="str">
        <v xml:space="preserve"> </v>
      </c>
      <c r="GF36" s="16" t="str">
        <v xml:space="preserve"> </v>
      </c>
      <c r="GH36" s="18" t="e" cm="1">
        <f t="array" ref="GH36">_xlfn.IFS(AND($B$1=1,$C$50&gt;0),VLOOKUP(GH4,$B$51:$C$90,2,FALSE),AND($B$1=4,$C$50&gt;0),VLOOKUP(GH4,$B$51:$C$60,2,FALSE))</f>
        <v>#N/A</v>
      </c>
      <c r="GI36" s="16" t="str">
        <f>_xlfn.IFNA(IF(GH36&gt;0,$C$50)," ")</f>
        <v xml:space="preserve"> </v>
      </c>
      <c r="GJ36" s="16" t="str">
        <f>_xlfn.IFNA(IF(GH36&gt;0,$C$49)," ")</f>
        <v xml:space="preserve"> </v>
      </c>
      <c r="GL36" s="18" t="e">
        <v>#N/A</v>
      </c>
      <c r="GM36" s="16" t="str">
        <v xml:space="preserve"> </v>
      </c>
      <c r="GN36" s="16" t="str">
        <v xml:space="preserve"> </v>
      </c>
      <c r="GP36" s="18" t="e" cm="1">
        <f t="array" ref="GP36">_xlfn.IFS(AND($B$1=1,$C$50&gt;0),VLOOKUP(GP4,$B$51:$C$90,2,FALSE),AND($B$1=4,$C$50&gt;0),VLOOKUP(GP4,$B$51:$C$60,2,FALSE))</f>
        <v>#N/A</v>
      </c>
      <c r="GQ36" s="16" t="str">
        <f>_xlfn.IFNA(IF(GP36&gt;0,$C$50)," ")</f>
        <v xml:space="preserve"> </v>
      </c>
      <c r="GR36" s="16" t="str">
        <f>_xlfn.IFNA(IF(GP36&gt;0,$C$49)," ")</f>
        <v xml:space="preserve"> </v>
      </c>
      <c r="GT36" s="18" t="e">
        <v>#N/A</v>
      </c>
      <c r="GU36" s="16" t="str">
        <v xml:space="preserve"> </v>
      </c>
      <c r="GV36" s="16" t="str">
        <v xml:space="preserve"> </v>
      </c>
      <c r="GX36" s="18" t="e" cm="1">
        <f t="array" ref="GX36">_xlfn.IFS(AND($B$1=1,$C$50&gt;0),VLOOKUP(GX4,$B$51:$C$90,2,FALSE),AND($B$1=4,$C$50&gt;0),VLOOKUP(GX4,$B$51:$C$60,2,FALSE))</f>
        <v>#N/A</v>
      </c>
      <c r="GY36" s="16" t="str">
        <f>_xlfn.IFNA(IF(GX36&gt;0,$C$50)," ")</f>
        <v xml:space="preserve"> </v>
      </c>
      <c r="GZ36" s="16" t="str">
        <f>_xlfn.IFNA(IF(GX36&gt;0,$C$49)," ")</f>
        <v xml:space="preserve"> </v>
      </c>
      <c r="HB36" s="18" t="e">
        <v>#N/A</v>
      </c>
      <c r="HC36" s="16" t="str">
        <v xml:space="preserve"> </v>
      </c>
      <c r="HD36" s="16" t="str">
        <v xml:space="preserve"> </v>
      </c>
      <c r="HF36" s="18" t="e" cm="1">
        <f t="array" ref="HF36">_xlfn.IFS(AND($B$1=1,$C$50&gt;0),VLOOKUP(HF4,$B$51:$C$90,2,FALSE),AND($B$1=4,$C$50&gt;0),VLOOKUP(HF4,$B$51:$C$60,2,FALSE))</f>
        <v>#N/A</v>
      </c>
      <c r="HG36" s="16" t="str">
        <f>_xlfn.IFNA(IF(HF36&gt;0,$C$50)," ")</f>
        <v xml:space="preserve"> </v>
      </c>
      <c r="HH36" s="16" t="str">
        <f>_xlfn.IFNA(IF(HF36&gt;0,$C$49)," ")</f>
        <v xml:space="preserve"> </v>
      </c>
      <c r="HJ36" s="18" t="e">
        <v>#N/A</v>
      </c>
      <c r="HK36" s="18" t="str">
        <v xml:space="preserve"> </v>
      </c>
      <c r="HL36" s="18" t="str">
        <v xml:space="preserve"> </v>
      </c>
      <c r="HN36" s="18" t="e" cm="1">
        <f t="array" ref="HN36">_xlfn.IFS(AND($B$1=1,$C$50&gt;0),VLOOKUP(HN4,$B$51:$C$90,2,FALSE),AND($B$1=4,$C$50&gt;0),VLOOKUP(HN4,$B$51:$C$60,2,FALSE))</f>
        <v>#N/A</v>
      </c>
      <c r="HO36" s="16" t="str">
        <f>_xlfn.IFNA(IF(HN36&gt;0,$C$50)," ")</f>
        <v xml:space="preserve"> </v>
      </c>
      <c r="HP36" s="16" t="str">
        <f>_xlfn.IFNA(IF(HN36&gt;0,$C$49)," ")</f>
        <v xml:space="preserve"> </v>
      </c>
      <c r="HR36" s="18" t="e">
        <v>#N/A</v>
      </c>
      <c r="HS36" s="18" t="str">
        <v xml:space="preserve"> </v>
      </c>
      <c r="HT36" s="18" t="str">
        <v xml:space="preserve"> </v>
      </c>
      <c r="HV36" s="18" t="e" cm="1">
        <f t="array" ref="HV36">_xlfn.IFS(AND($B$1=1,$C$50&gt;0),VLOOKUP(HV4,$B$51:$C$90,2,FALSE),AND($B$1=4,$C$50&gt;0),VLOOKUP(HV4,$B$51:$C$60,2,FALSE))</f>
        <v>#N/A</v>
      </c>
      <c r="HW36" s="16" t="str">
        <f>_xlfn.IFNA(IF(HV36&gt;0,$C$50)," ")</f>
        <v xml:space="preserve"> </v>
      </c>
      <c r="HX36" s="16" t="str">
        <f>_xlfn.IFNA(IF(HV36&gt;0,$C$49)," ")</f>
        <v xml:space="preserve"> </v>
      </c>
      <c r="HZ36" s="18" t="e">
        <v>#N/A</v>
      </c>
      <c r="IA36" s="18" t="str">
        <v xml:space="preserve"> </v>
      </c>
      <c r="IB36" s="18" t="str">
        <v xml:space="preserve"> </v>
      </c>
      <c r="ID36" s="18" t="e" cm="1">
        <f t="array" ref="ID36">_xlfn.IFS(AND($B$1=1,$C$50&gt;0),VLOOKUP(ID4,$B$51:$C$90,2,FALSE),AND($B$1=4,$C$50&gt;0),VLOOKUP(ID4,$B$51:$C$60,2,FALSE))</f>
        <v>#N/A</v>
      </c>
      <c r="IE36" s="16" t="str">
        <f>_xlfn.IFNA(IF(ID36&gt;0,$C$50)," ")</f>
        <v xml:space="preserve"> </v>
      </c>
      <c r="IF36" s="16" t="str">
        <f>_xlfn.IFNA(IF(ID36&gt;0,$C$49)," ")</f>
        <v xml:space="preserve"> </v>
      </c>
      <c r="IH36" s="18" t="e">
        <v>#N/A</v>
      </c>
      <c r="II36" s="18" t="str">
        <v xml:space="preserve"> </v>
      </c>
      <c r="IJ36" s="18" t="str">
        <v xml:space="preserve"> </v>
      </c>
      <c r="IL36" s="18" t="e" cm="1">
        <f t="array" ref="IL36">_xlfn.IFS(AND($B$1=1,$C$50&gt;0),VLOOKUP(IL4,$B$51:$C$90,2,FALSE),AND($B$1=4,$C$50&gt;0),VLOOKUP(IL4,$B$51:$C$60,2,FALSE))</f>
        <v>#N/A</v>
      </c>
      <c r="IM36" s="16" t="str">
        <f>_xlfn.IFNA(IF(IL36&gt;0,$C$50)," ")</f>
        <v xml:space="preserve"> </v>
      </c>
      <c r="IN36" s="16" t="str">
        <f>_xlfn.IFNA(IF(IL36&gt;0,$C$49)," ")</f>
        <v xml:space="preserve"> </v>
      </c>
      <c r="IP36" s="18" t="e">
        <v>#N/A</v>
      </c>
      <c r="IQ36" s="18" t="str">
        <v xml:space="preserve"> </v>
      </c>
      <c r="IR36" s="18" t="str">
        <v xml:space="preserve"> </v>
      </c>
      <c r="IT36" s="18" t="e" cm="1">
        <f t="array" ref="IT36">_xlfn.IFS(AND($B$1=1,$C$50&gt;0),VLOOKUP(IT4,$B$51:$C$90,2,FALSE),AND($B$1=4,$C$50&gt;0),VLOOKUP(IT4,$B$51:$C$60,2,FALSE))</f>
        <v>#N/A</v>
      </c>
      <c r="IU36" s="16" t="str">
        <f>_xlfn.IFNA(IF(IT36&gt;0,$C$50)," ")</f>
        <v xml:space="preserve"> </v>
      </c>
      <c r="IV36" s="16" t="str">
        <f>_xlfn.IFNA(IF(IT36&gt;0,$C$49)," ")</f>
        <v xml:space="preserve"> </v>
      </c>
      <c r="IX36" s="18" t="e">
        <v>#N/A</v>
      </c>
      <c r="IY36" s="18" t="str">
        <v xml:space="preserve"> </v>
      </c>
      <c r="IZ36" s="18" t="str">
        <v xml:space="preserve"> </v>
      </c>
      <c r="JB36" s="18" t="e" cm="1">
        <f t="array" ref="JB36">_xlfn.IFS(AND($B$1=1,$C$50&gt;0),VLOOKUP(JB4,$B$51:$C$90,2,FALSE),AND($B$1=4,$C$50&gt;0),VLOOKUP(JB4,$B$51:$C$60,2,FALSE))</f>
        <v>#N/A</v>
      </c>
      <c r="JC36" s="16" t="str">
        <f>_xlfn.IFNA(IF(JB36&gt;0,$C$50)," ")</f>
        <v xml:space="preserve"> </v>
      </c>
      <c r="JD36" s="16" t="str">
        <f>_xlfn.IFNA(IF(JB36&gt;0,$C$49)," ")</f>
        <v xml:space="preserve"> </v>
      </c>
      <c r="JF36" s="18" t="e">
        <v>#N/A</v>
      </c>
      <c r="JG36" s="18" t="str">
        <v xml:space="preserve"> </v>
      </c>
      <c r="JH36" s="18" t="str">
        <v xml:space="preserve"> </v>
      </c>
      <c r="JJ36" s="18" t="e" cm="1">
        <f t="array" ref="JJ36">_xlfn.IFS(AND($B$1=1,$C$50&gt;0),VLOOKUP(JJ4,$B$51:$C$90,2,FALSE),AND($B$1=4,$C$50&gt;0),VLOOKUP(JJ4,$B$51:$C$60,2,FALSE))</f>
        <v>#N/A</v>
      </c>
      <c r="JK36" s="16" t="str">
        <f>_xlfn.IFNA(IF(JJ36&gt;0,$C$50)," ")</f>
        <v xml:space="preserve"> </v>
      </c>
      <c r="JL36" s="16" t="str">
        <f>_xlfn.IFNA(IF(JJ36&gt;0,$C$49)," ")</f>
        <v xml:space="preserve"> </v>
      </c>
      <c r="JN36" s="18" t="e">
        <v>#N/A</v>
      </c>
      <c r="JO36" s="18" t="str">
        <v xml:space="preserve"> </v>
      </c>
      <c r="JP36" s="18" t="str">
        <v xml:space="preserve"> </v>
      </c>
      <c r="JR36" s="18" t="e" cm="1">
        <f t="array" ref="JR36">_xlfn.IFS(AND($B$1=1,$C$50&gt;0),VLOOKUP(JR4,$B$51:$C$90,2,FALSE),AND($B$1=4,$C$50&gt;0),VLOOKUP(JR4,$B$51:$C$60,2,FALSE))</f>
        <v>#N/A</v>
      </c>
      <c r="JS36" s="16" t="str">
        <f>_xlfn.IFNA(IF(JR36&gt;0,$C$50)," ")</f>
        <v xml:space="preserve"> </v>
      </c>
      <c r="JT36" s="16" t="str">
        <f>_xlfn.IFNA(IF(JR36&gt;0,$C$49)," ")</f>
        <v xml:space="preserve"> </v>
      </c>
      <c r="JV36" s="18" t="e">
        <v>#N/A</v>
      </c>
      <c r="JW36" s="18" t="str">
        <v xml:space="preserve"> </v>
      </c>
      <c r="JX36" s="18" t="str">
        <v xml:space="preserve"> </v>
      </c>
      <c r="JZ36" s="18" t="e" cm="1">
        <f t="array" ref="JZ36">_xlfn.IFS(AND($B$1=1,$C$50&gt;0),VLOOKUP(JZ4,$B$51:$C$90,2,FALSE),AND($B$1=4,$C$50&gt;0),VLOOKUP(JZ4,$B$51:$C$60,2,FALSE))</f>
        <v>#N/A</v>
      </c>
      <c r="KA36" s="16" t="str">
        <f>_xlfn.IFNA(IF(JZ36&gt;0,$C$50)," ")</f>
        <v xml:space="preserve"> </v>
      </c>
      <c r="KB36" s="16" t="str">
        <f>_xlfn.IFNA(IF(JZ36&gt;0,$C$49)," ")</f>
        <v xml:space="preserve"> </v>
      </c>
      <c r="KD36" s="18" t="e">
        <v>#N/A</v>
      </c>
      <c r="KE36" s="18" t="str">
        <v xml:space="preserve"> </v>
      </c>
      <c r="KF36" s="18" t="str">
        <v xml:space="preserve"> </v>
      </c>
      <c r="KH36" s="18" t="e" cm="1">
        <f t="array" ref="KH36">_xlfn.IFS(AND($B$1=1,$C$50&gt;0),VLOOKUP(KH4,$B$51:$C$90,2,FALSE),AND($B$1=4,$C$50&gt;0),VLOOKUP(KH4,$B$51:$C$60,2,FALSE))</f>
        <v>#N/A</v>
      </c>
      <c r="KI36" s="16" t="str">
        <f>_xlfn.IFNA(IF(KH36&gt;0,$C$50)," ")</f>
        <v xml:space="preserve"> </v>
      </c>
      <c r="KJ36" s="16" t="str">
        <f>_xlfn.IFNA(IF(KH36&gt;0,$C$49)," ")</f>
        <v xml:space="preserve"> </v>
      </c>
      <c r="KL36" s="18" t="e">
        <v>#N/A</v>
      </c>
      <c r="KM36" s="18" t="str">
        <v xml:space="preserve"> </v>
      </c>
      <c r="KN36" s="18" t="str">
        <v xml:space="preserve"> </v>
      </c>
      <c r="KP36" s="18" t="e" cm="1">
        <f t="array" ref="KP36">_xlfn.IFS(AND($B$1=1,$C$50&gt;0),VLOOKUP(KP4,$B$51:$C$90,2,FALSE),AND($B$1=4,$C$50&gt;0),VLOOKUP(KP4,$B$51:$C$60,2,FALSE))</f>
        <v>#N/A</v>
      </c>
      <c r="KQ36" s="16" t="str">
        <f>_xlfn.IFNA(IF(KP36&gt;0,$C$50)," ")</f>
        <v xml:space="preserve"> </v>
      </c>
      <c r="KR36" s="16" t="str">
        <f>_xlfn.IFNA(IF(KP36&gt;0,$C$49)," ")</f>
        <v xml:space="preserve"> </v>
      </c>
      <c r="KT36" s="18" t="e">
        <v>#N/A</v>
      </c>
      <c r="KU36" s="18" t="str">
        <v xml:space="preserve"> </v>
      </c>
      <c r="KV36" s="18" t="str">
        <v xml:space="preserve"> </v>
      </c>
      <c r="KX36" s="18" t="e" cm="1">
        <f t="array" ref="KX36">_xlfn.IFS(AND($B$1=1,$C$50&gt;0),VLOOKUP(KX4,$B$51:$C$90,2,FALSE),AND($B$1=4,$C$50&gt;0),VLOOKUP(KX4,$B$51:$C$60,2,FALSE))</f>
        <v>#N/A</v>
      </c>
      <c r="KY36" s="16" t="str">
        <f>_xlfn.IFNA(IF(KX36&gt;0,$C$50)," ")</f>
        <v xml:space="preserve"> </v>
      </c>
      <c r="KZ36" s="16" t="str">
        <f>_xlfn.IFNA(IF(KX36&gt;0,$C$49)," ")</f>
        <v xml:space="preserve"> </v>
      </c>
      <c r="LB36" s="18" t="e">
        <v>#N/A</v>
      </c>
      <c r="LC36" s="18" t="str">
        <v xml:space="preserve"> </v>
      </c>
      <c r="LD36" s="18" t="str">
        <v xml:space="preserve"> </v>
      </c>
      <c r="LF36" s="18" t="e" cm="1">
        <f t="array" ref="LF36">_xlfn.IFS(AND($B$1=1,$C$50&gt;0),VLOOKUP(LF4,$B$51:$C$90,2,FALSE),AND($B$1=4,$C$50&gt;0),VLOOKUP(LF4,$B$51:$C$60,2,FALSE))</f>
        <v>#N/A</v>
      </c>
      <c r="LG36" s="16" t="str">
        <f>_xlfn.IFNA(IF(LF36&gt;0,$C$50)," ")</f>
        <v xml:space="preserve"> </v>
      </c>
      <c r="LH36" s="16" t="str">
        <f>_xlfn.IFNA(IF(LF36&gt;0,$C$49)," ")</f>
        <v xml:space="preserve"> </v>
      </c>
      <c r="LJ36" s="18" t="e">
        <v>#N/A</v>
      </c>
      <c r="LK36" s="18" t="str">
        <v xml:space="preserve"> </v>
      </c>
      <c r="LL36" s="18" t="str">
        <v xml:space="preserve"> </v>
      </c>
    </row>
    <row r="37" spans="1:324" x14ac:dyDescent="0.2">
      <c r="A37" s="16"/>
      <c r="B37" s="18"/>
      <c r="C37" s="16"/>
      <c r="D37" s="16"/>
      <c r="E37" s="18"/>
      <c r="F37" s="18"/>
      <c r="G37" s="16"/>
      <c r="H37" s="16"/>
      <c r="I37" s="16"/>
      <c r="J37" s="16"/>
      <c r="K37" s="16"/>
    </row>
    <row r="38" spans="1:324" x14ac:dyDescent="0.2">
      <c r="A38" s="16"/>
      <c r="B38" s="18"/>
      <c r="C38" s="16"/>
      <c r="D38" s="16"/>
      <c r="E38" s="18"/>
      <c r="F38" s="18"/>
      <c r="G38" s="16"/>
      <c r="H38" s="16"/>
      <c r="I38" s="16"/>
      <c r="J38" s="16"/>
      <c r="K38" s="16"/>
    </row>
    <row r="39" spans="1:324" x14ac:dyDescent="0.2">
      <c r="A39" s="16"/>
      <c r="B39" s="18"/>
      <c r="C39" s="16"/>
      <c r="D39" s="16"/>
      <c r="E39" s="18"/>
      <c r="F39" s="18"/>
      <c r="G39" s="16"/>
      <c r="H39" s="16"/>
      <c r="I39" s="16"/>
      <c r="J39" s="16"/>
      <c r="K39" s="16"/>
      <c r="CL39" s="3" cm="1">
        <f t="array" ref="CL39:CN70">_xlfn.UNIQUE(_xlfn.ANCHORARRAY(CL5),TRUE,TRUE)</f>
        <v>0.35416666666666669</v>
      </c>
      <c r="CM39" s="3" t="str">
        <v>Sprint</v>
      </c>
      <c r="CN39" s="3" t="str">
        <v>b</v>
      </c>
    </row>
    <row r="40" spans="1:324" x14ac:dyDescent="0.2">
      <c r="A40" s="16"/>
      <c r="B40" s="18"/>
      <c r="C40" s="16"/>
      <c r="D40" s="16"/>
      <c r="E40" s="18"/>
      <c r="F40" s="18"/>
      <c r="G40" s="16"/>
      <c r="H40" s="16"/>
      <c r="I40" s="16"/>
      <c r="J40" s="16"/>
      <c r="K40" s="16"/>
      <c r="CL40" s="3">
        <v>0.38194444444444448</v>
      </c>
      <c r="CM40" s="3" t="str">
        <v>Ausdauerlauf</v>
      </c>
      <c r="CN40" s="3" t="str">
        <v>b</v>
      </c>
    </row>
    <row r="41" spans="1:324" x14ac:dyDescent="0.2">
      <c r="A41" s="16"/>
      <c r="B41" s="18"/>
      <c r="C41" s="16"/>
      <c r="D41" s="16"/>
      <c r="E41" s="18"/>
      <c r="F41" s="18"/>
      <c r="G41" s="16"/>
      <c r="H41" s="16"/>
      <c r="I41" s="16"/>
      <c r="J41" s="16"/>
      <c r="K41" s="16"/>
      <c r="CL41" s="3">
        <v>0.4375</v>
      </c>
      <c r="CM41" s="3" t="str">
        <v>Weitsprung</v>
      </c>
      <c r="CN41" s="3" t="str">
        <v>b</v>
      </c>
    </row>
    <row r="42" spans="1:324" x14ac:dyDescent="0.2">
      <c r="A42" s="16"/>
      <c r="B42" s="18"/>
      <c r="C42" s="16"/>
      <c r="D42" s="16"/>
      <c r="E42" s="16"/>
      <c r="F42" s="18"/>
      <c r="G42" s="16"/>
      <c r="H42" s="16"/>
      <c r="I42" s="16"/>
      <c r="J42" s="16"/>
      <c r="K42" s="16"/>
      <c r="CL42" s="3">
        <v>0.46527777777777779</v>
      </c>
      <c r="CM42" s="3" t="str">
        <v>Standweitsprung</v>
      </c>
      <c r="CN42" s="3" t="str">
        <v>b</v>
      </c>
    </row>
    <row r="43" spans="1:324" x14ac:dyDescent="0.2">
      <c r="A43" s="16"/>
      <c r="B43" s="18"/>
      <c r="C43" s="16"/>
      <c r="D43" s="16"/>
      <c r="E43" s="16"/>
      <c r="F43" s="16"/>
      <c r="G43" s="16"/>
      <c r="H43" s="16"/>
      <c r="I43" s="16"/>
      <c r="J43" s="16"/>
      <c r="K43" s="16"/>
      <c r="CL43" s="3">
        <v>0.49305555555555558</v>
      </c>
      <c r="CM43" s="3" t="str">
        <v>Weitwurf</v>
      </c>
      <c r="CN43" s="3" t="str">
        <v>b</v>
      </c>
    </row>
    <row r="44" spans="1:324" x14ac:dyDescent="0.2">
      <c r="A44" s="16"/>
      <c r="B44" s="18"/>
      <c r="C44" s="16"/>
      <c r="D44" s="16"/>
      <c r="E44" s="16"/>
      <c r="F44" s="16"/>
      <c r="G44" s="16"/>
      <c r="H44" s="16"/>
      <c r="I44" s="16"/>
      <c r="J44" s="16"/>
      <c r="K44" s="16"/>
      <c r="CL44" s="3">
        <v>0.52083333333333337</v>
      </c>
      <c r="CM44" s="3" t="str">
        <v>Seilspringen</v>
      </c>
      <c r="CN44" s="3" t="str">
        <v>b</v>
      </c>
    </row>
    <row r="45" spans="1:324" x14ac:dyDescent="0.2">
      <c r="A45" s="16"/>
      <c r="B45" s="18"/>
      <c r="C45" s="16"/>
      <c r="D45" s="16"/>
      <c r="E45" s="16"/>
      <c r="F45" s="16"/>
      <c r="G45" s="16"/>
      <c r="H45" s="16"/>
      <c r="I45" s="16"/>
      <c r="J45" s="16"/>
      <c r="K45" s="16"/>
      <c r="CL45" s="3" t="e">
        <v>#N/A</v>
      </c>
      <c r="CM45" s="3" t="str">
        <v xml:space="preserve"> </v>
      </c>
      <c r="CN45" s="3" t="str">
        <v xml:space="preserve"> </v>
      </c>
    </row>
    <row r="46" spans="1:324" x14ac:dyDescent="0.2">
      <c r="A46" s="1"/>
      <c r="B46" s="3"/>
      <c r="CL46" s="3" t="e">
        <v>#N/A</v>
      </c>
      <c r="CM46" s="3" t="str">
        <v xml:space="preserve"> </v>
      </c>
      <c r="CN46" s="3" t="str">
        <v xml:space="preserve"> </v>
      </c>
    </row>
    <row r="47" spans="1:324" x14ac:dyDescent="0.2">
      <c r="A47" s="1"/>
      <c r="B47" s="3"/>
      <c r="CL47" s="3" t="e">
        <v>#N/A</v>
      </c>
      <c r="CM47" s="3" t="str">
        <v xml:space="preserve"> </v>
      </c>
      <c r="CN47" s="3" t="str">
        <v xml:space="preserve"> </v>
      </c>
    </row>
    <row r="48" spans="1:324" x14ac:dyDescent="0.2">
      <c r="A48" s="1"/>
      <c r="CL48" s="3" t="e">
        <v>#N/A</v>
      </c>
      <c r="CM48" s="3" t="str">
        <v xml:space="preserve"> </v>
      </c>
      <c r="CN48" s="3" t="str">
        <v xml:space="preserve"> </v>
      </c>
    </row>
    <row r="49" spans="1:92" x14ac:dyDescent="0.2">
      <c r="A49" s="1"/>
      <c r="B49" s="16"/>
      <c r="C49" s="1" t="str">
        <f>'Zeitpläne Stationen'!AJ10</f>
        <v>d</v>
      </c>
      <c r="D49" s="16"/>
      <c r="E49" s="1" t="str">
        <f>'Zeitpläne Stationen'!AI10</f>
        <v>c</v>
      </c>
      <c r="F49" s="16"/>
      <c r="G49" s="1" t="str">
        <f>'Zeitpläne Stationen'!AH10</f>
        <v>b</v>
      </c>
      <c r="H49" s="16"/>
      <c r="I49" s="1" t="str">
        <f>'Zeitpläne Stationen'!AG10</f>
        <v>a</v>
      </c>
      <c r="J49" s="16"/>
      <c r="K49" s="1" t="str">
        <f>'Zeitpläne Stationen'!AF10</f>
        <v>d</v>
      </c>
      <c r="L49" s="16"/>
      <c r="M49" s="1" t="str">
        <f>'Zeitpläne Stationen'!AE10</f>
        <v>c</v>
      </c>
      <c r="N49" s="16"/>
      <c r="O49" s="1" t="str">
        <f>'Zeitpläne Stationen'!AD10</f>
        <v>b</v>
      </c>
      <c r="P49" s="16"/>
      <c r="Q49" s="16" t="str">
        <f>'Zeitpläne Stationen'!AC10</f>
        <v>a</v>
      </c>
      <c r="R49" s="16"/>
      <c r="S49" s="1" t="str">
        <f>'Zeitpläne Stationen'!AB10</f>
        <v>d</v>
      </c>
      <c r="U49" s="1" t="str">
        <f>'Zeitpläne Stationen'!AA10</f>
        <v>c</v>
      </c>
      <c r="W49" s="1" t="str">
        <f>'Zeitpläne Stationen'!Z10</f>
        <v>b</v>
      </c>
      <c r="Y49" s="1" t="str">
        <f>'Zeitpläne Stationen'!Y10</f>
        <v>a</v>
      </c>
      <c r="AA49" s="1" t="str">
        <f>'Zeitpläne Stationen'!X10</f>
        <v>d</v>
      </c>
      <c r="AC49" s="1" t="str">
        <f>'Zeitpläne Stationen'!W10</f>
        <v>c</v>
      </c>
      <c r="AE49" s="1" t="str">
        <f>'Zeitpläne Stationen'!V10</f>
        <v>b</v>
      </c>
      <c r="AG49" s="1" t="str">
        <f>'Zeitpläne Stationen'!U10</f>
        <v>a</v>
      </c>
      <c r="AI49" s="1" t="str">
        <f>'Zeitpläne Stationen'!T10</f>
        <v>d</v>
      </c>
      <c r="AK49" s="1" t="str">
        <f>'Zeitpläne Stationen'!S10</f>
        <v>c</v>
      </c>
      <c r="AM49" s="1" t="str">
        <f>'Zeitpläne Stationen'!R10</f>
        <v>b</v>
      </c>
      <c r="AO49" s="1" t="str">
        <f>'Zeitpläne Stationen'!Q10</f>
        <v>a</v>
      </c>
      <c r="AQ49" s="16" t="str">
        <f>'Zeitpläne Stationen'!P10</f>
        <v>d</v>
      </c>
      <c r="AS49" s="16" t="str">
        <f>'Zeitpläne Stationen'!O10</f>
        <v>c</v>
      </c>
      <c r="AU49" s="16" t="str">
        <f>'Zeitpläne Stationen'!N10</f>
        <v>b</v>
      </c>
      <c r="AW49" s="16" t="str">
        <f>'Zeitpläne Stationen'!M10</f>
        <v>a</v>
      </c>
      <c r="AY49" s="16" t="str">
        <f>'Zeitpläne Stationen'!L10</f>
        <v>d</v>
      </c>
      <c r="BA49" s="16" t="str">
        <f>'Zeitpläne Stationen'!K10</f>
        <v>c</v>
      </c>
      <c r="BC49" s="16" t="str">
        <f>'Zeitpläne Stationen'!J10</f>
        <v>b</v>
      </c>
      <c r="BE49" s="16" t="str">
        <f>'Zeitpläne Stationen'!I10</f>
        <v>a</v>
      </c>
      <c r="BG49" s="16" t="str">
        <f>'Zeitpläne Stationen'!H10</f>
        <v>d</v>
      </c>
      <c r="BI49" s="16" t="str">
        <f>'Zeitpläne Stationen'!G10</f>
        <v>c</v>
      </c>
      <c r="BK49" s="16" t="str">
        <f>'Zeitpläne Stationen'!F10</f>
        <v>b</v>
      </c>
      <c r="BM49" s="18" t="str">
        <f>'Zeitpläne Stationen'!E10</f>
        <v>a</v>
      </c>
      <c r="CL49" s="3" t="e">
        <v>#N/A</v>
      </c>
      <c r="CM49" s="3" t="str">
        <v xml:space="preserve"> </v>
      </c>
      <c r="CN49" s="3" t="str">
        <v xml:space="preserve"> </v>
      </c>
    </row>
    <row r="50" spans="1:92" x14ac:dyDescent="0.2">
      <c r="A50" s="1"/>
      <c r="C50" s="1">
        <f>'Zeitpläne Stationen'!AJ11</f>
        <v>0</v>
      </c>
      <c r="E50" s="1">
        <f>'Zeitpläne Stationen'!AI11</f>
        <v>0</v>
      </c>
      <c r="G50" s="1">
        <f>'Zeitpläne Stationen'!AH11</f>
        <v>0</v>
      </c>
      <c r="I50" s="1">
        <f>'Zeitpläne Stationen'!AG11</f>
        <v>0</v>
      </c>
      <c r="K50" s="1">
        <f>'Zeitpläne Stationen'!AF11</f>
        <v>0</v>
      </c>
      <c r="M50" s="1">
        <f>'Zeitpläne Stationen'!AE11</f>
        <v>0</v>
      </c>
      <c r="O50" s="1">
        <f>'Zeitpläne Stationen'!AD11</f>
        <v>0</v>
      </c>
      <c r="Q50" s="16">
        <f>'Zeitpläne Stationen'!AC11</f>
        <v>0</v>
      </c>
      <c r="R50" s="16"/>
      <c r="S50" s="1" t="str">
        <f>'Zeitpläne Stationen'!AB11</f>
        <v>Ausdauerlauf</v>
      </c>
      <c r="U50" s="1" t="str">
        <f>'Zeitpläne Stationen'!AA11</f>
        <v>Ausdauerlauf</v>
      </c>
      <c r="W50" s="1" t="str">
        <f>'Zeitpläne Stationen'!Z11</f>
        <v>Ausdauerlauf</v>
      </c>
      <c r="Y50" s="1" t="str">
        <f>'Zeitpläne Stationen'!Y11</f>
        <v>Ausdauerlauf</v>
      </c>
      <c r="AA50" s="1" t="str">
        <f>'Zeitpläne Stationen'!X11</f>
        <v>Sprint</v>
      </c>
      <c r="AC50" s="1" t="str">
        <f>'Zeitpläne Stationen'!W11</f>
        <v>Sprint</v>
      </c>
      <c r="AE50" s="1" t="str">
        <f>'Zeitpläne Stationen'!V11</f>
        <v>Sprint</v>
      </c>
      <c r="AG50" s="1" t="str">
        <f>'Zeitpläne Stationen'!U11</f>
        <v>Sprint</v>
      </c>
      <c r="AI50" s="1" t="str">
        <f>'Zeitpläne Stationen'!T11</f>
        <v>Seilspringen</v>
      </c>
      <c r="AK50" s="1" t="str">
        <f>'Zeitpläne Stationen'!S11</f>
        <v>Seilspringen</v>
      </c>
      <c r="AM50" s="1" t="str">
        <f>'Zeitpläne Stationen'!R11</f>
        <v>Seilspringen</v>
      </c>
      <c r="AO50" s="1" t="str">
        <f>'Zeitpläne Stationen'!Q11</f>
        <v>Seilspringen</v>
      </c>
      <c r="AP50" s="16"/>
      <c r="AQ50" s="16" t="str">
        <f>'Zeitpläne Stationen'!P11</f>
        <v>Weitwurf</v>
      </c>
      <c r="AR50" s="16"/>
      <c r="AS50" s="16" t="str">
        <f>'Zeitpläne Stationen'!O11</f>
        <v>Weitwurf</v>
      </c>
      <c r="AT50" s="16"/>
      <c r="AU50" s="16" t="str">
        <f>'Zeitpläne Stationen'!N11</f>
        <v>Weitwurf</v>
      </c>
      <c r="AV50" s="16"/>
      <c r="AW50" s="16" t="str">
        <f>'Zeitpläne Stationen'!M11</f>
        <v>Weitwurf</v>
      </c>
      <c r="AX50" s="16"/>
      <c r="AY50" s="16" t="str">
        <f>'Zeitpläne Stationen'!L11</f>
        <v>Standweitsprung</v>
      </c>
      <c r="AZ50" s="16"/>
      <c r="BA50" s="16" t="str">
        <f>'Zeitpläne Stationen'!K11</f>
        <v>Standweitsprung</v>
      </c>
      <c r="BB50" s="16"/>
      <c r="BC50" s="16" t="str">
        <f>'Zeitpläne Stationen'!J11</f>
        <v>Standweitsprung</v>
      </c>
      <c r="BD50" s="16"/>
      <c r="BE50" s="16" t="str">
        <f>'Zeitpläne Stationen'!I11</f>
        <v>Standweitsprung</v>
      </c>
      <c r="BF50" s="16"/>
      <c r="BG50" s="16" t="str">
        <f>'Zeitpläne Stationen'!H11</f>
        <v>Weitsprung</v>
      </c>
      <c r="BH50" s="16"/>
      <c r="BI50" s="16" t="str">
        <f>'Zeitpläne Stationen'!G11</f>
        <v>Weitsprung</v>
      </c>
      <c r="BJ50" s="16"/>
      <c r="BK50" s="16" t="str">
        <f>'Zeitpläne Stationen'!F11</f>
        <v>Weitsprung</v>
      </c>
      <c r="BL50" s="16"/>
      <c r="BM50" s="18" t="str">
        <f>'Zeitpläne Stationen'!E11</f>
        <v>Weitsprung</v>
      </c>
      <c r="CL50" s="3" t="e">
        <v>#N/A</v>
      </c>
      <c r="CM50" s="3" t="str">
        <v xml:space="preserve"> </v>
      </c>
      <c r="CN50" s="3" t="str">
        <v xml:space="preserve"> </v>
      </c>
    </row>
    <row r="51" spans="1:92" x14ac:dyDescent="0.2">
      <c r="A51" s="1"/>
      <c r="B51" s="1" t="str">
        <f>'Zeitpläne Stationen'!AJ12</f>
        <v>10a</v>
      </c>
      <c r="C51" s="3">
        <f>E51</f>
        <v>0.35416666666666669</v>
      </c>
      <c r="D51" s="1" t="str">
        <f>'Zeitpläne Stationen'!AI12</f>
        <v>8c</v>
      </c>
      <c r="E51" s="3">
        <f>G51</f>
        <v>0.35416666666666669</v>
      </c>
      <c r="F51" s="1" t="str">
        <f>'Zeitpläne Stationen'!AH12</f>
        <v>6d</v>
      </c>
      <c r="G51" s="3">
        <f>I51</f>
        <v>0.35416666666666669</v>
      </c>
      <c r="H51" s="1" t="str">
        <f>'Zeitpläne Stationen'!AG12</f>
        <v>5a</v>
      </c>
      <c r="I51" s="3">
        <f>K51</f>
        <v>0.35416666666666669</v>
      </c>
      <c r="J51" s="1" t="str">
        <f>'Zeitpläne Stationen'!AF12</f>
        <v>10b</v>
      </c>
      <c r="K51" s="3">
        <f>M51</f>
        <v>0.35416666666666669</v>
      </c>
      <c r="L51" s="1" t="str">
        <f>'Zeitpläne Stationen'!AE12</f>
        <v>8d</v>
      </c>
      <c r="M51" s="3">
        <f>O51</f>
        <v>0.35416666666666669</v>
      </c>
      <c r="N51" s="1" t="str">
        <f>'Zeitpläne Stationen'!AD12</f>
        <v>7a</v>
      </c>
      <c r="O51" s="3">
        <f>Q51</f>
        <v>0.35416666666666669</v>
      </c>
      <c r="P51" s="1" t="str">
        <f>'Zeitpläne Stationen'!AC12</f>
        <v>5b</v>
      </c>
      <c r="Q51" s="18">
        <f>S51</f>
        <v>0.35416666666666669</v>
      </c>
      <c r="R51" s="16" t="str">
        <f>'Zeitpläne Stationen'!AB12</f>
        <v>10c</v>
      </c>
      <c r="S51" s="3">
        <f>U51</f>
        <v>0.35416666666666669</v>
      </c>
      <c r="T51" s="1" t="str">
        <f>'Zeitpläne Stationen'!AA12</f>
        <v>9a</v>
      </c>
      <c r="U51" s="3">
        <f>W51</f>
        <v>0.35416666666666669</v>
      </c>
      <c r="V51" s="1" t="str">
        <f>'Zeitpläne Stationen'!Z12</f>
        <v>7b</v>
      </c>
      <c r="W51" s="3">
        <f>Y51</f>
        <v>0.35416666666666669</v>
      </c>
      <c r="X51" s="1" t="str">
        <f>'Zeitpläne Stationen'!Y12</f>
        <v>5c</v>
      </c>
      <c r="Y51" s="3">
        <f>AA51</f>
        <v>0.35416666666666669</v>
      </c>
      <c r="Z51" s="1" t="str">
        <f>'Zeitpläne Stationen'!X12</f>
        <v>10d</v>
      </c>
      <c r="AA51" s="3">
        <f>AC51</f>
        <v>0.35416666666666669</v>
      </c>
      <c r="AB51" s="1" t="str">
        <f>'Zeitpläne Stationen'!W12</f>
        <v>9b</v>
      </c>
      <c r="AC51" s="3">
        <f>AE51</f>
        <v>0.35416666666666669</v>
      </c>
      <c r="AD51" s="1" t="str">
        <f>'Zeitpläne Stationen'!V12</f>
        <v>7c</v>
      </c>
      <c r="AE51" s="3">
        <f>AG51</f>
        <v>0.35416666666666669</v>
      </c>
      <c r="AF51" s="1" t="str">
        <f>'Zeitpläne Stationen'!U12</f>
        <v>5d</v>
      </c>
      <c r="AG51" s="3">
        <f>AI51</f>
        <v>0.35416666666666669</v>
      </c>
      <c r="AH51" s="1" t="str">
        <f>'Zeitpläne Stationen'!T12</f>
        <v>11a</v>
      </c>
      <c r="AI51" s="3">
        <f>AK51</f>
        <v>0.35416666666666669</v>
      </c>
      <c r="AJ51" s="1" t="str">
        <f>'Zeitpläne Stationen'!S12</f>
        <v>9c</v>
      </c>
      <c r="AK51" s="3">
        <f>AM51</f>
        <v>0.35416666666666669</v>
      </c>
      <c r="AL51" s="1" t="str">
        <f>'Zeitpläne Stationen'!R12</f>
        <v>7d</v>
      </c>
      <c r="AM51" s="3">
        <f>AO51</f>
        <v>0.35416666666666669</v>
      </c>
      <c r="AN51" s="1" t="str">
        <f>'Zeitpläne Stationen'!Q12</f>
        <v>6a</v>
      </c>
      <c r="AO51" s="3">
        <f>AQ51</f>
        <v>0.35416666666666669</v>
      </c>
      <c r="AP51" s="16" t="str">
        <f>'Zeitpläne Stationen'!P12</f>
        <v>11b</v>
      </c>
      <c r="AQ51" s="18">
        <f>AS51</f>
        <v>0.35416666666666669</v>
      </c>
      <c r="AR51" s="16" t="str">
        <f>'Zeitpläne Stationen'!O12</f>
        <v>9d</v>
      </c>
      <c r="AS51" s="18">
        <f>AU51</f>
        <v>0.35416666666666669</v>
      </c>
      <c r="AT51" s="16" t="str">
        <f>'Zeitpläne Stationen'!N12</f>
        <v>8a</v>
      </c>
      <c r="AU51" s="18">
        <f>AW51</f>
        <v>0.35416666666666669</v>
      </c>
      <c r="AV51" s="16" t="str">
        <f>'Zeitpläne Stationen'!M12</f>
        <v>6b</v>
      </c>
      <c r="AW51" s="18">
        <f>AY51</f>
        <v>0.35416666666666669</v>
      </c>
      <c r="AX51" s="16">
        <f>'Zeitpläne Stationen'!L12</f>
        <v>0</v>
      </c>
      <c r="AY51" s="18">
        <f>BA51</f>
        <v>0.35416666666666669</v>
      </c>
      <c r="AZ51" s="16">
        <f>'Zeitpläne Stationen'!K12</f>
        <v>0</v>
      </c>
      <c r="BA51" s="18">
        <f>BC51</f>
        <v>0.35416666666666669</v>
      </c>
      <c r="BB51" s="16" t="str">
        <f>'Zeitpläne Stationen'!J12</f>
        <v>8b</v>
      </c>
      <c r="BC51" s="18">
        <f>BE51</f>
        <v>0.35416666666666669</v>
      </c>
      <c r="BD51" s="16" t="str">
        <f>'Zeitpläne Stationen'!I12</f>
        <v>6c</v>
      </c>
      <c r="BE51" s="18">
        <f>BG51</f>
        <v>0.35416666666666669</v>
      </c>
      <c r="BF51" s="16" t="str">
        <f>'Zeitpläne Stationen'!H12</f>
        <v>10a</v>
      </c>
      <c r="BG51" s="18">
        <f>BI51</f>
        <v>0.35416666666666669</v>
      </c>
      <c r="BH51" s="16" t="str">
        <f>'Zeitpläne Stationen'!G12</f>
        <v>8c</v>
      </c>
      <c r="BI51" s="18">
        <f>BK51</f>
        <v>0.35416666666666669</v>
      </c>
      <c r="BJ51" s="16" t="str">
        <f>'Zeitpläne Stationen'!F12</f>
        <v>6d</v>
      </c>
      <c r="BK51" s="18">
        <f>BM51</f>
        <v>0.35416666666666669</v>
      </c>
      <c r="BL51" s="16" t="str">
        <f>'Zeitpläne Stationen'!E12</f>
        <v>5a</v>
      </c>
      <c r="BM51" s="18">
        <f>'Zeitpläne Stationen'!D12</f>
        <v>0.35416666666666669</v>
      </c>
      <c r="CL51" s="3" t="e">
        <v>#N/A</v>
      </c>
      <c r="CM51" s="3" t="str">
        <v xml:space="preserve"> </v>
      </c>
      <c r="CN51" s="3" t="str">
        <v xml:space="preserve"> </v>
      </c>
    </row>
    <row r="52" spans="1:92" x14ac:dyDescent="0.2">
      <c r="A52" s="1"/>
      <c r="B52" s="1" t="str">
        <f>'Zeitpläne Stationen'!AJ13</f>
        <v>10b</v>
      </c>
      <c r="C52" s="3">
        <f t="shared" ref="C52:C90" si="0">E52</f>
        <v>0.38194444444444448</v>
      </c>
      <c r="D52" s="1" t="str">
        <f>'Zeitpläne Stationen'!AI13</f>
        <v>8d</v>
      </c>
      <c r="E52" s="3">
        <f t="shared" ref="E52:E90" si="1">G52</f>
        <v>0.38194444444444448</v>
      </c>
      <c r="F52" s="1" t="str">
        <f>'Zeitpläne Stationen'!AH13</f>
        <v>7a</v>
      </c>
      <c r="G52" s="3">
        <f t="shared" ref="G52:G90" si="2">I52</f>
        <v>0.38194444444444448</v>
      </c>
      <c r="H52" s="1" t="str">
        <f>'Zeitpläne Stationen'!AG13</f>
        <v>5b</v>
      </c>
      <c r="I52" s="3">
        <f t="shared" ref="I52:I90" si="3">K52</f>
        <v>0.38194444444444448</v>
      </c>
      <c r="J52" s="1" t="str">
        <f>'Zeitpläne Stationen'!AF13</f>
        <v>10c</v>
      </c>
      <c r="K52" s="3">
        <f t="shared" ref="K52:K90" si="4">M52</f>
        <v>0.38194444444444448</v>
      </c>
      <c r="L52" s="1" t="str">
        <f>'Zeitpläne Stationen'!AE13</f>
        <v>9a</v>
      </c>
      <c r="M52" s="3">
        <f t="shared" ref="M52:M90" si="5">O52</f>
        <v>0.38194444444444448</v>
      </c>
      <c r="N52" s="1" t="str">
        <f>'Zeitpläne Stationen'!AD13</f>
        <v>7b</v>
      </c>
      <c r="O52" s="3">
        <f t="shared" ref="O52:O90" si="6">Q52</f>
        <v>0.38194444444444448</v>
      </c>
      <c r="P52" s="1" t="str">
        <f>'Zeitpläne Stationen'!AC13</f>
        <v>5c</v>
      </c>
      <c r="Q52" s="18">
        <f t="shared" ref="Q52:Q90" si="7">S52</f>
        <v>0.38194444444444448</v>
      </c>
      <c r="R52" s="16" t="str">
        <f>'Zeitpläne Stationen'!AB13</f>
        <v>10d</v>
      </c>
      <c r="S52" s="3">
        <f t="shared" ref="S52:S86" si="8">U52</f>
        <v>0.38194444444444448</v>
      </c>
      <c r="T52" s="1" t="str">
        <f>'Zeitpläne Stationen'!AA13</f>
        <v>9b</v>
      </c>
      <c r="U52" s="3">
        <f t="shared" ref="U52:U86" si="9">W52</f>
        <v>0.38194444444444448</v>
      </c>
      <c r="V52" s="1" t="str">
        <f>'Zeitpläne Stationen'!Z13</f>
        <v>7c</v>
      </c>
      <c r="W52" s="3">
        <f t="shared" ref="W52:W86" si="10">Y52</f>
        <v>0.38194444444444448</v>
      </c>
      <c r="X52" s="1" t="str">
        <f>'Zeitpläne Stationen'!Y13</f>
        <v>5d</v>
      </c>
      <c r="Y52" s="3">
        <f t="shared" ref="Y52:Y86" si="11">AA52</f>
        <v>0.38194444444444448</v>
      </c>
      <c r="Z52" s="1" t="str">
        <f>'Zeitpläne Stationen'!X13</f>
        <v>11a</v>
      </c>
      <c r="AA52" s="3">
        <f t="shared" ref="AA52:AA86" si="12">AC52</f>
        <v>0.38194444444444448</v>
      </c>
      <c r="AB52" s="1" t="str">
        <f>'Zeitpläne Stationen'!W13</f>
        <v>9c</v>
      </c>
      <c r="AC52" s="3">
        <f t="shared" ref="AC52:AC86" si="13">AE52</f>
        <v>0.38194444444444448</v>
      </c>
      <c r="AD52" s="1" t="str">
        <f>'Zeitpläne Stationen'!V13</f>
        <v>7d</v>
      </c>
      <c r="AE52" s="3">
        <f t="shared" ref="AE52:AE86" si="14">AG52</f>
        <v>0.38194444444444448</v>
      </c>
      <c r="AF52" s="1" t="str">
        <f>'Zeitpläne Stationen'!U13</f>
        <v>6a</v>
      </c>
      <c r="AG52" s="3">
        <f t="shared" ref="AG52:AG86" si="15">AI52</f>
        <v>0.38194444444444448</v>
      </c>
      <c r="AH52" s="1" t="str">
        <f>'Zeitpläne Stationen'!T13</f>
        <v>11b</v>
      </c>
      <c r="AI52" s="3">
        <f t="shared" ref="AI52:AI86" si="16">AK52</f>
        <v>0.38194444444444448</v>
      </c>
      <c r="AJ52" s="1" t="str">
        <f>'Zeitpläne Stationen'!S13</f>
        <v>9d</v>
      </c>
      <c r="AK52" s="3">
        <f t="shared" ref="AK52:AK86" si="17">AM52</f>
        <v>0.38194444444444448</v>
      </c>
      <c r="AL52" s="1" t="str">
        <f>'Zeitpläne Stationen'!R13</f>
        <v>8a</v>
      </c>
      <c r="AM52" s="3">
        <f t="shared" ref="AM52:AM86" si="18">AO52</f>
        <v>0.38194444444444448</v>
      </c>
      <c r="AN52" s="1" t="str">
        <f>'Zeitpläne Stationen'!Q13</f>
        <v>6b</v>
      </c>
      <c r="AO52" s="3">
        <f t="shared" ref="AO52:AO86" si="19">AQ52</f>
        <v>0.38194444444444448</v>
      </c>
      <c r="AP52" s="16">
        <f>'Zeitpläne Stationen'!P13</f>
        <v>0</v>
      </c>
      <c r="AQ52" s="18">
        <f t="shared" ref="AQ52:AQ86" si="20">AS52</f>
        <v>0.38194444444444448</v>
      </c>
      <c r="AR52" s="16">
        <f>'Zeitpläne Stationen'!O13</f>
        <v>0</v>
      </c>
      <c r="AS52" s="18">
        <f t="shared" ref="AS52:AS86" si="21">AU52</f>
        <v>0.38194444444444448</v>
      </c>
      <c r="AT52" s="16" t="str">
        <f>'Zeitpläne Stationen'!N13</f>
        <v>8b</v>
      </c>
      <c r="AU52" s="18">
        <f t="shared" ref="AU52:AU86" si="22">AW52</f>
        <v>0.38194444444444448</v>
      </c>
      <c r="AV52" s="16" t="str">
        <f>'Zeitpläne Stationen'!M13</f>
        <v>6c</v>
      </c>
      <c r="AW52" s="18">
        <f t="shared" ref="AW52:AW86" si="23">AY52</f>
        <v>0.38194444444444448</v>
      </c>
      <c r="AX52" s="16" t="str">
        <f>'Zeitpläne Stationen'!L13</f>
        <v>10a</v>
      </c>
      <c r="AY52" s="18">
        <f t="shared" ref="AY52:AY86" si="24">BA52</f>
        <v>0.38194444444444448</v>
      </c>
      <c r="AZ52" s="16" t="str">
        <f>'Zeitpläne Stationen'!K13</f>
        <v>8c</v>
      </c>
      <c r="BA52" s="18">
        <f t="shared" ref="BA52:BA86" si="25">BC52</f>
        <v>0.38194444444444448</v>
      </c>
      <c r="BB52" s="16" t="str">
        <f>'Zeitpläne Stationen'!J13</f>
        <v>6d</v>
      </c>
      <c r="BC52" s="18">
        <f t="shared" ref="BC52:BC86" si="26">BE52</f>
        <v>0.38194444444444448</v>
      </c>
      <c r="BD52" s="16" t="str">
        <f>'Zeitpläne Stationen'!I13</f>
        <v>5a</v>
      </c>
      <c r="BE52" s="18">
        <f t="shared" ref="BE52:BE86" si="27">BG52</f>
        <v>0.38194444444444448</v>
      </c>
      <c r="BF52" s="16" t="str">
        <f>'Zeitpläne Stationen'!H13</f>
        <v>10b</v>
      </c>
      <c r="BG52" s="18">
        <f t="shared" ref="BG52:BG86" si="28">BI52</f>
        <v>0.38194444444444448</v>
      </c>
      <c r="BH52" s="16" t="str">
        <f>'Zeitpläne Stationen'!G13</f>
        <v>8d</v>
      </c>
      <c r="BI52" s="18">
        <f t="shared" ref="BI52:BI86" si="29">BK52</f>
        <v>0.38194444444444448</v>
      </c>
      <c r="BJ52" s="16" t="str">
        <f>'Zeitpläne Stationen'!F13</f>
        <v>7a</v>
      </c>
      <c r="BK52" s="18">
        <f t="shared" ref="BK52:BK86" si="30">BM52</f>
        <v>0.38194444444444448</v>
      </c>
      <c r="BL52" s="16" t="str">
        <f>'Zeitpläne Stationen'!E13</f>
        <v>5b</v>
      </c>
      <c r="BM52" s="18">
        <f>'Zeitpläne Stationen'!D13</f>
        <v>0.38194444444444448</v>
      </c>
      <c r="CL52" s="3" t="e">
        <v>#N/A</v>
      </c>
      <c r="CM52" s="3" t="str">
        <v xml:space="preserve"> </v>
      </c>
      <c r="CN52" s="3" t="str">
        <v xml:space="preserve"> </v>
      </c>
    </row>
    <row r="53" spans="1:92" x14ac:dyDescent="0.2">
      <c r="A53" s="1"/>
      <c r="B53" s="1" t="str">
        <f>'Zeitpläne Stationen'!AJ14</f>
        <v>10c</v>
      </c>
      <c r="C53" s="3">
        <f t="shared" si="0"/>
        <v>0.40972222222222221</v>
      </c>
      <c r="D53" s="1" t="str">
        <f>'Zeitpläne Stationen'!AI14</f>
        <v>9a</v>
      </c>
      <c r="E53" s="3">
        <f t="shared" si="1"/>
        <v>0.40972222222222221</v>
      </c>
      <c r="F53" s="1" t="str">
        <f>'Zeitpläne Stationen'!AH14</f>
        <v>7b</v>
      </c>
      <c r="G53" s="3">
        <f t="shared" si="2"/>
        <v>0.40972222222222221</v>
      </c>
      <c r="H53" s="1" t="str">
        <f>'Zeitpläne Stationen'!AG14</f>
        <v>5c</v>
      </c>
      <c r="I53" s="3">
        <f t="shared" si="3"/>
        <v>0.40972222222222221</v>
      </c>
      <c r="J53" s="1" t="str">
        <f>'Zeitpläne Stationen'!AF14</f>
        <v>10d</v>
      </c>
      <c r="K53" s="3">
        <f t="shared" si="4"/>
        <v>0.40972222222222221</v>
      </c>
      <c r="L53" s="1" t="str">
        <f>'Zeitpläne Stationen'!AE14</f>
        <v>9b</v>
      </c>
      <c r="M53" s="3">
        <f t="shared" si="5"/>
        <v>0.40972222222222221</v>
      </c>
      <c r="N53" s="1" t="str">
        <f>'Zeitpläne Stationen'!AD14</f>
        <v>7c</v>
      </c>
      <c r="O53" s="3">
        <f t="shared" si="6"/>
        <v>0.40972222222222221</v>
      </c>
      <c r="P53" s="1" t="str">
        <f>'Zeitpläne Stationen'!AC14</f>
        <v>5d</v>
      </c>
      <c r="Q53" s="18">
        <f t="shared" si="7"/>
        <v>0.40972222222222221</v>
      </c>
      <c r="R53" s="16" t="str">
        <f>'Zeitpläne Stationen'!AB14</f>
        <v>11a</v>
      </c>
      <c r="S53" s="3">
        <f t="shared" si="8"/>
        <v>0.40972222222222221</v>
      </c>
      <c r="T53" s="1" t="str">
        <f>'Zeitpläne Stationen'!AA14</f>
        <v>9c</v>
      </c>
      <c r="U53" s="3">
        <f t="shared" si="9"/>
        <v>0.40972222222222221</v>
      </c>
      <c r="V53" s="1" t="str">
        <f>'Zeitpläne Stationen'!Z14</f>
        <v>7d</v>
      </c>
      <c r="W53" s="3">
        <f t="shared" si="10"/>
        <v>0.40972222222222221</v>
      </c>
      <c r="X53" s="1" t="str">
        <f>'Zeitpläne Stationen'!Y14</f>
        <v>6a</v>
      </c>
      <c r="Y53" s="3">
        <f t="shared" si="11"/>
        <v>0.40972222222222221</v>
      </c>
      <c r="Z53" s="1" t="str">
        <f>'Zeitpläne Stationen'!X14</f>
        <v>11b</v>
      </c>
      <c r="AA53" s="3">
        <f t="shared" si="12"/>
        <v>0.40972222222222221</v>
      </c>
      <c r="AB53" s="1" t="str">
        <f>'Zeitpläne Stationen'!W14</f>
        <v>9d</v>
      </c>
      <c r="AC53" s="3">
        <f t="shared" si="13"/>
        <v>0.40972222222222221</v>
      </c>
      <c r="AD53" s="1" t="str">
        <f>'Zeitpläne Stationen'!V14</f>
        <v>8a</v>
      </c>
      <c r="AE53" s="3">
        <f t="shared" si="14"/>
        <v>0.40972222222222221</v>
      </c>
      <c r="AF53" s="1" t="str">
        <f>'Zeitpläne Stationen'!U14</f>
        <v>6b</v>
      </c>
      <c r="AG53" s="3">
        <f t="shared" si="15"/>
        <v>0.40972222222222221</v>
      </c>
      <c r="AH53" s="1">
        <f>'Zeitpläne Stationen'!T14</f>
        <v>0</v>
      </c>
      <c r="AI53" s="3">
        <f t="shared" si="16"/>
        <v>0.40972222222222221</v>
      </c>
      <c r="AJ53" s="1">
        <f>'Zeitpläne Stationen'!S14</f>
        <v>0</v>
      </c>
      <c r="AK53" s="3">
        <f t="shared" si="17"/>
        <v>0.40972222222222221</v>
      </c>
      <c r="AL53" s="1" t="str">
        <f>'Zeitpläne Stationen'!R14</f>
        <v>8b</v>
      </c>
      <c r="AM53" s="3">
        <f t="shared" si="18"/>
        <v>0.40972222222222221</v>
      </c>
      <c r="AN53" s="1" t="str">
        <f>'Zeitpläne Stationen'!Q14</f>
        <v>6c</v>
      </c>
      <c r="AO53" s="3">
        <f t="shared" si="19"/>
        <v>0.40972222222222221</v>
      </c>
      <c r="AP53" s="16" t="str">
        <f>'Zeitpläne Stationen'!P14</f>
        <v>10a</v>
      </c>
      <c r="AQ53" s="18">
        <f t="shared" si="20"/>
        <v>0.40972222222222221</v>
      </c>
      <c r="AR53" s="16" t="str">
        <f>'Zeitpläne Stationen'!O14</f>
        <v>8c</v>
      </c>
      <c r="AS53" s="18">
        <f t="shared" si="21"/>
        <v>0.40972222222222221</v>
      </c>
      <c r="AT53" s="16" t="str">
        <f>'Zeitpläne Stationen'!N14</f>
        <v>6d</v>
      </c>
      <c r="AU53" s="18">
        <f t="shared" si="22"/>
        <v>0.40972222222222221</v>
      </c>
      <c r="AV53" s="16" t="str">
        <f>'Zeitpläne Stationen'!M14</f>
        <v>5a</v>
      </c>
      <c r="AW53" s="18">
        <f t="shared" si="23"/>
        <v>0.40972222222222221</v>
      </c>
      <c r="AX53" s="16" t="str">
        <f>'Zeitpläne Stationen'!L14</f>
        <v>10b</v>
      </c>
      <c r="AY53" s="18">
        <f t="shared" si="24"/>
        <v>0.40972222222222221</v>
      </c>
      <c r="AZ53" s="16" t="str">
        <f>'Zeitpläne Stationen'!K14</f>
        <v>8d</v>
      </c>
      <c r="BA53" s="18">
        <f t="shared" si="25"/>
        <v>0.40972222222222221</v>
      </c>
      <c r="BB53" s="16" t="str">
        <f>'Zeitpläne Stationen'!J14</f>
        <v>7a</v>
      </c>
      <c r="BC53" s="18">
        <f t="shared" si="26"/>
        <v>0.40972222222222221</v>
      </c>
      <c r="BD53" s="16" t="str">
        <f>'Zeitpläne Stationen'!I14</f>
        <v>5b</v>
      </c>
      <c r="BE53" s="18">
        <f t="shared" si="27"/>
        <v>0.40972222222222221</v>
      </c>
      <c r="BF53" s="16" t="str">
        <f>'Zeitpläne Stationen'!H14</f>
        <v>10c</v>
      </c>
      <c r="BG53" s="18">
        <f t="shared" si="28"/>
        <v>0.40972222222222221</v>
      </c>
      <c r="BH53" s="16" t="str">
        <f>'Zeitpläne Stationen'!G14</f>
        <v>9a</v>
      </c>
      <c r="BI53" s="18">
        <f t="shared" si="29"/>
        <v>0.40972222222222221</v>
      </c>
      <c r="BJ53" s="16" t="str">
        <f>'Zeitpläne Stationen'!F14</f>
        <v>7b</v>
      </c>
      <c r="BK53" s="18">
        <f t="shared" si="30"/>
        <v>0.40972222222222221</v>
      </c>
      <c r="BL53" s="16" t="str">
        <f>'Zeitpläne Stationen'!E14</f>
        <v>5c</v>
      </c>
      <c r="BM53" s="18">
        <f>'Zeitpläne Stationen'!D14</f>
        <v>0.40972222222222221</v>
      </c>
      <c r="CL53" s="3" t="e">
        <v>#N/A</v>
      </c>
      <c r="CM53" s="3" t="str">
        <v xml:space="preserve"> </v>
      </c>
      <c r="CN53" s="3" t="str">
        <v xml:space="preserve"> </v>
      </c>
    </row>
    <row r="54" spans="1:92" x14ac:dyDescent="0.2">
      <c r="A54" s="1"/>
      <c r="B54" s="1" t="str">
        <f>'Zeitpläne Stationen'!AJ15</f>
        <v>10d</v>
      </c>
      <c r="C54" s="3">
        <f t="shared" si="0"/>
        <v>0.4375</v>
      </c>
      <c r="D54" s="1" t="str">
        <f>'Zeitpläne Stationen'!AI15</f>
        <v>9b</v>
      </c>
      <c r="E54" s="3">
        <f t="shared" si="1"/>
        <v>0.4375</v>
      </c>
      <c r="F54" s="1" t="str">
        <f>'Zeitpläne Stationen'!AH15</f>
        <v>7c</v>
      </c>
      <c r="G54" s="3">
        <f t="shared" si="2"/>
        <v>0.4375</v>
      </c>
      <c r="H54" s="1" t="str">
        <f>'Zeitpläne Stationen'!AG15</f>
        <v>5d</v>
      </c>
      <c r="I54" s="3">
        <f t="shared" si="3"/>
        <v>0.4375</v>
      </c>
      <c r="J54" s="1" t="str">
        <f>'Zeitpläne Stationen'!AF15</f>
        <v>11a</v>
      </c>
      <c r="K54" s="3">
        <f t="shared" si="4"/>
        <v>0.4375</v>
      </c>
      <c r="L54" s="1" t="str">
        <f>'Zeitpläne Stationen'!AE15</f>
        <v>9c</v>
      </c>
      <c r="M54" s="3">
        <f t="shared" si="5"/>
        <v>0.4375</v>
      </c>
      <c r="N54" s="1" t="str">
        <f>'Zeitpläne Stationen'!AD15</f>
        <v>7d</v>
      </c>
      <c r="O54" s="3">
        <f t="shared" si="6"/>
        <v>0.4375</v>
      </c>
      <c r="P54" s="1" t="str">
        <f>'Zeitpläne Stationen'!AC15</f>
        <v>6a</v>
      </c>
      <c r="Q54" s="18">
        <f t="shared" si="7"/>
        <v>0.4375</v>
      </c>
      <c r="R54" s="16" t="str">
        <f>'Zeitpläne Stationen'!AB15</f>
        <v>11b</v>
      </c>
      <c r="S54" s="3">
        <f t="shared" si="8"/>
        <v>0.4375</v>
      </c>
      <c r="T54" s="1" t="str">
        <f>'Zeitpläne Stationen'!AA15</f>
        <v>9d</v>
      </c>
      <c r="U54" s="3">
        <f t="shared" si="9"/>
        <v>0.4375</v>
      </c>
      <c r="V54" s="1" t="str">
        <f>'Zeitpläne Stationen'!Z15</f>
        <v>8a</v>
      </c>
      <c r="W54" s="3">
        <f t="shared" si="10"/>
        <v>0.4375</v>
      </c>
      <c r="X54" s="1" t="str">
        <f>'Zeitpläne Stationen'!Y15</f>
        <v>6b</v>
      </c>
      <c r="Y54" s="3">
        <f t="shared" si="11"/>
        <v>0.4375</v>
      </c>
      <c r="Z54" s="1">
        <f>'Zeitpläne Stationen'!X15</f>
        <v>0</v>
      </c>
      <c r="AA54" s="3">
        <f t="shared" si="12"/>
        <v>0.4375</v>
      </c>
      <c r="AB54" s="1">
        <f>'Zeitpläne Stationen'!W15</f>
        <v>0</v>
      </c>
      <c r="AC54" s="3">
        <f t="shared" si="13"/>
        <v>0.4375</v>
      </c>
      <c r="AD54" s="1" t="str">
        <f>'Zeitpläne Stationen'!V15</f>
        <v>8b</v>
      </c>
      <c r="AE54" s="3">
        <f t="shared" si="14"/>
        <v>0.4375</v>
      </c>
      <c r="AF54" s="1" t="str">
        <f>'Zeitpläne Stationen'!U15</f>
        <v>6c</v>
      </c>
      <c r="AG54" s="3">
        <f t="shared" si="15"/>
        <v>0.4375</v>
      </c>
      <c r="AH54" s="1" t="str">
        <f>'Zeitpläne Stationen'!T15</f>
        <v>10a</v>
      </c>
      <c r="AI54" s="3">
        <f t="shared" si="16"/>
        <v>0.4375</v>
      </c>
      <c r="AJ54" s="1" t="str">
        <f>'Zeitpläne Stationen'!S15</f>
        <v>8c</v>
      </c>
      <c r="AK54" s="3">
        <f t="shared" si="17"/>
        <v>0.4375</v>
      </c>
      <c r="AL54" s="1" t="str">
        <f>'Zeitpläne Stationen'!R15</f>
        <v>6d</v>
      </c>
      <c r="AM54" s="3">
        <f t="shared" si="18"/>
        <v>0.4375</v>
      </c>
      <c r="AN54" s="1" t="str">
        <f>'Zeitpläne Stationen'!Q15</f>
        <v>5a</v>
      </c>
      <c r="AO54" s="3">
        <f t="shared" si="19"/>
        <v>0.4375</v>
      </c>
      <c r="AP54" s="16" t="str">
        <f>'Zeitpläne Stationen'!P15</f>
        <v>10b</v>
      </c>
      <c r="AQ54" s="18">
        <f t="shared" si="20"/>
        <v>0.4375</v>
      </c>
      <c r="AR54" s="16" t="str">
        <f>'Zeitpläne Stationen'!O15</f>
        <v>8d</v>
      </c>
      <c r="AS54" s="18">
        <f t="shared" si="21"/>
        <v>0.4375</v>
      </c>
      <c r="AT54" s="16" t="str">
        <f>'Zeitpläne Stationen'!N15</f>
        <v>7a</v>
      </c>
      <c r="AU54" s="18">
        <f t="shared" si="22"/>
        <v>0.4375</v>
      </c>
      <c r="AV54" s="16" t="str">
        <f>'Zeitpläne Stationen'!M15</f>
        <v>5b</v>
      </c>
      <c r="AW54" s="18">
        <f t="shared" si="23"/>
        <v>0.4375</v>
      </c>
      <c r="AX54" s="16" t="str">
        <f>'Zeitpläne Stationen'!L15</f>
        <v>10c</v>
      </c>
      <c r="AY54" s="18">
        <f t="shared" si="24"/>
        <v>0.4375</v>
      </c>
      <c r="AZ54" s="16" t="str">
        <f>'Zeitpläne Stationen'!K15</f>
        <v>9a</v>
      </c>
      <c r="BA54" s="18">
        <f t="shared" si="25"/>
        <v>0.4375</v>
      </c>
      <c r="BB54" s="16" t="str">
        <f>'Zeitpläne Stationen'!J15</f>
        <v>7b</v>
      </c>
      <c r="BC54" s="18">
        <f t="shared" si="26"/>
        <v>0.4375</v>
      </c>
      <c r="BD54" s="16" t="str">
        <f>'Zeitpläne Stationen'!I15</f>
        <v>5c</v>
      </c>
      <c r="BE54" s="18">
        <f t="shared" si="27"/>
        <v>0.4375</v>
      </c>
      <c r="BF54" s="16" t="str">
        <f>'Zeitpläne Stationen'!H15</f>
        <v>10d</v>
      </c>
      <c r="BG54" s="18">
        <f t="shared" si="28"/>
        <v>0.4375</v>
      </c>
      <c r="BH54" s="16" t="str">
        <f>'Zeitpläne Stationen'!G15</f>
        <v>9b</v>
      </c>
      <c r="BI54" s="18">
        <f t="shared" si="29"/>
        <v>0.4375</v>
      </c>
      <c r="BJ54" s="16" t="str">
        <f>'Zeitpläne Stationen'!F15</f>
        <v>7c</v>
      </c>
      <c r="BK54" s="18">
        <f t="shared" si="30"/>
        <v>0.4375</v>
      </c>
      <c r="BL54" s="16" t="str">
        <f>'Zeitpläne Stationen'!E15</f>
        <v>5d</v>
      </c>
      <c r="BM54" s="18">
        <f>'Zeitpläne Stationen'!D15</f>
        <v>0.4375</v>
      </c>
      <c r="CL54" s="3" t="e">
        <v>#N/A</v>
      </c>
      <c r="CM54" s="3" t="str">
        <v xml:space="preserve"> </v>
      </c>
      <c r="CN54" s="3" t="str">
        <v xml:space="preserve"> </v>
      </c>
    </row>
    <row r="55" spans="1:92" x14ac:dyDescent="0.2">
      <c r="B55" s="1" t="str">
        <f>'Zeitpläne Stationen'!AJ16</f>
        <v>11a</v>
      </c>
      <c r="C55" s="3">
        <f t="shared" si="0"/>
        <v>0.46527777777777779</v>
      </c>
      <c r="D55" s="1" t="str">
        <f>'Zeitpläne Stationen'!AI16</f>
        <v>9c</v>
      </c>
      <c r="E55" s="3">
        <f t="shared" si="1"/>
        <v>0.46527777777777779</v>
      </c>
      <c r="F55" s="1" t="str">
        <f>'Zeitpläne Stationen'!AH16</f>
        <v>7d</v>
      </c>
      <c r="G55" s="3">
        <f t="shared" si="2"/>
        <v>0.46527777777777779</v>
      </c>
      <c r="H55" s="1" t="str">
        <f>'Zeitpläne Stationen'!AG16</f>
        <v>6a</v>
      </c>
      <c r="I55" s="3">
        <f t="shared" si="3"/>
        <v>0.46527777777777779</v>
      </c>
      <c r="J55" s="1" t="str">
        <f>'Zeitpläne Stationen'!AF16</f>
        <v>11b</v>
      </c>
      <c r="K55" s="3">
        <f t="shared" si="4"/>
        <v>0.46527777777777779</v>
      </c>
      <c r="L55" s="1" t="str">
        <f>'Zeitpläne Stationen'!AE16</f>
        <v>9d</v>
      </c>
      <c r="M55" s="3">
        <f t="shared" si="5"/>
        <v>0.46527777777777779</v>
      </c>
      <c r="N55" s="1" t="str">
        <f>'Zeitpläne Stationen'!AD16</f>
        <v>8a</v>
      </c>
      <c r="O55" s="3">
        <f t="shared" si="6"/>
        <v>0.46527777777777779</v>
      </c>
      <c r="P55" s="1" t="str">
        <f>'Zeitpläne Stationen'!AC16</f>
        <v>6b</v>
      </c>
      <c r="Q55" s="18">
        <f t="shared" si="7"/>
        <v>0.46527777777777779</v>
      </c>
      <c r="R55" s="16">
        <f>'Zeitpläne Stationen'!AB16</f>
        <v>0</v>
      </c>
      <c r="S55" s="3">
        <f t="shared" si="8"/>
        <v>0.46527777777777779</v>
      </c>
      <c r="T55" s="1">
        <f>'Zeitpläne Stationen'!AA16</f>
        <v>0</v>
      </c>
      <c r="U55" s="3">
        <f t="shared" si="9"/>
        <v>0.46527777777777779</v>
      </c>
      <c r="V55" s="1" t="str">
        <f>'Zeitpläne Stationen'!Z16</f>
        <v>8b</v>
      </c>
      <c r="W55" s="3">
        <f t="shared" si="10"/>
        <v>0.46527777777777779</v>
      </c>
      <c r="X55" s="1" t="str">
        <f>'Zeitpläne Stationen'!Y16</f>
        <v>6c</v>
      </c>
      <c r="Y55" s="3">
        <f t="shared" si="11"/>
        <v>0.46527777777777779</v>
      </c>
      <c r="Z55" s="1" t="str">
        <f>'Zeitpläne Stationen'!X16</f>
        <v>10a</v>
      </c>
      <c r="AA55" s="3">
        <f t="shared" si="12"/>
        <v>0.46527777777777779</v>
      </c>
      <c r="AB55" s="1" t="str">
        <f>'Zeitpläne Stationen'!W16</f>
        <v>8c</v>
      </c>
      <c r="AC55" s="3">
        <f t="shared" si="13"/>
        <v>0.46527777777777779</v>
      </c>
      <c r="AD55" s="1" t="str">
        <f>'Zeitpläne Stationen'!V16</f>
        <v>6d</v>
      </c>
      <c r="AE55" s="3">
        <f t="shared" si="14"/>
        <v>0.46527777777777779</v>
      </c>
      <c r="AF55" s="1" t="str">
        <f>'Zeitpläne Stationen'!U16</f>
        <v>5a</v>
      </c>
      <c r="AG55" s="3">
        <f t="shared" si="15"/>
        <v>0.46527777777777779</v>
      </c>
      <c r="AH55" s="1" t="str">
        <f>'Zeitpläne Stationen'!T16</f>
        <v>10b</v>
      </c>
      <c r="AI55" s="3">
        <f t="shared" si="16"/>
        <v>0.46527777777777779</v>
      </c>
      <c r="AJ55" s="1" t="str">
        <f>'Zeitpläne Stationen'!S16</f>
        <v>8d</v>
      </c>
      <c r="AK55" s="3">
        <f t="shared" si="17"/>
        <v>0.46527777777777779</v>
      </c>
      <c r="AL55" s="1" t="str">
        <f>'Zeitpläne Stationen'!R16</f>
        <v>7a</v>
      </c>
      <c r="AM55" s="3">
        <f t="shared" si="18"/>
        <v>0.46527777777777779</v>
      </c>
      <c r="AN55" s="1" t="str">
        <f>'Zeitpläne Stationen'!Q16</f>
        <v>5b</v>
      </c>
      <c r="AO55" s="3">
        <f t="shared" si="19"/>
        <v>0.46527777777777779</v>
      </c>
      <c r="AP55" s="16" t="str">
        <f>'Zeitpläne Stationen'!P16</f>
        <v>10c</v>
      </c>
      <c r="AQ55" s="18">
        <f t="shared" si="20"/>
        <v>0.46527777777777779</v>
      </c>
      <c r="AR55" s="16" t="str">
        <f>'Zeitpläne Stationen'!O16</f>
        <v>9a</v>
      </c>
      <c r="AS55" s="18">
        <f t="shared" si="21"/>
        <v>0.46527777777777779</v>
      </c>
      <c r="AT55" s="16" t="str">
        <f>'Zeitpläne Stationen'!N16</f>
        <v>7b</v>
      </c>
      <c r="AU55" s="18">
        <f t="shared" si="22"/>
        <v>0.46527777777777779</v>
      </c>
      <c r="AV55" s="16" t="str">
        <f>'Zeitpläne Stationen'!M16</f>
        <v>5c</v>
      </c>
      <c r="AW55" s="18">
        <f t="shared" si="23"/>
        <v>0.46527777777777779</v>
      </c>
      <c r="AX55" s="16" t="str">
        <f>'Zeitpläne Stationen'!L16</f>
        <v>10d</v>
      </c>
      <c r="AY55" s="18">
        <f t="shared" si="24"/>
        <v>0.46527777777777779</v>
      </c>
      <c r="AZ55" s="16" t="str">
        <f>'Zeitpläne Stationen'!K16</f>
        <v>9b</v>
      </c>
      <c r="BA55" s="18">
        <f t="shared" si="25"/>
        <v>0.46527777777777779</v>
      </c>
      <c r="BB55" s="16" t="str">
        <f>'Zeitpläne Stationen'!J16</f>
        <v>7c</v>
      </c>
      <c r="BC55" s="18">
        <f t="shared" si="26"/>
        <v>0.46527777777777779</v>
      </c>
      <c r="BD55" s="16" t="str">
        <f>'Zeitpläne Stationen'!I16</f>
        <v>5d</v>
      </c>
      <c r="BE55" s="18">
        <f t="shared" si="27"/>
        <v>0.46527777777777779</v>
      </c>
      <c r="BF55" s="16" t="str">
        <f>'Zeitpläne Stationen'!H16</f>
        <v>11a</v>
      </c>
      <c r="BG55" s="18">
        <f t="shared" si="28"/>
        <v>0.46527777777777779</v>
      </c>
      <c r="BH55" s="16" t="str">
        <f>'Zeitpläne Stationen'!G16</f>
        <v>9c</v>
      </c>
      <c r="BI55" s="18">
        <f t="shared" si="29"/>
        <v>0.46527777777777779</v>
      </c>
      <c r="BJ55" s="16" t="str">
        <f>'Zeitpläne Stationen'!F16</f>
        <v>7d</v>
      </c>
      <c r="BK55" s="18">
        <f t="shared" si="30"/>
        <v>0.46527777777777779</v>
      </c>
      <c r="BL55" s="16" t="str">
        <f>'Zeitpläne Stationen'!E16</f>
        <v>6a</v>
      </c>
      <c r="BM55" s="18">
        <f>'Zeitpläne Stationen'!D16</f>
        <v>0.46527777777777779</v>
      </c>
      <c r="CL55" s="3" t="e">
        <v>#N/A</v>
      </c>
      <c r="CM55" s="3" t="str">
        <v xml:space="preserve"> </v>
      </c>
      <c r="CN55" s="3" t="str">
        <v xml:space="preserve"> </v>
      </c>
    </row>
    <row r="56" spans="1:92" x14ac:dyDescent="0.2">
      <c r="B56" s="1" t="str">
        <f>'Zeitpläne Stationen'!AJ17</f>
        <v>11b</v>
      </c>
      <c r="C56" s="3">
        <f t="shared" si="0"/>
        <v>0.49305555555555558</v>
      </c>
      <c r="D56" s="1" t="str">
        <f>'Zeitpläne Stationen'!AI17</f>
        <v>9d</v>
      </c>
      <c r="E56" s="3">
        <f t="shared" si="1"/>
        <v>0.49305555555555558</v>
      </c>
      <c r="F56" s="1" t="str">
        <f>'Zeitpläne Stationen'!AH17</f>
        <v>8a</v>
      </c>
      <c r="G56" s="3">
        <f t="shared" si="2"/>
        <v>0.49305555555555558</v>
      </c>
      <c r="H56" s="1" t="str">
        <f>'Zeitpläne Stationen'!AG17</f>
        <v>6b</v>
      </c>
      <c r="I56" s="3">
        <f t="shared" si="3"/>
        <v>0.49305555555555558</v>
      </c>
      <c r="J56" s="1">
        <f>'Zeitpläne Stationen'!AF17</f>
        <v>0</v>
      </c>
      <c r="K56" s="3">
        <f t="shared" si="4"/>
        <v>0.49305555555555558</v>
      </c>
      <c r="L56" s="1">
        <f>'Zeitpläne Stationen'!AE17</f>
        <v>0</v>
      </c>
      <c r="M56" s="3">
        <f t="shared" si="5"/>
        <v>0.49305555555555558</v>
      </c>
      <c r="N56" s="1" t="str">
        <f>'Zeitpläne Stationen'!AD17</f>
        <v>8b</v>
      </c>
      <c r="O56" s="3">
        <f t="shared" si="6"/>
        <v>0.49305555555555558</v>
      </c>
      <c r="P56" s="1" t="str">
        <f>'Zeitpläne Stationen'!AC17</f>
        <v>6c</v>
      </c>
      <c r="Q56" s="18">
        <f t="shared" si="7"/>
        <v>0.49305555555555558</v>
      </c>
      <c r="R56" s="16" t="str">
        <f>'Zeitpläne Stationen'!AB17</f>
        <v>10a</v>
      </c>
      <c r="S56" s="3">
        <f t="shared" si="8"/>
        <v>0.49305555555555558</v>
      </c>
      <c r="T56" s="1" t="str">
        <f>'Zeitpläne Stationen'!AA17</f>
        <v>8c</v>
      </c>
      <c r="U56" s="3">
        <f t="shared" si="9"/>
        <v>0.49305555555555558</v>
      </c>
      <c r="V56" s="1" t="str">
        <f>'Zeitpläne Stationen'!Z17</f>
        <v>6d</v>
      </c>
      <c r="W56" s="3">
        <f t="shared" si="10"/>
        <v>0.49305555555555558</v>
      </c>
      <c r="X56" s="1" t="str">
        <f>'Zeitpläne Stationen'!Y17</f>
        <v>5a</v>
      </c>
      <c r="Y56" s="3">
        <f t="shared" si="11"/>
        <v>0.49305555555555558</v>
      </c>
      <c r="Z56" s="1" t="str">
        <f>'Zeitpläne Stationen'!X17</f>
        <v>10b</v>
      </c>
      <c r="AA56" s="3">
        <f t="shared" si="12"/>
        <v>0.49305555555555558</v>
      </c>
      <c r="AB56" s="1" t="str">
        <f>'Zeitpläne Stationen'!W17</f>
        <v>8d</v>
      </c>
      <c r="AC56" s="3">
        <f t="shared" si="13"/>
        <v>0.49305555555555558</v>
      </c>
      <c r="AD56" s="1" t="str">
        <f>'Zeitpläne Stationen'!V17</f>
        <v>7a</v>
      </c>
      <c r="AE56" s="3">
        <f t="shared" si="14"/>
        <v>0.49305555555555558</v>
      </c>
      <c r="AF56" s="1" t="str">
        <f>'Zeitpläne Stationen'!U17</f>
        <v>5b</v>
      </c>
      <c r="AG56" s="3">
        <f t="shared" si="15"/>
        <v>0.49305555555555558</v>
      </c>
      <c r="AH56" s="1" t="str">
        <f>'Zeitpläne Stationen'!T17</f>
        <v>10c</v>
      </c>
      <c r="AI56" s="3">
        <f t="shared" si="16"/>
        <v>0.49305555555555558</v>
      </c>
      <c r="AJ56" s="1" t="str">
        <f>'Zeitpläne Stationen'!S17</f>
        <v>9a</v>
      </c>
      <c r="AK56" s="3">
        <f t="shared" si="17"/>
        <v>0.49305555555555558</v>
      </c>
      <c r="AL56" s="1" t="str">
        <f>'Zeitpläne Stationen'!R17</f>
        <v>7b</v>
      </c>
      <c r="AM56" s="3">
        <f t="shared" si="18"/>
        <v>0.49305555555555558</v>
      </c>
      <c r="AN56" s="1" t="str">
        <f>'Zeitpläne Stationen'!Q17</f>
        <v>5c</v>
      </c>
      <c r="AO56" s="3">
        <f t="shared" si="19"/>
        <v>0.49305555555555558</v>
      </c>
      <c r="AP56" s="16" t="str">
        <f>'Zeitpläne Stationen'!P17</f>
        <v>10d</v>
      </c>
      <c r="AQ56" s="18">
        <f t="shared" si="20"/>
        <v>0.49305555555555558</v>
      </c>
      <c r="AR56" s="16" t="str">
        <f>'Zeitpläne Stationen'!O17</f>
        <v>9b</v>
      </c>
      <c r="AS56" s="18">
        <f t="shared" si="21"/>
        <v>0.49305555555555558</v>
      </c>
      <c r="AT56" s="16" t="str">
        <f>'Zeitpläne Stationen'!N17</f>
        <v>7c</v>
      </c>
      <c r="AU56" s="18">
        <f t="shared" si="22"/>
        <v>0.49305555555555558</v>
      </c>
      <c r="AV56" s="16" t="str">
        <f>'Zeitpläne Stationen'!M17</f>
        <v>5d</v>
      </c>
      <c r="AW56" s="18">
        <f t="shared" si="23"/>
        <v>0.49305555555555558</v>
      </c>
      <c r="AX56" s="16" t="str">
        <f>'Zeitpläne Stationen'!L17</f>
        <v>11a</v>
      </c>
      <c r="AY56" s="18">
        <f t="shared" si="24"/>
        <v>0.49305555555555558</v>
      </c>
      <c r="AZ56" s="16" t="str">
        <f>'Zeitpläne Stationen'!K17</f>
        <v>9c</v>
      </c>
      <c r="BA56" s="18">
        <f t="shared" si="25"/>
        <v>0.49305555555555558</v>
      </c>
      <c r="BB56" s="16" t="str">
        <f>'Zeitpläne Stationen'!J17</f>
        <v>7d</v>
      </c>
      <c r="BC56" s="18">
        <f t="shared" si="26"/>
        <v>0.49305555555555558</v>
      </c>
      <c r="BD56" s="16" t="str">
        <f>'Zeitpläne Stationen'!I17</f>
        <v>6a</v>
      </c>
      <c r="BE56" s="18">
        <f t="shared" si="27"/>
        <v>0.49305555555555558</v>
      </c>
      <c r="BF56" s="16" t="str">
        <f>'Zeitpläne Stationen'!H17</f>
        <v>11b</v>
      </c>
      <c r="BG56" s="18">
        <f t="shared" si="28"/>
        <v>0.49305555555555558</v>
      </c>
      <c r="BH56" s="16" t="str">
        <f>'Zeitpläne Stationen'!G17</f>
        <v>9d</v>
      </c>
      <c r="BI56" s="18">
        <f t="shared" si="29"/>
        <v>0.49305555555555558</v>
      </c>
      <c r="BJ56" s="16" t="str">
        <f>'Zeitpläne Stationen'!F17</f>
        <v>8a</v>
      </c>
      <c r="BK56" s="18">
        <f t="shared" si="30"/>
        <v>0.49305555555555558</v>
      </c>
      <c r="BL56" s="16" t="str">
        <f>'Zeitpläne Stationen'!E17</f>
        <v>6b</v>
      </c>
      <c r="BM56" s="18">
        <f>'Zeitpläne Stationen'!D17</f>
        <v>0.49305555555555558</v>
      </c>
      <c r="CL56" s="3" t="e">
        <v>#N/A</v>
      </c>
      <c r="CM56" s="3" t="str">
        <v xml:space="preserve"> </v>
      </c>
      <c r="CN56" s="3" t="str">
        <v xml:space="preserve"> </v>
      </c>
    </row>
    <row r="57" spans="1:92" x14ac:dyDescent="0.2">
      <c r="B57" s="1">
        <f>'Zeitpläne Stationen'!AJ18</f>
        <v>0</v>
      </c>
      <c r="C57" s="3">
        <f t="shared" si="0"/>
        <v>0.52083333333333337</v>
      </c>
      <c r="D57" s="1">
        <f>'Zeitpläne Stationen'!AI18</f>
        <v>0</v>
      </c>
      <c r="E57" s="3">
        <f t="shared" si="1"/>
        <v>0.52083333333333337</v>
      </c>
      <c r="F57" s="1" t="str">
        <f>'Zeitpläne Stationen'!AH18</f>
        <v>8b</v>
      </c>
      <c r="G57" s="3">
        <f t="shared" si="2"/>
        <v>0.52083333333333337</v>
      </c>
      <c r="H57" s="1" t="str">
        <f>'Zeitpläne Stationen'!AG18</f>
        <v>6c</v>
      </c>
      <c r="I57" s="3">
        <f t="shared" si="3"/>
        <v>0.52083333333333337</v>
      </c>
      <c r="J57" s="1" t="str">
        <f>'Zeitpläne Stationen'!AF18</f>
        <v>10a</v>
      </c>
      <c r="K57" s="3">
        <f t="shared" si="4"/>
        <v>0.52083333333333337</v>
      </c>
      <c r="L57" s="1" t="str">
        <f>'Zeitpläne Stationen'!AE18</f>
        <v>8c</v>
      </c>
      <c r="M57" s="3">
        <f t="shared" si="5"/>
        <v>0.52083333333333337</v>
      </c>
      <c r="N57" s="1" t="str">
        <f>'Zeitpläne Stationen'!AD18</f>
        <v>6d</v>
      </c>
      <c r="O57" s="3">
        <f t="shared" si="6"/>
        <v>0.52083333333333337</v>
      </c>
      <c r="P57" s="1" t="str">
        <f>'Zeitpläne Stationen'!AC18</f>
        <v>5a</v>
      </c>
      <c r="Q57" s="18">
        <f t="shared" si="7"/>
        <v>0.52083333333333337</v>
      </c>
      <c r="R57" s="16" t="str">
        <f>'Zeitpläne Stationen'!AB18</f>
        <v>10b</v>
      </c>
      <c r="S57" s="3">
        <f t="shared" si="8"/>
        <v>0.52083333333333337</v>
      </c>
      <c r="T57" s="1" t="str">
        <f>'Zeitpläne Stationen'!AA18</f>
        <v>8d</v>
      </c>
      <c r="U57" s="3">
        <f t="shared" si="9"/>
        <v>0.52083333333333337</v>
      </c>
      <c r="V57" s="1" t="str">
        <f>'Zeitpläne Stationen'!Z18</f>
        <v>7a</v>
      </c>
      <c r="W57" s="3">
        <f t="shared" si="10"/>
        <v>0.52083333333333337</v>
      </c>
      <c r="X57" s="1" t="str">
        <f>'Zeitpläne Stationen'!Y18</f>
        <v>5b</v>
      </c>
      <c r="Y57" s="3">
        <f t="shared" si="11"/>
        <v>0.52083333333333337</v>
      </c>
      <c r="Z57" s="1" t="str">
        <f>'Zeitpläne Stationen'!X18</f>
        <v>10c</v>
      </c>
      <c r="AA57" s="3">
        <f t="shared" si="12"/>
        <v>0.52083333333333337</v>
      </c>
      <c r="AB57" s="1" t="str">
        <f>'Zeitpläne Stationen'!W18</f>
        <v>9a</v>
      </c>
      <c r="AC57" s="3">
        <f t="shared" si="13"/>
        <v>0.52083333333333337</v>
      </c>
      <c r="AD57" s="1" t="str">
        <f>'Zeitpläne Stationen'!V18</f>
        <v>7b</v>
      </c>
      <c r="AE57" s="3">
        <f t="shared" si="14"/>
        <v>0.52083333333333337</v>
      </c>
      <c r="AF57" s="1" t="str">
        <f>'Zeitpläne Stationen'!U18</f>
        <v>5c</v>
      </c>
      <c r="AG57" s="3">
        <f t="shared" si="15"/>
        <v>0.52083333333333337</v>
      </c>
      <c r="AH57" s="1" t="str">
        <f>'Zeitpläne Stationen'!T18</f>
        <v>10d</v>
      </c>
      <c r="AI57" s="3">
        <f t="shared" si="16"/>
        <v>0.52083333333333337</v>
      </c>
      <c r="AJ57" s="1" t="str">
        <f>'Zeitpläne Stationen'!S18</f>
        <v>9b</v>
      </c>
      <c r="AK57" s="3">
        <f t="shared" si="17"/>
        <v>0.52083333333333337</v>
      </c>
      <c r="AL57" s="1" t="str">
        <f>'Zeitpläne Stationen'!R18</f>
        <v>7c</v>
      </c>
      <c r="AM57" s="3">
        <f t="shared" si="18"/>
        <v>0.52083333333333337</v>
      </c>
      <c r="AN57" s="1" t="str">
        <f>'Zeitpläne Stationen'!Q18</f>
        <v>5d</v>
      </c>
      <c r="AO57" s="3">
        <f t="shared" si="19"/>
        <v>0.52083333333333337</v>
      </c>
      <c r="AP57" s="16" t="str">
        <f>'Zeitpläne Stationen'!P18</f>
        <v>11a</v>
      </c>
      <c r="AQ57" s="18">
        <f t="shared" si="20"/>
        <v>0.52083333333333337</v>
      </c>
      <c r="AR57" s="16" t="str">
        <f>'Zeitpläne Stationen'!O18</f>
        <v>9c</v>
      </c>
      <c r="AS57" s="18">
        <f t="shared" si="21"/>
        <v>0.52083333333333337</v>
      </c>
      <c r="AT57" s="16" t="str">
        <f>'Zeitpläne Stationen'!N18</f>
        <v>7d</v>
      </c>
      <c r="AU57" s="18">
        <f t="shared" si="22"/>
        <v>0.52083333333333337</v>
      </c>
      <c r="AV57" s="16" t="str">
        <f>'Zeitpläne Stationen'!M18</f>
        <v>6a</v>
      </c>
      <c r="AW57" s="18">
        <f t="shared" si="23"/>
        <v>0.52083333333333337</v>
      </c>
      <c r="AX57" s="16" t="str">
        <f>'Zeitpläne Stationen'!L18</f>
        <v>11b</v>
      </c>
      <c r="AY57" s="18">
        <f t="shared" si="24"/>
        <v>0.52083333333333337</v>
      </c>
      <c r="AZ57" s="16" t="str">
        <f>'Zeitpläne Stationen'!K18</f>
        <v>9d</v>
      </c>
      <c r="BA57" s="18">
        <f t="shared" si="25"/>
        <v>0.52083333333333337</v>
      </c>
      <c r="BB57" s="16" t="str">
        <f>'Zeitpläne Stationen'!J18</f>
        <v>8a</v>
      </c>
      <c r="BC57" s="18">
        <f t="shared" si="26"/>
        <v>0.52083333333333337</v>
      </c>
      <c r="BD57" s="16" t="str">
        <f>'Zeitpläne Stationen'!I18</f>
        <v>6b</v>
      </c>
      <c r="BE57" s="18">
        <f t="shared" si="27"/>
        <v>0.52083333333333337</v>
      </c>
      <c r="BF57" s="16">
        <f>'Zeitpläne Stationen'!H18</f>
        <v>0</v>
      </c>
      <c r="BG57" s="18">
        <f t="shared" si="28"/>
        <v>0.52083333333333337</v>
      </c>
      <c r="BH57" s="16">
        <f>'Zeitpläne Stationen'!G18</f>
        <v>0</v>
      </c>
      <c r="BI57" s="18">
        <f t="shared" si="29"/>
        <v>0.52083333333333337</v>
      </c>
      <c r="BJ57" s="16" t="str">
        <f>'Zeitpläne Stationen'!F18</f>
        <v>8b</v>
      </c>
      <c r="BK57" s="18">
        <f t="shared" si="30"/>
        <v>0.52083333333333337</v>
      </c>
      <c r="BL57" s="16" t="str">
        <f>'Zeitpläne Stationen'!E18</f>
        <v>6c</v>
      </c>
      <c r="BM57" s="18">
        <f>'Zeitpläne Stationen'!D18</f>
        <v>0.52083333333333337</v>
      </c>
      <c r="CL57" s="3" t="e">
        <v>#N/A</v>
      </c>
      <c r="CM57" s="3" t="str">
        <v xml:space="preserve"> </v>
      </c>
      <c r="CN57" s="3" t="str">
        <v xml:space="preserve"> </v>
      </c>
    </row>
    <row r="58" spans="1:92" x14ac:dyDescent="0.2">
      <c r="B58" s="1" t="str">
        <f>'Zeitpläne Stationen'!AJ19</f>
        <v>10a</v>
      </c>
      <c r="C58" s="3">
        <f t="shared" si="0"/>
        <v>0.54861111111111116</v>
      </c>
      <c r="D58" s="1" t="str">
        <f>'Zeitpläne Stationen'!AI19</f>
        <v>8c</v>
      </c>
      <c r="E58" s="3">
        <f t="shared" si="1"/>
        <v>0.54861111111111116</v>
      </c>
      <c r="F58" s="1" t="str">
        <f>'Zeitpläne Stationen'!AH19</f>
        <v>6d</v>
      </c>
      <c r="G58" s="3">
        <f t="shared" si="2"/>
        <v>0.54861111111111116</v>
      </c>
      <c r="H58" s="1" t="str">
        <f>'Zeitpläne Stationen'!AG19</f>
        <v>5a</v>
      </c>
      <c r="I58" s="3">
        <f t="shared" si="3"/>
        <v>0.54861111111111116</v>
      </c>
      <c r="J58" s="1" t="str">
        <f>'Zeitpläne Stationen'!AF19</f>
        <v>10b</v>
      </c>
      <c r="K58" s="3">
        <f t="shared" si="4"/>
        <v>0.54861111111111116</v>
      </c>
      <c r="L58" s="1" t="str">
        <f>'Zeitpläne Stationen'!AE19</f>
        <v>8d</v>
      </c>
      <c r="M58" s="3">
        <f t="shared" si="5"/>
        <v>0.54861111111111116</v>
      </c>
      <c r="N58" s="1" t="str">
        <f>'Zeitpläne Stationen'!AD19</f>
        <v>7a</v>
      </c>
      <c r="O58" s="3">
        <f t="shared" si="6"/>
        <v>0.54861111111111116</v>
      </c>
      <c r="P58" s="1" t="str">
        <f>'Zeitpläne Stationen'!AC19</f>
        <v>5b</v>
      </c>
      <c r="Q58" s="18">
        <f t="shared" si="7"/>
        <v>0.54861111111111116</v>
      </c>
      <c r="R58" s="16" t="str">
        <f>'Zeitpläne Stationen'!AB19</f>
        <v>10c</v>
      </c>
      <c r="S58" s="3">
        <f t="shared" si="8"/>
        <v>0.54861111111111116</v>
      </c>
      <c r="T58" s="1" t="str">
        <f>'Zeitpläne Stationen'!AA19</f>
        <v>9a</v>
      </c>
      <c r="U58" s="3">
        <f t="shared" si="9"/>
        <v>0.54861111111111116</v>
      </c>
      <c r="V58" s="1" t="str">
        <f>'Zeitpläne Stationen'!Z19</f>
        <v>7b</v>
      </c>
      <c r="W58" s="3">
        <f t="shared" si="10"/>
        <v>0.54861111111111116</v>
      </c>
      <c r="X58" s="1" t="str">
        <f>'Zeitpläne Stationen'!Y19</f>
        <v>5c</v>
      </c>
      <c r="Y58" s="3">
        <f t="shared" si="11"/>
        <v>0.54861111111111116</v>
      </c>
      <c r="Z58" s="1" t="str">
        <f>'Zeitpläne Stationen'!X19</f>
        <v>10d</v>
      </c>
      <c r="AA58" s="3">
        <f t="shared" si="12"/>
        <v>0.54861111111111116</v>
      </c>
      <c r="AB58" s="1" t="str">
        <f>'Zeitpläne Stationen'!W19</f>
        <v>9b</v>
      </c>
      <c r="AC58" s="3">
        <f t="shared" si="13"/>
        <v>0.54861111111111116</v>
      </c>
      <c r="AD58" s="1" t="str">
        <f>'Zeitpläne Stationen'!V19</f>
        <v>7c</v>
      </c>
      <c r="AE58" s="3">
        <f t="shared" si="14"/>
        <v>0.54861111111111116</v>
      </c>
      <c r="AF58" s="1" t="str">
        <f>'Zeitpläne Stationen'!U19</f>
        <v>5d</v>
      </c>
      <c r="AG58" s="3">
        <f t="shared" si="15"/>
        <v>0.54861111111111116</v>
      </c>
      <c r="AH58" s="1" t="str">
        <f>'Zeitpläne Stationen'!T19</f>
        <v>11a</v>
      </c>
      <c r="AI58" s="3">
        <f t="shared" si="16"/>
        <v>0.54861111111111116</v>
      </c>
      <c r="AJ58" s="1" t="str">
        <f>'Zeitpläne Stationen'!S19</f>
        <v>9c</v>
      </c>
      <c r="AK58" s="3">
        <f t="shared" si="17"/>
        <v>0.54861111111111116</v>
      </c>
      <c r="AL58" s="1" t="str">
        <f>'Zeitpläne Stationen'!R19</f>
        <v>7d</v>
      </c>
      <c r="AM58" s="3">
        <f t="shared" si="18"/>
        <v>0.54861111111111116</v>
      </c>
      <c r="AN58" s="1" t="str">
        <f>'Zeitpläne Stationen'!Q19</f>
        <v>6a</v>
      </c>
      <c r="AO58" s="3">
        <f t="shared" si="19"/>
        <v>0.54861111111111116</v>
      </c>
      <c r="AP58" s="16" t="str">
        <f>'Zeitpläne Stationen'!P19</f>
        <v>11b</v>
      </c>
      <c r="AQ58" s="18">
        <f t="shared" si="20"/>
        <v>0.54861111111111116</v>
      </c>
      <c r="AR58" s="16" t="str">
        <f>'Zeitpläne Stationen'!O19</f>
        <v>9d</v>
      </c>
      <c r="AS58" s="18">
        <f t="shared" si="21"/>
        <v>0.54861111111111116</v>
      </c>
      <c r="AT58" s="16" t="str">
        <f>'Zeitpläne Stationen'!N19</f>
        <v>8a</v>
      </c>
      <c r="AU58" s="18">
        <f t="shared" si="22"/>
        <v>0.54861111111111116</v>
      </c>
      <c r="AV58" s="16" t="str">
        <f>'Zeitpläne Stationen'!M19</f>
        <v>6b</v>
      </c>
      <c r="AW58" s="18">
        <f t="shared" si="23"/>
        <v>0.54861111111111116</v>
      </c>
      <c r="AX58" s="16">
        <f>'Zeitpläne Stationen'!L19</f>
        <v>0</v>
      </c>
      <c r="AY58" s="18">
        <f t="shared" si="24"/>
        <v>0.54861111111111116</v>
      </c>
      <c r="AZ58" s="16">
        <f>'Zeitpläne Stationen'!K19</f>
        <v>0</v>
      </c>
      <c r="BA58" s="18">
        <f t="shared" si="25"/>
        <v>0.54861111111111116</v>
      </c>
      <c r="BB58" s="16" t="str">
        <f>'Zeitpläne Stationen'!J19</f>
        <v>8b</v>
      </c>
      <c r="BC58" s="18">
        <f t="shared" si="26"/>
        <v>0.54861111111111116</v>
      </c>
      <c r="BD58" s="16" t="str">
        <f>'Zeitpläne Stationen'!I19</f>
        <v>6c</v>
      </c>
      <c r="BE58" s="18">
        <f t="shared" si="27"/>
        <v>0.54861111111111116</v>
      </c>
      <c r="BF58" s="16">
        <f>'Zeitpläne Stationen'!H19</f>
        <v>0</v>
      </c>
      <c r="BG58" s="18">
        <f t="shared" si="28"/>
        <v>0.54861111111111116</v>
      </c>
      <c r="BH58" s="16" t="str">
        <f>'Zeitpläne Stationen'!G19</f>
        <v>10b</v>
      </c>
      <c r="BI58" s="18">
        <f t="shared" si="29"/>
        <v>0.54861111111111116</v>
      </c>
      <c r="BJ58" s="16" t="str">
        <f>'Zeitpläne Stationen'!F19</f>
        <v>8c</v>
      </c>
      <c r="BK58" s="18">
        <f t="shared" si="30"/>
        <v>0.54861111111111116</v>
      </c>
      <c r="BL58" s="16" t="str">
        <f>'Zeitpläne Stationen'!E19</f>
        <v>6d</v>
      </c>
      <c r="BM58" s="18">
        <f>'Zeitpläne Stationen'!D19</f>
        <v>0.54861111111111116</v>
      </c>
      <c r="CL58" s="3" t="e">
        <v>#N/A</v>
      </c>
      <c r="CM58" s="3" t="str">
        <v xml:space="preserve"> </v>
      </c>
      <c r="CN58" s="3" t="str">
        <v xml:space="preserve"> </v>
      </c>
    </row>
    <row r="59" spans="1:92" x14ac:dyDescent="0.2">
      <c r="B59" s="1" t="str">
        <f>'Zeitpläne Stationen'!AJ20</f>
        <v>10b</v>
      </c>
      <c r="C59" s="3">
        <f t="shared" si="0"/>
        <v>0.57638888888888884</v>
      </c>
      <c r="D59" s="1" t="str">
        <f>'Zeitpläne Stationen'!AI20</f>
        <v>8d</v>
      </c>
      <c r="E59" s="3">
        <f t="shared" si="1"/>
        <v>0.57638888888888884</v>
      </c>
      <c r="F59" s="1" t="str">
        <f>'Zeitpläne Stationen'!AH20</f>
        <v>7a</v>
      </c>
      <c r="G59" s="3">
        <f t="shared" si="2"/>
        <v>0.57638888888888884</v>
      </c>
      <c r="H59" s="1" t="str">
        <f>'Zeitpläne Stationen'!AG20</f>
        <v>5b</v>
      </c>
      <c r="I59" s="3">
        <f t="shared" si="3"/>
        <v>0.57638888888888884</v>
      </c>
      <c r="J59" s="1" t="str">
        <f>'Zeitpläne Stationen'!AF20</f>
        <v>10c</v>
      </c>
      <c r="K59" s="3">
        <f t="shared" si="4"/>
        <v>0.57638888888888884</v>
      </c>
      <c r="L59" s="1" t="str">
        <f>'Zeitpläne Stationen'!AE20</f>
        <v>9a</v>
      </c>
      <c r="M59" s="3">
        <f t="shared" si="5"/>
        <v>0.57638888888888884</v>
      </c>
      <c r="N59" s="1" t="str">
        <f>'Zeitpläne Stationen'!AD20</f>
        <v>7b</v>
      </c>
      <c r="O59" s="3">
        <f t="shared" si="6"/>
        <v>0.57638888888888884</v>
      </c>
      <c r="P59" s="1" t="str">
        <f>'Zeitpläne Stationen'!AC20</f>
        <v>5c</v>
      </c>
      <c r="Q59" s="18">
        <f t="shared" si="7"/>
        <v>0.57638888888888884</v>
      </c>
      <c r="R59" s="16" t="str">
        <f>'Zeitpläne Stationen'!AB20</f>
        <v>10d</v>
      </c>
      <c r="S59" s="3">
        <f t="shared" si="8"/>
        <v>0.57638888888888884</v>
      </c>
      <c r="T59" s="1" t="str">
        <f>'Zeitpläne Stationen'!AA20</f>
        <v>9b</v>
      </c>
      <c r="U59" s="3">
        <f t="shared" si="9"/>
        <v>0.57638888888888884</v>
      </c>
      <c r="V59" s="1" t="str">
        <f>'Zeitpläne Stationen'!Z20</f>
        <v>7c</v>
      </c>
      <c r="W59" s="3">
        <f t="shared" si="10"/>
        <v>0.57638888888888884</v>
      </c>
      <c r="X59" s="1" t="str">
        <f>'Zeitpläne Stationen'!Y20</f>
        <v>5d</v>
      </c>
      <c r="Y59" s="3">
        <f t="shared" si="11"/>
        <v>0.57638888888888884</v>
      </c>
      <c r="Z59" s="1" t="str">
        <f>'Zeitpläne Stationen'!X20</f>
        <v>11a</v>
      </c>
      <c r="AA59" s="3">
        <f t="shared" si="12"/>
        <v>0.57638888888888884</v>
      </c>
      <c r="AB59" s="1" t="str">
        <f>'Zeitpläne Stationen'!W20</f>
        <v>9c</v>
      </c>
      <c r="AC59" s="3">
        <f t="shared" si="13"/>
        <v>0.57638888888888884</v>
      </c>
      <c r="AD59" s="1" t="str">
        <f>'Zeitpläne Stationen'!V20</f>
        <v>7d</v>
      </c>
      <c r="AE59" s="3">
        <f t="shared" si="14"/>
        <v>0.57638888888888884</v>
      </c>
      <c r="AF59" s="1" t="str">
        <f>'Zeitpläne Stationen'!U20</f>
        <v>6a</v>
      </c>
      <c r="AG59" s="3">
        <f t="shared" si="15"/>
        <v>0.57638888888888884</v>
      </c>
      <c r="AH59" s="1" t="str">
        <f>'Zeitpläne Stationen'!T20</f>
        <v>11b</v>
      </c>
      <c r="AI59" s="3">
        <f t="shared" si="16"/>
        <v>0.57638888888888884</v>
      </c>
      <c r="AJ59" s="1" t="str">
        <f>'Zeitpläne Stationen'!S20</f>
        <v>9d</v>
      </c>
      <c r="AK59" s="3">
        <f t="shared" si="17"/>
        <v>0.57638888888888884</v>
      </c>
      <c r="AL59" s="1" t="str">
        <f>'Zeitpläne Stationen'!R20</f>
        <v>8a</v>
      </c>
      <c r="AM59" s="3">
        <f t="shared" si="18"/>
        <v>0.57638888888888884</v>
      </c>
      <c r="AN59" s="1" t="str">
        <f>'Zeitpläne Stationen'!Q20</f>
        <v>6b</v>
      </c>
      <c r="AO59" s="3">
        <f t="shared" si="19"/>
        <v>0.57638888888888884</v>
      </c>
      <c r="AP59" s="16">
        <f>'Zeitpläne Stationen'!P20</f>
        <v>0</v>
      </c>
      <c r="AQ59" s="18">
        <f t="shared" si="20"/>
        <v>0.57638888888888884</v>
      </c>
      <c r="AR59" s="16">
        <f>'Zeitpläne Stationen'!O20</f>
        <v>0</v>
      </c>
      <c r="AS59" s="18">
        <f t="shared" si="21"/>
        <v>0.57638888888888884</v>
      </c>
      <c r="AT59" s="16" t="str">
        <f>'Zeitpläne Stationen'!N20</f>
        <v>8b</v>
      </c>
      <c r="AU59" s="18">
        <f t="shared" si="22"/>
        <v>0.57638888888888884</v>
      </c>
      <c r="AV59" s="16" t="str">
        <f>'Zeitpläne Stationen'!M20</f>
        <v>6c</v>
      </c>
      <c r="AW59" s="18">
        <f t="shared" si="23"/>
        <v>0.57638888888888884</v>
      </c>
      <c r="AX59" s="16">
        <f>'Zeitpläne Stationen'!L20</f>
        <v>0</v>
      </c>
      <c r="AY59" s="18">
        <f t="shared" si="24"/>
        <v>0.57638888888888884</v>
      </c>
      <c r="AZ59" s="16" t="str">
        <f>'Zeitpläne Stationen'!K20</f>
        <v>10b</v>
      </c>
      <c r="BA59" s="18">
        <f t="shared" si="25"/>
        <v>0.57638888888888884</v>
      </c>
      <c r="BB59" s="16" t="str">
        <f>'Zeitpläne Stationen'!J20</f>
        <v>8c</v>
      </c>
      <c r="BC59" s="18">
        <f t="shared" si="26"/>
        <v>0.57638888888888884</v>
      </c>
      <c r="BD59" s="16" t="str">
        <f>'Zeitpläne Stationen'!I20</f>
        <v>6d</v>
      </c>
      <c r="BE59" s="18">
        <f t="shared" si="27"/>
        <v>0.57638888888888884</v>
      </c>
      <c r="BF59" s="16">
        <f>'Zeitpläne Stationen'!H20</f>
        <v>0</v>
      </c>
      <c r="BG59" s="18">
        <f t="shared" si="28"/>
        <v>0.57638888888888884</v>
      </c>
      <c r="BH59" s="16" t="str">
        <f>'Zeitpläne Stationen'!G20</f>
        <v>10c</v>
      </c>
      <c r="BI59" s="18">
        <f t="shared" si="29"/>
        <v>0.57638888888888884</v>
      </c>
      <c r="BJ59" s="16" t="str">
        <f>'Zeitpläne Stationen'!F20</f>
        <v>8d</v>
      </c>
      <c r="BK59" s="18">
        <f t="shared" si="30"/>
        <v>0.57638888888888884</v>
      </c>
      <c r="BL59" s="16" t="str">
        <f>'Zeitpläne Stationen'!E20</f>
        <v>7a</v>
      </c>
      <c r="BM59" s="18">
        <f>'Zeitpläne Stationen'!D20</f>
        <v>0.57638888888888884</v>
      </c>
      <c r="CL59" s="3" t="e">
        <v>#N/A</v>
      </c>
      <c r="CM59" s="3" t="str">
        <v xml:space="preserve"> </v>
      </c>
      <c r="CN59" s="3" t="str">
        <v xml:space="preserve"> </v>
      </c>
    </row>
    <row r="60" spans="1:92" x14ac:dyDescent="0.2">
      <c r="B60" s="1" t="str">
        <f>'Zeitpläne Stationen'!AJ21</f>
        <v>10c</v>
      </c>
      <c r="C60" s="3">
        <f t="shared" si="0"/>
        <v>0.60416666666666674</v>
      </c>
      <c r="D60" s="1" t="str">
        <f>'Zeitpläne Stationen'!AI21</f>
        <v>9a</v>
      </c>
      <c r="E60" s="3">
        <f t="shared" si="1"/>
        <v>0.60416666666666674</v>
      </c>
      <c r="F60" s="1" t="str">
        <f>'Zeitpläne Stationen'!AH21</f>
        <v>7b</v>
      </c>
      <c r="G60" s="3">
        <f t="shared" si="2"/>
        <v>0.60416666666666674</v>
      </c>
      <c r="H60" s="1" t="str">
        <f>'Zeitpläne Stationen'!AG21</f>
        <v>5c</v>
      </c>
      <c r="I60" s="3">
        <f t="shared" si="3"/>
        <v>0.60416666666666674</v>
      </c>
      <c r="J60" s="1" t="str">
        <f>'Zeitpläne Stationen'!AF21</f>
        <v>10d</v>
      </c>
      <c r="K60" s="3">
        <f t="shared" si="4"/>
        <v>0.60416666666666674</v>
      </c>
      <c r="L60" s="1" t="str">
        <f>'Zeitpläne Stationen'!AE21</f>
        <v>9b</v>
      </c>
      <c r="M60" s="3">
        <f t="shared" si="5"/>
        <v>0.60416666666666674</v>
      </c>
      <c r="N60" s="1" t="str">
        <f>'Zeitpläne Stationen'!AD21</f>
        <v>7c</v>
      </c>
      <c r="O60" s="3">
        <f t="shared" si="6"/>
        <v>0.60416666666666674</v>
      </c>
      <c r="P60" s="1" t="str">
        <f>'Zeitpläne Stationen'!AC21</f>
        <v>5d</v>
      </c>
      <c r="Q60" s="18">
        <f t="shared" si="7"/>
        <v>0.60416666666666674</v>
      </c>
      <c r="R60" s="16" t="str">
        <f>'Zeitpläne Stationen'!AB21</f>
        <v>11a</v>
      </c>
      <c r="S60" s="3">
        <f t="shared" si="8"/>
        <v>0.60416666666666674</v>
      </c>
      <c r="T60" s="1" t="str">
        <f>'Zeitpläne Stationen'!AA21</f>
        <v>9c</v>
      </c>
      <c r="U60" s="3">
        <f t="shared" si="9"/>
        <v>0.60416666666666674</v>
      </c>
      <c r="V60" s="1" t="str">
        <f>'Zeitpläne Stationen'!Z21</f>
        <v>7d</v>
      </c>
      <c r="W60" s="3">
        <f t="shared" si="10"/>
        <v>0.60416666666666674</v>
      </c>
      <c r="X60" s="1" t="str">
        <f>'Zeitpläne Stationen'!Y21</f>
        <v>6a</v>
      </c>
      <c r="Y60" s="3">
        <f t="shared" si="11"/>
        <v>0.60416666666666674</v>
      </c>
      <c r="Z60" s="1" t="str">
        <f>'Zeitpläne Stationen'!X21</f>
        <v>11b</v>
      </c>
      <c r="AA60" s="3">
        <f t="shared" si="12"/>
        <v>0.60416666666666674</v>
      </c>
      <c r="AB60" s="1" t="str">
        <f>'Zeitpläne Stationen'!W21</f>
        <v>9d</v>
      </c>
      <c r="AC60" s="3">
        <f t="shared" si="13"/>
        <v>0.60416666666666674</v>
      </c>
      <c r="AD60" s="1" t="str">
        <f>'Zeitpläne Stationen'!V21</f>
        <v>8a</v>
      </c>
      <c r="AE60" s="3">
        <f t="shared" si="14"/>
        <v>0.60416666666666674</v>
      </c>
      <c r="AF60" s="1" t="str">
        <f>'Zeitpläne Stationen'!U21</f>
        <v>6b</v>
      </c>
      <c r="AG60" s="3">
        <f t="shared" si="15"/>
        <v>0.60416666666666674</v>
      </c>
      <c r="AH60" s="1">
        <f>'Zeitpläne Stationen'!T21</f>
        <v>0</v>
      </c>
      <c r="AI60" s="3">
        <f t="shared" si="16"/>
        <v>0.60416666666666674</v>
      </c>
      <c r="AJ60" s="1">
        <f>'Zeitpläne Stationen'!S21</f>
        <v>0</v>
      </c>
      <c r="AK60" s="3">
        <f t="shared" si="17"/>
        <v>0.60416666666666674</v>
      </c>
      <c r="AL60" s="1" t="str">
        <f>'Zeitpläne Stationen'!R21</f>
        <v>8b</v>
      </c>
      <c r="AM60" s="3">
        <f t="shared" si="18"/>
        <v>0.60416666666666674</v>
      </c>
      <c r="AN60" s="1" t="str">
        <f>'Zeitpläne Stationen'!Q21</f>
        <v>6c</v>
      </c>
      <c r="AO60" s="3">
        <f t="shared" si="19"/>
        <v>0.60416666666666674</v>
      </c>
      <c r="AP60" s="16">
        <f>'Zeitpläne Stationen'!P21</f>
        <v>0</v>
      </c>
      <c r="AQ60" s="18">
        <f t="shared" si="20"/>
        <v>0.60416666666666674</v>
      </c>
      <c r="AR60" s="16" t="str">
        <f>'Zeitpläne Stationen'!O21</f>
        <v>10b</v>
      </c>
      <c r="AS60" s="18">
        <f t="shared" si="21"/>
        <v>0.60416666666666674</v>
      </c>
      <c r="AT60" s="16" t="str">
        <f>'Zeitpläne Stationen'!N21</f>
        <v>8c</v>
      </c>
      <c r="AU60" s="18">
        <f t="shared" si="22"/>
        <v>0.60416666666666674</v>
      </c>
      <c r="AV60" s="16" t="str">
        <f>'Zeitpläne Stationen'!M21</f>
        <v>6d</v>
      </c>
      <c r="AW60" s="18">
        <f t="shared" si="23"/>
        <v>0.60416666666666674</v>
      </c>
      <c r="AX60" s="16">
        <f>'Zeitpläne Stationen'!L21</f>
        <v>0</v>
      </c>
      <c r="AY60" s="18">
        <f t="shared" si="24"/>
        <v>0.60416666666666674</v>
      </c>
      <c r="AZ60" s="16" t="str">
        <f>'Zeitpläne Stationen'!K21</f>
        <v>10c</v>
      </c>
      <c r="BA60" s="18">
        <f t="shared" si="25"/>
        <v>0.60416666666666674</v>
      </c>
      <c r="BB60" s="16" t="str">
        <f>'Zeitpläne Stationen'!J21</f>
        <v>8d</v>
      </c>
      <c r="BC60" s="18">
        <f t="shared" si="26"/>
        <v>0.60416666666666674</v>
      </c>
      <c r="BD60" s="16" t="str">
        <f>'Zeitpläne Stationen'!I21</f>
        <v>7a</v>
      </c>
      <c r="BE60" s="18">
        <f t="shared" si="27"/>
        <v>0.60416666666666674</v>
      </c>
      <c r="BF60" s="16">
        <f>'Zeitpläne Stationen'!H21</f>
        <v>0</v>
      </c>
      <c r="BG60" s="18">
        <f t="shared" si="28"/>
        <v>0.60416666666666674</v>
      </c>
      <c r="BH60" s="16" t="str">
        <f>'Zeitpläne Stationen'!G21</f>
        <v>10d</v>
      </c>
      <c r="BI60" s="18">
        <f t="shared" si="29"/>
        <v>0.60416666666666674</v>
      </c>
      <c r="BJ60" s="16" t="str">
        <f>'Zeitpläne Stationen'!F21</f>
        <v>9a</v>
      </c>
      <c r="BK60" s="18">
        <f t="shared" si="30"/>
        <v>0.60416666666666674</v>
      </c>
      <c r="BL60" s="16" t="str">
        <f>'Zeitpläne Stationen'!E21</f>
        <v>7b</v>
      </c>
      <c r="BM60" s="18">
        <f>'Zeitpläne Stationen'!D21</f>
        <v>0.60416666666666674</v>
      </c>
      <c r="CL60" s="3" t="e">
        <v>#N/A</v>
      </c>
      <c r="CM60" s="3" t="str">
        <v xml:space="preserve"> </v>
      </c>
      <c r="CN60" s="3" t="str">
        <v xml:space="preserve"> </v>
      </c>
    </row>
    <row r="61" spans="1:92" x14ac:dyDescent="0.2">
      <c r="B61" s="1" t="str">
        <f>'Zeitpläne Stationen'!AJ22</f>
        <v>10d</v>
      </c>
      <c r="C61" s="3">
        <f t="shared" si="0"/>
        <v>0.63194444444444442</v>
      </c>
      <c r="D61" s="1" t="str">
        <f>'Zeitpläne Stationen'!AI22</f>
        <v>9b</v>
      </c>
      <c r="E61" s="3">
        <f t="shared" si="1"/>
        <v>0.63194444444444442</v>
      </c>
      <c r="F61" s="1" t="str">
        <f>'Zeitpläne Stationen'!AH22</f>
        <v>7c</v>
      </c>
      <c r="G61" s="3">
        <f t="shared" si="2"/>
        <v>0.63194444444444442</v>
      </c>
      <c r="H61" s="1" t="str">
        <f>'Zeitpläne Stationen'!AG22</f>
        <v>5d</v>
      </c>
      <c r="I61" s="3">
        <f t="shared" si="3"/>
        <v>0.63194444444444442</v>
      </c>
      <c r="J61" s="1" t="str">
        <f>'Zeitpläne Stationen'!AF22</f>
        <v>11a</v>
      </c>
      <c r="K61" s="3">
        <f t="shared" si="4"/>
        <v>0.63194444444444442</v>
      </c>
      <c r="L61" s="1" t="str">
        <f>'Zeitpläne Stationen'!AE22</f>
        <v>9c</v>
      </c>
      <c r="M61" s="3">
        <f t="shared" si="5"/>
        <v>0.63194444444444442</v>
      </c>
      <c r="N61" s="1" t="str">
        <f>'Zeitpläne Stationen'!AD22</f>
        <v>7d</v>
      </c>
      <c r="O61" s="3">
        <f t="shared" si="6"/>
        <v>0.63194444444444442</v>
      </c>
      <c r="P61" s="1" t="str">
        <f>'Zeitpläne Stationen'!AC22</f>
        <v>6a</v>
      </c>
      <c r="Q61" s="18">
        <f t="shared" si="7"/>
        <v>0.63194444444444442</v>
      </c>
      <c r="R61" s="16" t="str">
        <f>'Zeitpläne Stationen'!AB22</f>
        <v>11b</v>
      </c>
      <c r="S61" s="3">
        <f t="shared" si="8"/>
        <v>0.63194444444444442</v>
      </c>
      <c r="T61" s="1" t="str">
        <f>'Zeitpläne Stationen'!AA22</f>
        <v>9d</v>
      </c>
      <c r="U61" s="3">
        <f t="shared" si="9"/>
        <v>0.63194444444444442</v>
      </c>
      <c r="V61" s="1" t="str">
        <f>'Zeitpläne Stationen'!Z22</f>
        <v>8a</v>
      </c>
      <c r="W61" s="3">
        <f t="shared" si="10"/>
        <v>0.63194444444444442</v>
      </c>
      <c r="X61" s="1" t="str">
        <f>'Zeitpläne Stationen'!Y22</f>
        <v>6b</v>
      </c>
      <c r="Y61" s="3">
        <f t="shared" si="11"/>
        <v>0.63194444444444442</v>
      </c>
      <c r="Z61" s="1">
        <f>'Zeitpläne Stationen'!X22</f>
        <v>0</v>
      </c>
      <c r="AA61" s="3">
        <f t="shared" si="12"/>
        <v>0.63194444444444442</v>
      </c>
      <c r="AB61" s="1">
        <f>'Zeitpläne Stationen'!W22</f>
        <v>0</v>
      </c>
      <c r="AC61" s="3">
        <f t="shared" si="13"/>
        <v>0.63194444444444442</v>
      </c>
      <c r="AD61" s="1" t="str">
        <f>'Zeitpläne Stationen'!V22</f>
        <v>8b</v>
      </c>
      <c r="AE61" s="3">
        <f t="shared" si="14"/>
        <v>0.63194444444444442</v>
      </c>
      <c r="AF61" s="1" t="str">
        <f>'Zeitpläne Stationen'!U22</f>
        <v>6c</v>
      </c>
      <c r="AG61" s="3">
        <f t="shared" si="15"/>
        <v>0.63194444444444442</v>
      </c>
      <c r="AH61" s="1">
        <f>'Zeitpläne Stationen'!T22</f>
        <v>0</v>
      </c>
      <c r="AI61" s="3">
        <f t="shared" si="16"/>
        <v>0.63194444444444442</v>
      </c>
      <c r="AJ61" s="1" t="str">
        <f>'Zeitpläne Stationen'!S22</f>
        <v>10b</v>
      </c>
      <c r="AK61" s="3">
        <f t="shared" si="17"/>
        <v>0.63194444444444442</v>
      </c>
      <c r="AL61" s="1" t="str">
        <f>'Zeitpläne Stationen'!R22</f>
        <v>8c</v>
      </c>
      <c r="AM61" s="3">
        <f t="shared" si="18"/>
        <v>0.63194444444444442</v>
      </c>
      <c r="AN61" s="1" t="str">
        <f>'Zeitpläne Stationen'!Q22</f>
        <v>6d</v>
      </c>
      <c r="AO61" s="3">
        <f t="shared" si="19"/>
        <v>0.63194444444444442</v>
      </c>
      <c r="AP61" s="16">
        <f>'Zeitpläne Stationen'!P22</f>
        <v>0</v>
      </c>
      <c r="AQ61" s="18">
        <f t="shared" si="20"/>
        <v>0.63194444444444442</v>
      </c>
      <c r="AR61" s="16" t="str">
        <f>'Zeitpläne Stationen'!O22</f>
        <v>10c</v>
      </c>
      <c r="AS61" s="18">
        <f t="shared" si="21"/>
        <v>0.63194444444444442</v>
      </c>
      <c r="AT61" s="16" t="str">
        <f>'Zeitpläne Stationen'!N22</f>
        <v>8d</v>
      </c>
      <c r="AU61" s="18">
        <f t="shared" si="22"/>
        <v>0.63194444444444442</v>
      </c>
      <c r="AV61" s="16" t="str">
        <f>'Zeitpläne Stationen'!M22</f>
        <v>7a</v>
      </c>
      <c r="AW61" s="18">
        <f t="shared" si="23"/>
        <v>0.63194444444444442</v>
      </c>
      <c r="AX61" s="16">
        <f>'Zeitpläne Stationen'!L22</f>
        <v>0</v>
      </c>
      <c r="AY61" s="18">
        <f t="shared" si="24"/>
        <v>0.63194444444444442</v>
      </c>
      <c r="AZ61" s="16" t="str">
        <f>'Zeitpläne Stationen'!K22</f>
        <v>10d</v>
      </c>
      <c r="BA61" s="18">
        <f t="shared" si="25"/>
        <v>0.63194444444444442</v>
      </c>
      <c r="BB61" s="16" t="str">
        <f>'Zeitpläne Stationen'!J22</f>
        <v>9a</v>
      </c>
      <c r="BC61" s="18">
        <f t="shared" si="26"/>
        <v>0.63194444444444442</v>
      </c>
      <c r="BD61" s="16" t="str">
        <f>'Zeitpläne Stationen'!I22</f>
        <v>7b</v>
      </c>
      <c r="BE61" s="18">
        <f t="shared" si="27"/>
        <v>0.63194444444444442</v>
      </c>
      <c r="BF61" s="16">
        <f>'Zeitpläne Stationen'!H22</f>
        <v>0</v>
      </c>
      <c r="BG61" s="18">
        <f t="shared" si="28"/>
        <v>0.63194444444444442</v>
      </c>
      <c r="BH61" s="16" t="str">
        <f>'Zeitpläne Stationen'!G22</f>
        <v>11a</v>
      </c>
      <c r="BI61" s="18">
        <f t="shared" si="29"/>
        <v>0.63194444444444442</v>
      </c>
      <c r="BJ61" s="16" t="str">
        <f>'Zeitpläne Stationen'!F22</f>
        <v>9b</v>
      </c>
      <c r="BK61" s="18">
        <f t="shared" si="30"/>
        <v>0.63194444444444442</v>
      </c>
      <c r="BL61" s="16" t="str">
        <f>'Zeitpläne Stationen'!E22</f>
        <v>7c</v>
      </c>
      <c r="BM61" s="18">
        <f>'Zeitpläne Stationen'!D22</f>
        <v>0.63194444444444442</v>
      </c>
      <c r="CL61" s="3" t="e">
        <v>#N/A</v>
      </c>
      <c r="CM61" s="3" t="str">
        <v xml:space="preserve"> </v>
      </c>
      <c r="CN61" s="3" t="str">
        <v xml:space="preserve"> </v>
      </c>
    </row>
    <row r="62" spans="1:92" x14ac:dyDescent="0.2">
      <c r="B62" s="1" t="str">
        <f>'Zeitpläne Stationen'!AJ23</f>
        <v>11a</v>
      </c>
      <c r="C62" s="3">
        <f t="shared" si="0"/>
        <v>0.65972222222222221</v>
      </c>
      <c r="D62" s="1" t="str">
        <f>'Zeitpläne Stationen'!AI23</f>
        <v>9c</v>
      </c>
      <c r="E62" s="3">
        <f t="shared" si="1"/>
        <v>0.65972222222222221</v>
      </c>
      <c r="F62" s="1" t="str">
        <f>'Zeitpläne Stationen'!AH23</f>
        <v>7d</v>
      </c>
      <c r="G62" s="3">
        <f t="shared" si="2"/>
        <v>0.65972222222222221</v>
      </c>
      <c r="H62" s="1" t="str">
        <f>'Zeitpläne Stationen'!AG23</f>
        <v>6a</v>
      </c>
      <c r="I62" s="3">
        <f t="shared" si="3"/>
        <v>0.65972222222222221</v>
      </c>
      <c r="J62" s="1" t="str">
        <f>'Zeitpläne Stationen'!AF23</f>
        <v>11b</v>
      </c>
      <c r="K62" s="3">
        <f t="shared" si="4"/>
        <v>0.65972222222222221</v>
      </c>
      <c r="L62" s="1" t="str">
        <f>'Zeitpläne Stationen'!AE23</f>
        <v>9d</v>
      </c>
      <c r="M62" s="3">
        <f t="shared" si="5"/>
        <v>0.65972222222222221</v>
      </c>
      <c r="N62" s="1" t="str">
        <f>'Zeitpläne Stationen'!AD23</f>
        <v>8a</v>
      </c>
      <c r="O62" s="3">
        <f t="shared" si="6"/>
        <v>0.65972222222222221</v>
      </c>
      <c r="P62" s="1" t="str">
        <f>'Zeitpläne Stationen'!AC23</f>
        <v>6b</v>
      </c>
      <c r="Q62" s="18">
        <f t="shared" si="7"/>
        <v>0.65972222222222221</v>
      </c>
      <c r="R62" s="16">
        <f>'Zeitpläne Stationen'!AB23</f>
        <v>0</v>
      </c>
      <c r="S62" s="3">
        <f t="shared" si="8"/>
        <v>0.65972222222222221</v>
      </c>
      <c r="T62" s="1">
        <f>'Zeitpläne Stationen'!AA23</f>
        <v>0</v>
      </c>
      <c r="U62" s="3">
        <f t="shared" si="9"/>
        <v>0.65972222222222221</v>
      </c>
      <c r="V62" s="1" t="str">
        <f>'Zeitpläne Stationen'!Z23</f>
        <v>8b</v>
      </c>
      <c r="W62" s="3">
        <f t="shared" si="10"/>
        <v>0.65972222222222221</v>
      </c>
      <c r="X62" s="1" t="str">
        <f>'Zeitpläne Stationen'!Y23</f>
        <v>6c</v>
      </c>
      <c r="Y62" s="3">
        <f t="shared" si="11"/>
        <v>0.65972222222222221</v>
      </c>
      <c r="Z62" s="1">
        <f>'Zeitpläne Stationen'!X23</f>
        <v>0</v>
      </c>
      <c r="AA62" s="3">
        <f t="shared" si="12"/>
        <v>0.65972222222222221</v>
      </c>
      <c r="AB62" s="1" t="str">
        <f>'Zeitpläne Stationen'!W23</f>
        <v>10b</v>
      </c>
      <c r="AC62" s="3">
        <f t="shared" si="13"/>
        <v>0.65972222222222221</v>
      </c>
      <c r="AD62" s="1" t="str">
        <f>'Zeitpläne Stationen'!V23</f>
        <v>8c</v>
      </c>
      <c r="AE62" s="3">
        <f t="shared" si="14"/>
        <v>0.65972222222222221</v>
      </c>
      <c r="AF62" s="1" t="str">
        <f>'Zeitpläne Stationen'!U23</f>
        <v>6d</v>
      </c>
      <c r="AG62" s="3">
        <f t="shared" si="15"/>
        <v>0.65972222222222221</v>
      </c>
      <c r="AH62" s="1">
        <f>'Zeitpläne Stationen'!T23</f>
        <v>0</v>
      </c>
      <c r="AI62" s="3">
        <f t="shared" si="16"/>
        <v>0.65972222222222221</v>
      </c>
      <c r="AJ62" s="1" t="str">
        <f>'Zeitpläne Stationen'!S23</f>
        <v>10c</v>
      </c>
      <c r="AK62" s="3">
        <f t="shared" si="17"/>
        <v>0.65972222222222221</v>
      </c>
      <c r="AL62" s="1" t="str">
        <f>'Zeitpläne Stationen'!R23</f>
        <v>8d</v>
      </c>
      <c r="AM62" s="3">
        <f t="shared" si="18"/>
        <v>0.65972222222222221</v>
      </c>
      <c r="AN62" s="1" t="str">
        <f>'Zeitpläne Stationen'!Q23</f>
        <v>7a</v>
      </c>
      <c r="AO62" s="3">
        <f t="shared" si="19"/>
        <v>0.65972222222222221</v>
      </c>
      <c r="AP62" s="16">
        <f>'Zeitpläne Stationen'!P23</f>
        <v>0</v>
      </c>
      <c r="AQ62" s="18">
        <f t="shared" si="20"/>
        <v>0.65972222222222221</v>
      </c>
      <c r="AR62" s="16" t="str">
        <f>'Zeitpläne Stationen'!O23</f>
        <v>10d</v>
      </c>
      <c r="AS62" s="18">
        <f t="shared" si="21"/>
        <v>0.65972222222222221</v>
      </c>
      <c r="AT62" s="16" t="str">
        <f>'Zeitpläne Stationen'!N23</f>
        <v>9a</v>
      </c>
      <c r="AU62" s="18">
        <f t="shared" si="22"/>
        <v>0.65972222222222221</v>
      </c>
      <c r="AV62" s="16" t="str">
        <f>'Zeitpläne Stationen'!M23</f>
        <v>7b</v>
      </c>
      <c r="AW62" s="18">
        <f t="shared" si="23"/>
        <v>0.65972222222222221</v>
      </c>
      <c r="AX62" s="16">
        <f>'Zeitpläne Stationen'!L23</f>
        <v>0</v>
      </c>
      <c r="AY62" s="18">
        <f t="shared" si="24"/>
        <v>0.65972222222222221</v>
      </c>
      <c r="AZ62" s="16" t="str">
        <f>'Zeitpläne Stationen'!K23</f>
        <v>11a</v>
      </c>
      <c r="BA62" s="18">
        <f t="shared" si="25"/>
        <v>0.65972222222222221</v>
      </c>
      <c r="BB62" s="16" t="str">
        <f>'Zeitpläne Stationen'!J23</f>
        <v>9b</v>
      </c>
      <c r="BC62" s="18">
        <f t="shared" si="26"/>
        <v>0.65972222222222221</v>
      </c>
      <c r="BD62" s="16" t="str">
        <f>'Zeitpläne Stationen'!I23</f>
        <v>7c</v>
      </c>
      <c r="BE62" s="18">
        <f t="shared" si="27"/>
        <v>0.65972222222222221</v>
      </c>
      <c r="BF62" s="16">
        <f>'Zeitpläne Stationen'!H23</f>
        <v>0</v>
      </c>
      <c r="BG62" s="18">
        <f t="shared" si="28"/>
        <v>0.65972222222222221</v>
      </c>
      <c r="BH62" s="16" t="str">
        <f>'Zeitpläne Stationen'!G23</f>
        <v>11b</v>
      </c>
      <c r="BI62" s="18">
        <f t="shared" si="29"/>
        <v>0.65972222222222221</v>
      </c>
      <c r="BJ62" s="16" t="str">
        <f>'Zeitpläne Stationen'!F23</f>
        <v>9c</v>
      </c>
      <c r="BK62" s="18">
        <f t="shared" si="30"/>
        <v>0.65972222222222221</v>
      </c>
      <c r="BL62" s="16" t="str">
        <f>'Zeitpläne Stationen'!E23</f>
        <v>7d</v>
      </c>
      <c r="BM62" s="18">
        <f>'Zeitpläne Stationen'!D23</f>
        <v>0.65972222222222221</v>
      </c>
      <c r="CL62" s="3" t="e">
        <v>#N/A</v>
      </c>
      <c r="CM62" s="3" t="str">
        <v xml:space="preserve"> </v>
      </c>
      <c r="CN62" s="3" t="str">
        <v xml:space="preserve"> </v>
      </c>
    </row>
    <row r="63" spans="1:92" x14ac:dyDescent="0.2">
      <c r="B63" s="1" t="str">
        <f>'Zeitpläne Stationen'!AJ24</f>
        <v>11b</v>
      </c>
      <c r="C63" s="3">
        <f t="shared" si="0"/>
        <v>0.6875</v>
      </c>
      <c r="D63" s="1" t="str">
        <f>'Zeitpläne Stationen'!AI24</f>
        <v>9d</v>
      </c>
      <c r="E63" s="3">
        <f t="shared" si="1"/>
        <v>0.6875</v>
      </c>
      <c r="F63" s="1" t="str">
        <f>'Zeitpläne Stationen'!AH24</f>
        <v>8a</v>
      </c>
      <c r="G63" s="3">
        <f t="shared" si="2"/>
        <v>0.6875</v>
      </c>
      <c r="H63" s="1" t="str">
        <f>'Zeitpläne Stationen'!AG24</f>
        <v>6b</v>
      </c>
      <c r="I63" s="3">
        <f t="shared" si="3"/>
        <v>0.6875</v>
      </c>
      <c r="J63" s="1">
        <f>'Zeitpläne Stationen'!AF24</f>
        <v>0</v>
      </c>
      <c r="K63" s="3">
        <f t="shared" si="4"/>
        <v>0.6875</v>
      </c>
      <c r="L63" s="1">
        <f>'Zeitpläne Stationen'!AE24</f>
        <v>0</v>
      </c>
      <c r="M63" s="3">
        <f t="shared" si="5"/>
        <v>0.6875</v>
      </c>
      <c r="N63" s="1" t="str">
        <f>'Zeitpläne Stationen'!AD24</f>
        <v>8b</v>
      </c>
      <c r="O63" s="3">
        <f t="shared" si="6"/>
        <v>0.6875</v>
      </c>
      <c r="P63" s="1" t="str">
        <f>'Zeitpläne Stationen'!AC24</f>
        <v>6c</v>
      </c>
      <c r="Q63" s="18">
        <f t="shared" si="7"/>
        <v>0.6875</v>
      </c>
      <c r="R63" s="16">
        <f>'Zeitpläne Stationen'!AB24</f>
        <v>0</v>
      </c>
      <c r="S63" s="3">
        <f t="shared" si="8"/>
        <v>0.6875</v>
      </c>
      <c r="T63" s="1" t="str">
        <f>'Zeitpläne Stationen'!AA24</f>
        <v>10b</v>
      </c>
      <c r="U63" s="3">
        <f t="shared" si="9"/>
        <v>0.6875</v>
      </c>
      <c r="V63" s="1" t="str">
        <f>'Zeitpläne Stationen'!Z24</f>
        <v>8c</v>
      </c>
      <c r="W63" s="3">
        <f t="shared" si="10"/>
        <v>0.6875</v>
      </c>
      <c r="X63" s="1" t="str">
        <f>'Zeitpläne Stationen'!Y24</f>
        <v>6d</v>
      </c>
      <c r="Y63" s="3">
        <f t="shared" si="11"/>
        <v>0.6875</v>
      </c>
      <c r="Z63" s="1">
        <f>'Zeitpläne Stationen'!X24</f>
        <v>0</v>
      </c>
      <c r="AA63" s="3">
        <f t="shared" si="12"/>
        <v>0.6875</v>
      </c>
      <c r="AB63" s="1" t="str">
        <f>'Zeitpläne Stationen'!W24</f>
        <v>10c</v>
      </c>
      <c r="AC63" s="3">
        <f t="shared" si="13"/>
        <v>0.6875</v>
      </c>
      <c r="AD63" s="1" t="str">
        <f>'Zeitpläne Stationen'!V24</f>
        <v>8d</v>
      </c>
      <c r="AE63" s="3">
        <f t="shared" si="14"/>
        <v>0.6875</v>
      </c>
      <c r="AF63" s="1" t="str">
        <f>'Zeitpläne Stationen'!U24</f>
        <v>7a</v>
      </c>
      <c r="AG63" s="3">
        <f t="shared" si="15"/>
        <v>0.6875</v>
      </c>
      <c r="AH63" s="1">
        <f>'Zeitpläne Stationen'!T24</f>
        <v>0</v>
      </c>
      <c r="AI63" s="3">
        <f t="shared" si="16"/>
        <v>0.6875</v>
      </c>
      <c r="AJ63" s="1" t="str">
        <f>'Zeitpläne Stationen'!S24</f>
        <v>10d</v>
      </c>
      <c r="AK63" s="3">
        <f t="shared" si="17"/>
        <v>0.6875</v>
      </c>
      <c r="AL63" s="1" t="str">
        <f>'Zeitpläne Stationen'!R24</f>
        <v>9a</v>
      </c>
      <c r="AM63" s="3">
        <f t="shared" si="18"/>
        <v>0.6875</v>
      </c>
      <c r="AN63" s="1" t="str">
        <f>'Zeitpläne Stationen'!Q24</f>
        <v>7b</v>
      </c>
      <c r="AO63" s="3">
        <f t="shared" si="19"/>
        <v>0.6875</v>
      </c>
      <c r="AP63" s="16">
        <f>'Zeitpläne Stationen'!P24</f>
        <v>0</v>
      </c>
      <c r="AQ63" s="18">
        <f t="shared" si="20"/>
        <v>0.6875</v>
      </c>
      <c r="AR63" s="16" t="str">
        <f>'Zeitpläne Stationen'!O24</f>
        <v>11a</v>
      </c>
      <c r="AS63" s="18">
        <f t="shared" si="21"/>
        <v>0.6875</v>
      </c>
      <c r="AT63" s="16" t="str">
        <f>'Zeitpläne Stationen'!N24</f>
        <v>9b</v>
      </c>
      <c r="AU63" s="18">
        <f t="shared" si="22"/>
        <v>0.6875</v>
      </c>
      <c r="AV63" s="16" t="str">
        <f>'Zeitpläne Stationen'!M24</f>
        <v>7c</v>
      </c>
      <c r="AW63" s="18">
        <f t="shared" si="23"/>
        <v>0.6875</v>
      </c>
      <c r="AX63" s="16">
        <f>'Zeitpläne Stationen'!L24</f>
        <v>0</v>
      </c>
      <c r="AY63" s="18">
        <f t="shared" si="24"/>
        <v>0.6875</v>
      </c>
      <c r="AZ63" s="16" t="str">
        <f>'Zeitpläne Stationen'!K24</f>
        <v>11b</v>
      </c>
      <c r="BA63" s="18">
        <f t="shared" si="25"/>
        <v>0.6875</v>
      </c>
      <c r="BB63" s="16" t="str">
        <f>'Zeitpläne Stationen'!J24</f>
        <v>9c</v>
      </c>
      <c r="BC63" s="18">
        <f t="shared" si="26"/>
        <v>0.6875</v>
      </c>
      <c r="BD63" s="16" t="str">
        <f>'Zeitpläne Stationen'!I24</f>
        <v>7d</v>
      </c>
      <c r="BE63" s="18">
        <f t="shared" si="27"/>
        <v>0.6875</v>
      </c>
      <c r="BF63" s="16">
        <f>'Zeitpläne Stationen'!H24</f>
        <v>0</v>
      </c>
      <c r="BG63" s="18">
        <f t="shared" si="28"/>
        <v>0.6875</v>
      </c>
      <c r="BH63" s="16">
        <f>'Zeitpläne Stationen'!G24</f>
        <v>0</v>
      </c>
      <c r="BI63" s="18">
        <f t="shared" si="29"/>
        <v>0.6875</v>
      </c>
      <c r="BJ63" s="16" t="str">
        <f>'Zeitpläne Stationen'!F24</f>
        <v>9d</v>
      </c>
      <c r="BK63" s="18">
        <f t="shared" si="30"/>
        <v>0.6875</v>
      </c>
      <c r="BL63" s="16" t="str">
        <f>'Zeitpläne Stationen'!E24</f>
        <v>8a</v>
      </c>
      <c r="BM63" s="18">
        <f>'Zeitpläne Stationen'!D24</f>
        <v>0.6875</v>
      </c>
      <c r="CL63" s="3" t="e">
        <v>#N/A</v>
      </c>
      <c r="CM63" s="3" t="str">
        <v xml:space="preserve"> </v>
      </c>
      <c r="CN63" s="3" t="str">
        <v xml:space="preserve"> </v>
      </c>
    </row>
    <row r="64" spans="1:92" x14ac:dyDescent="0.2">
      <c r="B64" s="1">
        <f>'Zeitpläne Stationen'!AJ25</f>
        <v>0</v>
      </c>
      <c r="C64" s="3">
        <f t="shared" si="0"/>
        <v>0.71527777777777779</v>
      </c>
      <c r="D64" s="1">
        <f>'Zeitpläne Stationen'!AI25</f>
        <v>0</v>
      </c>
      <c r="E64" s="3">
        <f t="shared" si="1"/>
        <v>0.71527777777777779</v>
      </c>
      <c r="F64" s="1" t="str">
        <f>'Zeitpläne Stationen'!AH25</f>
        <v>8b</v>
      </c>
      <c r="G64" s="3">
        <f t="shared" si="2"/>
        <v>0.71527777777777779</v>
      </c>
      <c r="H64" s="1" t="str">
        <f>'Zeitpläne Stationen'!AG25</f>
        <v>6c</v>
      </c>
      <c r="I64" s="3">
        <f t="shared" si="3"/>
        <v>0.71527777777777779</v>
      </c>
      <c r="J64" s="1">
        <f>'Zeitpläne Stationen'!AF25</f>
        <v>0</v>
      </c>
      <c r="K64" s="3">
        <f t="shared" si="4"/>
        <v>0.71527777777777779</v>
      </c>
      <c r="L64" s="1" t="str">
        <f>'Zeitpläne Stationen'!AE25</f>
        <v>10b</v>
      </c>
      <c r="M64" s="3">
        <f t="shared" si="5"/>
        <v>0.71527777777777779</v>
      </c>
      <c r="N64" s="1" t="str">
        <f>'Zeitpläne Stationen'!AD25</f>
        <v>8c</v>
      </c>
      <c r="O64" s="3">
        <f t="shared" si="6"/>
        <v>0.71527777777777779</v>
      </c>
      <c r="P64" s="1" t="str">
        <f>'Zeitpläne Stationen'!AC25</f>
        <v>6d</v>
      </c>
      <c r="Q64" s="18">
        <f t="shared" si="7"/>
        <v>0.71527777777777779</v>
      </c>
      <c r="R64" s="16">
        <f>'Zeitpläne Stationen'!AB25</f>
        <v>0</v>
      </c>
      <c r="S64" s="3">
        <f t="shared" si="8"/>
        <v>0.71527777777777779</v>
      </c>
      <c r="T64" s="1" t="str">
        <f>'Zeitpläne Stationen'!AA25</f>
        <v>10c</v>
      </c>
      <c r="U64" s="3">
        <f t="shared" si="9"/>
        <v>0.71527777777777779</v>
      </c>
      <c r="V64" s="1" t="str">
        <f>'Zeitpläne Stationen'!Z25</f>
        <v>8d</v>
      </c>
      <c r="W64" s="3">
        <f t="shared" si="10"/>
        <v>0.71527777777777779</v>
      </c>
      <c r="X64" s="1" t="str">
        <f>'Zeitpläne Stationen'!Y25</f>
        <v>7a</v>
      </c>
      <c r="Y64" s="3">
        <f t="shared" si="11"/>
        <v>0.71527777777777779</v>
      </c>
      <c r="Z64" s="1">
        <f>'Zeitpläne Stationen'!X25</f>
        <v>0</v>
      </c>
      <c r="AA64" s="3">
        <f t="shared" si="12"/>
        <v>0.71527777777777779</v>
      </c>
      <c r="AB64" s="1" t="str">
        <f>'Zeitpläne Stationen'!W25</f>
        <v>10d</v>
      </c>
      <c r="AC64" s="3">
        <f t="shared" si="13"/>
        <v>0.71527777777777779</v>
      </c>
      <c r="AD64" s="1" t="str">
        <f>'Zeitpläne Stationen'!V25</f>
        <v>9a</v>
      </c>
      <c r="AE64" s="3">
        <f t="shared" si="14"/>
        <v>0.71527777777777779</v>
      </c>
      <c r="AF64" s="1" t="str">
        <f>'Zeitpläne Stationen'!U25</f>
        <v>7b</v>
      </c>
      <c r="AG64" s="3">
        <f t="shared" si="15"/>
        <v>0.71527777777777779</v>
      </c>
      <c r="AH64" s="1">
        <f>'Zeitpläne Stationen'!T25</f>
        <v>0</v>
      </c>
      <c r="AI64" s="3">
        <f t="shared" si="16"/>
        <v>0.71527777777777779</v>
      </c>
      <c r="AJ64" s="1" t="str">
        <f>'Zeitpläne Stationen'!S25</f>
        <v>11a</v>
      </c>
      <c r="AK64" s="3">
        <f t="shared" si="17"/>
        <v>0.71527777777777779</v>
      </c>
      <c r="AL64" s="1" t="str">
        <f>'Zeitpläne Stationen'!R25</f>
        <v>9b</v>
      </c>
      <c r="AM64" s="3">
        <f t="shared" si="18"/>
        <v>0.71527777777777779</v>
      </c>
      <c r="AN64" s="1" t="str">
        <f>'Zeitpläne Stationen'!Q25</f>
        <v>7c</v>
      </c>
      <c r="AO64" s="3">
        <f t="shared" si="19"/>
        <v>0.71527777777777779</v>
      </c>
      <c r="AP64" s="16">
        <f>'Zeitpläne Stationen'!P25</f>
        <v>0</v>
      </c>
      <c r="AQ64" s="18">
        <f t="shared" si="20"/>
        <v>0.71527777777777779</v>
      </c>
      <c r="AR64" s="16" t="str">
        <f>'Zeitpläne Stationen'!O25</f>
        <v>11b</v>
      </c>
      <c r="AS64" s="18">
        <f t="shared" si="21"/>
        <v>0.71527777777777779</v>
      </c>
      <c r="AT64" s="16" t="str">
        <f>'Zeitpläne Stationen'!N25</f>
        <v>9c</v>
      </c>
      <c r="AU64" s="18">
        <f t="shared" si="22"/>
        <v>0.71527777777777779</v>
      </c>
      <c r="AV64" s="16" t="str">
        <f>'Zeitpläne Stationen'!M25</f>
        <v>7d</v>
      </c>
      <c r="AW64" s="18">
        <f t="shared" si="23"/>
        <v>0.71527777777777779</v>
      </c>
      <c r="AX64" s="16">
        <f>'Zeitpläne Stationen'!L25</f>
        <v>0</v>
      </c>
      <c r="AY64" s="18">
        <f t="shared" si="24"/>
        <v>0.71527777777777779</v>
      </c>
      <c r="AZ64" s="16">
        <f>'Zeitpläne Stationen'!K25</f>
        <v>0</v>
      </c>
      <c r="BA64" s="18">
        <f t="shared" si="25"/>
        <v>0.71527777777777779</v>
      </c>
      <c r="BB64" s="16" t="str">
        <f>'Zeitpläne Stationen'!J25</f>
        <v>9d</v>
      </c>
      <c r="BC64" s="18">
        <f t="shared" si="26"/>
        <v>0.71527777777777779</v>
      </c>
      <c r="BD64" s="16" t="str">
        <f>'Zeitpläne Stationen'!I25</f>
        <v>8a</v>
      </c>
      <c r="BE64" s="18">
        <f t="shared" si="27"/>
        <v>0.71527777777777779</v>
      </c>
      <c r="BF64" s="16">
        <f>'Zeitpläne Stationen'!H25</f>
        <v>0</v>
      </c>
      <c r="BG64" s="18">
        <f t="shared" si="28"/>
        <v>0.71527777777777779</v>
      </c>
      <c r="BH64" s="16">
        <f>'Zeitpläne Stationen'!G25</f>
        <v>0</v>
      </c>
      <c r="BI64" s="18">
        <f t="shared" si="29"/>
        <v>0.71527777777777779</v>
      </c>
      <c r="BJ64" s="16" t="str">
        <f>'Zeitpläne Stationen'!F25</f>
        <v>10a</v>
      </c>
      <c r="BK64" s="18">
        <f t="shared" si="30"/>
        <v>0.71527777777777779</v>
      </c>
      <c r="BL64" s="16" t="str">
        <f>'Zeitpläne Stationen'!E25</f>
        <v>8b</v>
      </c>
      <c r="BM64" s="18">
        <f>'Zeitpläne Stationen'!D25</f>
        <v>0.71527777777777779</v>
      </c>
      <c r="CL64" s="3" t="e">
        <v>#N/A</v>
      </c>
      <c r="CM64" s="3" t="str">
        <v xml:space="preserve"> </v>
      </c>
      <c r="CN64" s="3" t="str">
        <v xml:space="preserve"> </v>
      </c>
    </row>
    <row r="65" spans="2:92" x14ac:dyDescent="0.2">
      <c r="B65" s="1">
        <f>'Zeitpläne Stationen'!AJ26</f>
        <v>0</v>
      </c>
      <c r="C65" s="3">
        <f t="shared" si="0"/>
        <v>0.74305555555555558</v>
      </c>
      <c r="D65" s="1" t="str">
        <f>'Zeitpläne Stationen'!AI26</f>
        <v>10b</v>
      </c>
      <c r="E65" s="3">
        <f t="shared" si="1"/>
        <v>0.74305555555555558</v>
      </c>
      <c r="F65" s="1" t="str">
        <f>'Zeitpläne Stationen'!AH26</f>
        <v>8c</v>
      </c>
      <c r="G65" s="3">
        <f t="shared" si="2"/>
        <v>0.74305555555555558</v>
      </c>
      <c r="H65" s="1" t="str">
        <f>'Zeitpläne Stationen'!AG26</f>
        <v>6d</v>
      </c>
      <c r="I65" s="3">
        <f t="shared" si="3"/>
        <v>0.74305555555555558</v>
      </c>
      <c r="J65" s="1">
        <f>'Zeitpläne Stationen'!AF26</f>
        <v>0</v>
      </c>
      <c r="K65" s="3">
        <f t="shared" si="4"/>
        <v>0.74305555555555558</v>
      </c>
      <c r="L65" s="1" t="str">
        <f>'Zeitpläne Stationen'!AE26</f>
        <v>10c</v>
      </c>
      <c r="M65" s="3">
        <f t="shared" si="5"/>
        <v>0.74305555555555558</v>
      </c>
      <c r="N65" s="1" t="str">
        <f>'Zeitpläne Stationen'!AD26</f>
        <v>8d</v>
      </c>
      <c r="O65" s="3">
        <f t="shared" si="6"/>
        <v>0.74305555555555558</v>
      </c>
      <c r="P65" s="1" t="str">
        <f>'Zeitpläne Stationen'!AC26</f>
        <v>7a</v>
      </c>
      <c r="Q65" s="18">
        <f t="shared" si="7"/>
        <v>0.74305555555555558</v>
      </c>
      <c r="R65" s="16">
        <f>'Zeitpläne Stationen'!AB26</f>
        <v>0</v>
      </c>
      <c r="S65" s="3">
        <f t="shared" si="8"/>
        <v>0.74305555555555558</v>
      </c>
      <c r="T65" s="1" t="str">
        <f>'Zeitpläne Stationen'!AA26</f>
        <v>10d</v>
      </c>
      <c r="U65" s="3">
        <f t="shared" si="9"/>
        <v>0.74305555555555558</v>
      </c>
      <c r="V65" s="1" t="str">
        <f>'Zeitpläne Stationen'!Z26</f>
        <v>9a</v>
      </c>
      <c r="W65" s="3">
        <f t="shared" si="10"/>
        <v>0.74305555555555558</v>
      </c>
      <c r="X65" s="1" t="str">
        <f>'Zeitpläne Stationen'!Y26</f>
        <v>7b</v>
      </c>
      <c r="Y65" s="3">
        <f t="shared" si="11"/>
        <v>0.74305555555555558</v>
      </c>
      <c r="Z65" s="1">
        <f>'Zeitpläne Stationen'!X26</f>
        <v>0</v>
      </c>
      <c r="AA65" s="3">
        <f t="shared" si="12"/>
        <v>0.74305555555555558</v>
      </c>
      <c r="AB65" s="1" t="str">
        <f>'Zeitpläne Stationen'!W26</f>
        <v>11a</v>
      </c>
      <c r="AC65" s="3">
        <f t="shared" si="13"/>
        <v>0.74305555555555558</v>
      </c>
      <c r="AD65" s="1" t="str">
        <f>'Zeitpläne Stationen'!V26</f>
        <v>9b</v>
      </c>
      <c r="AE65" s="3">
        <f t="shared" si="14"/>
        <v>0.74305555555555558</v>
      </c>
      <c r="AF65" s="1" t="str">
        <f>'Zeitpläne Stationen'!U26</f>
        <v>7c</v>
      </c>
      <c r="AG65" s="3">
        <f t="shared" si="15"/>
        <v>0.74305555555555558</v>
      </c>
      <c r="AH65" s="1">
        <f>'Zeitpläne Stationen'!T26</f>
        <v>0</v>
      </c>
      <c r="AI65" s="3">
        <f t="shared" si="16"/>
        <v>0.74305555555555558</v>
      </c>
      <c r="AJ65" s="1" t="str">
        <f>'Zeitpläne Stationen'!S26</f>
        <v>11b</v>
      </c>
      <c r="AK65" s="3">
        <f t="shared" si="17"/>
        <v>0.74305555555555558</v>
      </c>
      <c r="AL65" s="1" t="str">
        <f>'Zeitpläne Stationen'!R26</f>
        <v>9c</v>
      </c>
      <c r="AM65" s="3">
        <f t="shared" si="18"/>
        <v>0.74305555555555558</v>
      </c>
      <c r="AN65" s="1" t="str">
        <f>'Zeitpläne Stationen'!Q26</f>
        <v>7d</v>
      </c>
      <c r="AO65" s="3">
        <f t="shared" si="19"/>
        <v>0.74305555555555558</v>
      </c>
      <c r="AP65" s="16">
        <f>'Zeitpläne Stationen'!P26</f>
        <v>0</v>
      </c>
      <c r="AQ65" s="18">
        <f t="shared" si="20"/>
        <v>0.74305555555555558</v>
      </c>
      <c r="AR65" s="16">
        <f>'Zeitpläne Stationen'!O26</f>
        <v>0</v>
      </c>
      <c r="AS65" s="18">
        <f t="shared" si="21"/>
        <v>0.74305555555555558</v>
      </c>
      <c r="AT65" s="16" t="str">
        <f>'Zeitpläne Stationen'!N26</f>
        <v>9d</v>
      </c>
      <c r="AU65" s="18">
        <f t="shared" si="22"/>
        <v>0.74305555555555558</v>
      </c>
      <c r="AV65" s="16" t="str">
        <f>'Zeitpläne Stationen'!M26</f>
        <v>8a</v>
      </c>
      <c r="AW65" s="18">
        <f t="shared" si="23"/>
        <v>0.74305555555555558</v>
      </c>
      <c r="AX65" s="16">
        <f>'Zeitpläne Stationen'!L26</f>
        <v>0</v>
      </c>
      <c r="AY65" s="18">
        <f t="shared" si="24"/>
        <v>0.74305555555555558</v>
      </c>
      <c r="AZ65" s="16">
        <f>'Zeitpläne Stationen'!K26</f>
        <v>0</v>
      </c>
      <c r="BA65" s="18">
        <f t="shared" si="25"/>
        <v>0.74305555555555558</v>
      </c>
      <c r="BB65" s="16" t="str">
        <f>'Zeitpläne Stationen'!J26</f>
        <v>10a</v>
      </c>
      <c r="BC65" s="18">
        <f t="shared" si="26"/>
        <v>0.74305555555555558</v>
      </c>
      <c r="BD65" s="16" t="str">
        <f>'Zeitpläne Stationen'!I26</f>
        <v>8b</v>
      </c>
      <c r="BE65" s="18">
        <f t="shared" si="27"/>
        <v>0.74305555555555558</v>
      </c>
      <c r="BF65" s="16">
        <f>'Zeitpläne Stationen'!H26</f>
        <v>0</v>
      </c>
      <c r="BG65" s="18">
        <f t="shared" si="28"/>
        <v>0.74305555555555558</v>
      </c>
      <c r="BH65" s="16">
        <f>'Zeitpläne Stationen'!G26</f>
        <v>0</v>
      </c>
      <c r="BI65" s="18">
        <f t="shared" si="29"/>
        <v>0.74305555555555558</v>
      </c>
      <c r="BJ65" s="16" t="str">
        <f>'Zeitpläne Stationen'!F26</f>
        <v>10b</v>
      </c>
      <c r="BK65" s="18">
        <f t="shared" si="30"/>
        <v>0.74305555555555558</v>
      </c>
      <c r="BL65" s="16" t="str">
        <f>'Zeitpläne Stationen'!E26</f>
        <v>8c</v>
      </c>
      <c r="BM65" s="18">
        <f>'Zeitpläne Stationen'!D26</f>
        <v>0.74305555555555558</v>
      </c>
      <c r="CL65" s="3" t="e">
        <v>#N/A</v>
      </c>
      <c r="CM65" s="3" t="str">
        <v xml:space="preserve"> </v>
      </c>
      <c r="CN65" s="3" t="str">
        <v xml:space="preserve"> </v>
      </c>
    </row>
    <row r="66" spans="2:92" x14ac:dyDescent="0.2">
      <c r="B66" s="1">
        <f>'Zeitpläne Stationen'!AJ27</f>
        <v>0</v>
      </c>
      <c r="C66" s="3">
        <f t="shared" si="0"/>
        <v>0.77083333333333337</v>
      </c>
      <c r="D66" s="1" t="str">
        <f>'Zeitpläne Stationen'!AI27</f>
        <v>10c</v>
      </c>
      <c r="E66" s="3">
        <f t="shared" si="1"/>
        <v>0.77083333333333337</v>
      </c>
      <c r="F66" s="1" t="str">
        <f>'Zeitpläne Stationen'!AH27</f>
        <v>8d</v>
      </c>
      <c r="G66" s="3">
        <f t="shared" si="2"/>
        <v>0.77083333333333337</v>
      </c>
      <c r="H66" s="1" t="str">
        <f>'Zeitpläne Stationen'!AG27</f>
        <v>7a</v>
      </c>
      <c r="I66" s="3">
        <f t="shared" si="3"/>
        <v>0.77083333333333337</v>
      </c>
      <c r="J66" s="1">
        <f>'Zeitpläne Stationen'!AF27</f>
        <v>0</v>
      </c>
      <c r="K66" s="3">
        <f t="shared" si="4"/>
        <v>0.77083333333333337</v>
      </c>
      <c r="L66" s="1" t="str">
        <f>'Zeitpläne Stationen'!AE27</f>
        <v>10d</v>
      </c>
      <c r="M66" s="3">
        <f t="shared" si="5"/>
        <v>0.77083333333333337</v>
      </c>
      <c r="N66" s="1" t="str">
        <f>'Zeitpläne Stationen'!AD27</f>
        <v>9a</v>
      </c>
      <c r="O66" s="3">
        <f t="shared" si="6"/>
        <v>0.77083333333333337</v>
      </c>
      <c r="P66" s="1" t="str">
        <f>'Zeitpläne Stationen'!AC27</f>
        <v>7b</v>
      </c>
      <c r="Q66" s="18">
        <f t="shared" si="7"/>
        <v>0.77083333333333337</v>
      </c>
      <c r="R66" s="16">
        <f>'Zeitpläne Stationen'!AB27</f>
        <v>0</v>
      </c>
      <c r="S66" s="3">
        <f t="shared" si="8"/>
        <v>0.77083333333333337</v>
      </c>
      <c r="T66" s="1" t="str">
        <f>'Zeitpläne Stationen'!AA27</f>
        <v>11a</v>
      </c>
      <c r="U66" s="3">
        <f t="shared" si="9"/>
        <v>0.77083333333333337</v>
      </c>
      <c r="V66" s="1" t="str">
        <f>'Zeitpläne Stationen'!Z27</f>
        <v>9b</v>
      </c>
      <c r="W66" s="3">
        <f t="shared" si="10"/>
        <v>0.77083333333333337</v>
      </c>
      <c r="X66" s="1" t="str">
        <f>'Zeitpläne Stationen'!Y27</f>
        <v>7c</v>
      </c>
      <c r="Y66" s="3">
        <f t="shared" si="11"/>
        <v>0.77083333333333337</v>
      </c>
      <c r="Z66" s="1">
        <f>'Zeitpläne Stationen'!X27</f>
        <v>0</v>
      </c>
      <c r="AA66" s="3">
        <f t="shared" si="12"/>
        <v>0.77083333333333337</v>
      </c>
      <c r="AB66" s="1" t="str">
        <f>'Zeitpläne Stationen'!W27</f>
        <v>11b</v>
      </c>
      <c r="AC66" s="3">
        <f t="shared" si="13"/>
        <v>0.77083333333333337</v>
      </c>
      <c r="AD66" s="1" t="str">
        <f>'Zeitpläne Stationen'!V27</f>
        <v>9c</v>
      </c>
      <c r="AE66" s="3">
        <f t="shared" si="14"/>
        <v>0.77083333333333337</v>
      </c>
      <c r="AF66" s="1" t="str">
        <f>'Zeitpläne Stationen'!U27</f>
        <v>7d</v>
      </c>
      <c r="AG66" s="3">
        <f t="shared" si="15"/>
        <v>0.77083333333333337</v>
      </c>
      <c r="AH66" s="1">
        <f>'Zeitpläne Stationen'!T27</f>
        <v>0</v>
      </c>
      <c r="AI66" s="3">
        <f t="shared" si="16"/>
        <v>0.77083333333333337</v>
      </c>
      <c r="AJ66" s="1">
        <f>'Zeitpläne Stationen'!S27</f>
        <v>0</v>
      </c>
      <c r="AK66" s="3">
        <f t="shared" si="17"/>
        <v>0.77083333333333337</v>
      </c>
      <c r="AL66" s="1" t="str">
        <f>'Zeitpläne Stationen'!R27</f>
        <v>9d</v>
      </c>
      <c r="AM66" s="3">
        <f t="shared" si="18"/>
        <v>0.77083333333333337</v>
      </c>
      <c r="AN66" s="1" t="str">
        <f>'Zeitpläne Stationen'!Q27</f>
        <v>8a</v>
      </c>
      <c r="AO66" s="3">
        <f t="shared" si="19"/>
        <v>0.77083333333333337</v>
      </c>
      <c r="AP66" s="16">
        <f>'Zeitpläne Stationen'!P27</f>
        <v>0</v>
      </c>
      <c r="AQ66" s="18">
        <f t="shared" si="20"/>
        <v>0.77083333333333337</v>
      </c>
      <c r="AR66" s="16">
        <f>'Zeitpläne Stationen'!O27</f>
        <v>0</v>
      </c>
      <c r="AS66" s="18">
        <f t="shared" si="21"/>
        <v>0.77083333333333337</v>
      </c>
      <c r="AT66" s="16" t="str">
        <f>'Zeitpläne Stationen'!N27</f>
        <v>10a</v>
      </c>
      <c r="AU66" s="18">
        <f t="shared" si="22"/>
        <v>0.77083333333333337</v>
      </c>
      <c r="AV66" s="16" t="str">
        <f>'Zeitpläne Stationen'!M27</f>
        <v>8b</v>
      </c>
      <c r="AW66" s="18">
        <f t="shared" si="23"/>
        <v>0.77083333333333337</v>
      </c>
      <c r="AX66" s="16">
        <f>'Zeitpläne Stationen'!L27</f>
        <v>0</v>
      </c>
      <c r="AY66" s="18">
        <f t="shared" si="24"/>
        <v>0.77083333333333337</v>
      </c>
      <c r="AZ66" s="16">
        <f>'Zeitpläne Stationen'!K27</f>
        <v>0</v>
      </c>
      <c r="BA66" s="18">
        <f t="shared" si="25"/>
        <v>0.77083333333333337</v>
      </c>
      <c r="BB66" s="16" t="str">
        <f>'Zeitpläne Stationen'!J27</f>
        <v>10b</v>
      </c>
      <c r="BC66" s="18">
        <f t="shared" si="26"/>
        <v>0.77083333333333337</v>
      </c>
      <c r="BD66" s="16" t="str">
        <f>'Zeitpläne Stationen'!I27</f>
        <v>8c</v>
      </c>
      <c r="BE66" s="18">
        <f t="shared" si="27"/>
        <v>0.77083333333333337</v>
      </c>
      <c r="BF66" s="16">
        <f>'Zeitpläne Stationen'!H27</f>
        <v>0</v>
      </c>
      <c r="BG66" s="18">
        <f t="shared" si="28"/>
        <v>0.77083333333333337</v>
      </c>
      <c r="BH66" s="16">
        <f>'Zeitpläne Stationen'!G27</f>
        <v>0</v>
      </c>
      <c r="BI66" s="18">
        <f t="shared" si="29"/>
        <v>0.77083333333333337</v>
      </c>
      <c r="BJ66" s="16" t="str">
        <f>'Zeitpläne Stationen'!F27</f>
        <v>10c</v>
      </c>
      <c r="BK66" s="18">
        <f t="shared" si="30"/>
        <v>0.77083333333333337</v>
      </c>
      <c r="BL66" s="16" t="str">
        <f>'Zeitpläne Stationen'!E27</f>
        <v>8d</v>
      </c>
      <c r="BM66" s="18">
        <f>'Zeitpläne Stationen'!D27</f>
        <v>0.77083333333333337</v>
      </c>
      <c r="CL66" s="3" t="e">
        <v>#N/A</v>
      </c>
      <c r="CM66" s="3" t="str">
        <v xml:space="preserve"> </v>
      </c>
      <c r="CN66" s="3" t="str">
        <v xml:space="preserve"> </v>
      </c>
    </row>
    <row r="67" spans="2:92" x14ac:dyDescent="0.2">
      <c r="B67" s="1">
        <f>'Zeitpläne Stationen'!AJ28</f>
        <v>0</v>
      </c>
      <c r="C67" s="3">
        <f t="shared" si="0"/>
        <v>0.79861111111111116</v>
      </c>
      <c r="D67" s="1" t="str">
        <f>'Zeitpläne Stationen'!AI28</f>
        <v>10d</v>
      </c>
      <c r="E67" s="3">
        <f t="shared" si="1"/>
        <v>0.79861111111111116</v>
      </c>
      <c r="F67" s="1" t="str">
        <f>'Zeitpläne Stationen'!AH28</f>
        <v>9a</v>
      </c>
      <c r="G67" s="3">
        <f t="shared" si="2"/>
        <v>0.79861111111111116</v>
      </c>
      <c r="H67" s="1" t="str">
        <f>'Zeitpläne Stationen'!AG28</f>
        <v>7b</v>
      </c>
      <c r="I67" s="3">
        <f t="shared" si="3"/>
        <v>0.79861111111111116</v>
      </c>
      <c r="J67" s="1">
        <f>'Zeitpläne Stationen'!AF28</f>
        <v>0</v>
      </c>
      <c r="K67" s="3">
        <f t="shared" si="4"/>
        <v>0.79861111111111116</v>
      </c>
      <c r="L67" s="1" t="str">
        <f>'Zeitpläne Stationen'!AE28</f>
        <v>11a</v>
      </c>
      <c r="M67" s="3">
        <f t="shared" si="5"/>
        <v>0.79861111111111116</v>
      </c>
      <c r="N67" s="1" t="str">
        <f>'Zeitpläne Stationen'!AD28</f>
        <v>9b</v>
      </c>
      <c r="O67" s="3">
        <f t="shared" si="6"/>
        <v>0.79861111111111116</v>
      </c>
      <c r="P67" s="1" t="str">
        <f>'Zeitpläne Stationen'!AC28</f>
        <v>7c</v>
      </c>
      <c r="Q67" s="18">
        <f t="shared" si="7"/>
        <v>0.79861111111111116</v>
      </c>
      <c r="R67" s="16">
        <f>'Zeitpläne Stationen'!AB28</f>
        <v>0</v>
      </c>
      <c r="S67" s="3">
        <f t="shared" si="8"/>
        <v>0.79861111111111116</v>
      </c>
      <c r="T67" s="1" t="str">
        <f>'Zeitpläne Stationen'!AA28</f>
        <v>11b</v>
      </c>
      <c r="U67" s="3">
        <f t="shared" si="9"/>
        <v>0.79861111111111116</v>
      </c>
      <c r="V67" s="1" t="str">
        <f>'Zeitpläne Stationen'!Z28</f>
        <v>9c</v>
      </c>
      <c r="W67" s="3">
        <f t="shared" si="10"/>
        <v>0.79861111111111116</v>
      </c>
      <c r="X67" s="1" t="str">
        <f>'Zeitpläne Stationen'!Y28</f>
        <v>7d</v>
      </c>
      <c r="Y67" s="3">
        <f t="shared" si="11"/>
        <v>0.79861111111111116</v>
      </c>
      <c r="Z67" s="1">
        <f>'Zeitpläne Stationen'!X28</f>
        <v>0</v>
      </c>
      <c r="AA67" s="3">
        <f t="shared" si="12"/>
        <v>0.79861111111111116</v>
      </c>
      <c r="AB67" s="1">
        <f>'Zeitpläne Stationen'!W28</f>
        <v>0</v>
      </c>
      <c r="AC67" s="3">
        <f t="shared" si="13"/>
        <v>0.79861111111111116</v>
      </c>
      <c r="AD67" s="1" t="str">
        <f>'Zeitpläne Stationen'!V28</f>
        <v>9d</v>
      </c>
      <c r="AE67" s="3">
        <f t="shared" si="14"/>
        <v>0.79861111111111116</v>
      </c>
      <c r="AF67" s="1" t="str">
        <f>'Zeitpläne Stationen'!U28</f>
        <v>8a</v>
      </c>
      <c r="AG67" s="3">
        <f t="shared" si="15"/>
        <v>0.79861111111111116</v>
      </c>
      <c r="AH67" s="1">
        <f>'Zeitpläne Stationen'!T28</f>
        <v>0</v>
      </c>
      <c r="AI67" s="3">
        <f t="shared" si="16"/>
        <v>0.79861111111111116</v>
      </c>
      <c r="AJ67" s="1">
        <f>'Zeitpläne Stationen'!S28</f>
        <v>0</v>
      </c>
      <c r="AK67" s="3">
        <f t="shared" si="17"/>
        <v>0.79861111111111116</v>
      </c>
      <c r="AL67" s="1" t="str">
        <f>'Zeitpläne Stationen'!R28</f>
        <v>10a</v>
      </c>
      <c r="AM67" s="3">
        <f t="shared" si="18"/>
        <v>0.79861111111111116</v>
      </c>
      <c r="AN67" s="1" t="str">
        <f>'Zeitpläne Stationen'!Q28</f>
        <v>8b</v>
      </c>
      <c r="AO67" s="3">
        <f t="shared" si="19"/>
        <v>0.79861111111111116</v>
      </c>
      <c r="AP67" s="16">
        <f>'Zeitpläne Stationen'!P28</f>
        <v>0</v>
      </c>
      <c r="AQ67" s="18">
        <f t="shared" si="20"/>
        <v>0.79861111111111116</v>
      </c>
      <c r="AR67" s="16">
        <f>'Zeitpläne Stationen'!O28</f>
        <v>0</v>
      </c>
      <c r="AS67" s="18">
        <f t="shared" si="21"/>
        <v>0.79861111111111116</v>
      </c>
      <c r="AT67" s="16" t="str">
        <f>'Zeitpläne Stationen'!N28</f>
        <v>10b</v>
      </c>
      <c r="AU67" s="18">
        <f t="shared" si="22"/>
        <v>0.79861111111111116</v>
      </c>
      <c r="AV67" s="16" t="str">
        <f>'Zeitpläne Stationen'!M28</f>
        <v>8c</v>
      </c>
      <c r="AW67" s="18">
        <f t="shared" si="23"/>
        <v>0.79861111111111116</v>
      </c>
      <c r="AX67" s="16">
        <f>'Zeitpläne Stationen'!L28</f>
        <v>0</v>
      </c>
      <c r="AY67" s="18">
        <f t="shared" si="24"/>
        <v>0.79861111111111116</v>
      </c>
      <c r="AZ67" s="16">
        <f>'Zeitpläne Stationen'!K28</f>
        <v>0</v>
      </c>
      <c r="BA67" s="18">
        <f t="shared" si="25"/>
        <v>0.79861111111111116</v>
      </c>
      <c r="BB67" s="16" t="str">
        <f>'Zeitpläne Stationen'!J28</f>
        <v>10c</v>
      </c>
      <c r="BC67" s="18">
        <f t="shared" si="26"/>
        <v>0.79861111111111116</v>
      </c>
      <c r="BD67" s="16" t="str">
        <f>'Zeitpläne Stationen'!I28</f>
        <v>8d</v>
      </c>
      <c r="BE67" s="18">
        <f t="shared" si="27"/>
        <v>0.79861111111111116</v>
      </c>
      <c r="BF67" s="16">
        <f>'Zeitpläne Stationen'!H28</f>
        <v>0</v>
      </c>
      <c r="BG67" s="18">
        <f t="shared" si="28"/>
        <v>0.79861111111111116</v>
      </c>
      <c r="BH67" s="16">
        <f>'Zeitpläne Stationen'!G28</f>
        <v>0</v>
      </c>
      <c r="BI67" s="18">
        <f t="shared" si="29"/>
        <v>0.79861111111111116</v>
      </c>
      <c r="BJ67" s="16" t="str">
        <f>'Zeitpläne Stationen'!F28</f>
        <v>10d</v>
      </c>
      <c r="BK67" s="18">
        <f t="shared" si="30"/>
        <v>0.79861111111111116</v>
      </c>
      <c r="BL67" s="16" t="str">
        <f>'Zeitpläne Stationen'!E28</f>
        <v>9a</v>
      </c>
      <c r="BM67" s="18">
        <f>'Zeitpläne Stationen'!D28</f>
        <v>0.79861111111111116</v>
      </c>
      <c r="CL67" s="3" t="e">
        <v>#N/A</v>
      </c>
      <c r="CM67" s="3" t="str">
        <v xml:space="preserve"> </v>
      </c>
      <c r="CN67" s="3" t="str">
        <v xml:space="preserve"> </v>
      </c>
    </row>
    <row r="68" spans="2:92" x14ac:dyDescent="0.2">
      <c r="B68" s="1">
        <f>'Zeitpläne Stationen'!AJ29</f>
        <v>0</v>
      </c>
      <c r="C68" s="3">
        <f t="shared" si="0"/>
        <v>0.82638888888888895</v>
      </c>
      <c r="D68" s="1" t="str">
        <f>'Zeitpläne Stationen'!AI29</f>
        <v>11a</v>
      </c>
      <c r="E68" s="3">
        <f t="shared" si="1"/>
        <v>0.82638888888888895</v>
      </c>
      <c r="F68" s="1" t="str">
        <f>'Zeitpläne Stationen'!AH29</f>
        <v>9b</v>
      </c>
      <c r="G68" s="3">
        <f t="shared" si="2"/>
        <v>0.82638888888888895</v>
      </c>
      <c r="H68" s="1" t="str">
        <f>'Zeitpläne Stationen'!AG29</f>
        <v>7c</v>
      </c>
      <c r="I68" s="3">
        <f t="shared" si="3"/>
        <v>0.82638888888888895</v>
      </c>
      <c r="J68" s="1">
        <f>'Zeitpläne Stationen'!AF29</f>
        <v>0</v>
      </c>
      <c r="K68" s="3">
        <f t="shared" si="4"/>
        <v>0.82638888888888895</v>
      </c>
      <c r="L68" s="1" t="str">
        <f>'Zeitpläne Stationen'!AE29</f>
        <v>11b</v>
      </c>
      <c r="M68" s="3">
        <f t="shared" si="5"/>
        <v>0.82638888888888895</v>
      </c>
      <c r="N68" s="1" t="str">
        <f>'Zeitpläne Stationen'!AD29</f>
        <v>9c</v>
      </c>
      <c r="O68" s="3">
        <f t="shared" si="6"/>
        <v>0.82638888888888895</v>
      </c>
      <c r="P68" s="1" t="str">
        <f>'Zeitpläne Stationen'!AC29</f>
        <v>7d</v>
      </c>
      <c r="Q68" s="18">
        <f t="shared" si="7"/>
        <v>0.82638888888888895</v>
      </c>
      <c r="R68" s="16">
        <f>'Zeitpläne Stationen'!AB29</f>
        <v>0</v>
      </c>
      <c r="S68" s="3">
        <f t="shared" si="8"/>
        <v>0.82638888888888895</v>
      </c>
      <c r="T68" s="1">
        <f>'Zeitpläne Stationen'!AA29</f>
        <v>0</v>
      </c>
      <c r="U68" s="3">
        <f t="shared" si="9"/>
        <v>0.82638888888888895</v>
      </c>
      <c r="V68" s="1" t="str">
        <f>'Zeitpläne Stationen'!Z29</f>
        <v>9d</v>
      </c>
      <c r="W68" s="3">
        <f t="shared" si="10"/>
        <v>0.82638888888888895</v>
      </c>
      <c r="X68" s="1" t="str">
        <f>'Zeitpläne Stationen'!Y29</f>
        <v>8a</v>
      </c>
      <c r="Y68" s="3">
        <f t="shared" si="11"/>
        <v>0.82638888888888895</v>
      </c>
      <c r="Z68" s="1">
        <f>'Zeitpläne Stationen'!X29</f>
        <v>0</v>
      </c>
      <c r="AA68" s="3">
        <f t="shared" si="12"/>
        <v>0.82638888888888895</v>
      </c>
      <c r="AB68" s="1">
        <f>'Zeitpläne Stationen'!W29</f>
        <v>0</v>
      </c>
      <c r="AC68" s="3">
        <f t="shared" si="13"/>
        <v>0.82638888888888895</v>
      </c>
      <c r="AD68" s="1" t="str">
        <f>'Zeitpläne Stationen'!V29</f>
        <v>10a</v>
      </c>
      <c r="AE68" s="3">
        <f t="shared" si="14"/>
        <v>0.82638888888888895</v>
      </c>
      <c r="AF68" s="1" t="str">
        <f>'Zeitpläne Stationen'!U29</f>
        <v>8b</v>
      </c>
      <c r="AG68" s="3">
        <f t="shared" si="15"/>
        <v>0.82638888888888895</v>
      </c>
      <c r="AH68" s="1">
        <f>'Zeitpläne Stationen'!T29</f>
        <v>0</v>
      </c>
      <c r="AI68" s="3">
        <f t="shared" si="16"/>
        <v>0.82638888888888895</v>
      </c>
      <c r="AJ68" s="1">
        <f>'Zeitpläne Stationen'!S29</f>
        <v>0</v>
      </c>
      <c r="AK68" s="3">
        <f t="shared" si="17"/>
        <v>0.82638888888888895</v>
      </c>
      <c r="AL68" s="1" t="str">
        <f>'Zeitpläne Stationen'!R29</f>
        <v>10b</v>
      </c>
      <c r="AM68" s="3">
        <f t="shared" si="18"/>
        <v>0.82638888888888895</v>
      </c>
      <c r="AN68" s="1" t="str">
        <f>'Zeitpläne Stationen'!Q29</f>
        <v>8c</v>
      </c>
      <c r="AO68" s="3">
        <f t="shared" si="19"/>
        <v>0.82638888888888895</v>
      </c>
      <c r="AP68" s="16">
        <f>'Zeitpläne Stationen'!P29</f>
        <v>0</v>
      </c>
      <c r="AQ68" s="18">
        <f t="shared" si="20"/>
        <v>0.82638888888888895</v>
      </c>
      <c r="AR68" s="16">
        <f>'Zeitpläne Stationen'!O29</f>
        <v>0</v>
      </c>
      <c r="AS68" s="18">
        <f t="shared" si="21"/>
        <v>0.82638888888888895</v>
      </c>
      <c r="AT68" s="16" t="str">
        <f>'Zeitpläne Stationen'!N29</f>
        <v>10c</v>
      </c>
      <c r="AU68" s="18">
        <f t="shared" si="22"/>
        <v>0.82638888888888895</v>
      </c>
      <c r="AV68" s="16" t="str">
        <f>'Zeitpläne Stationen'!M29</f>
        <v>8d</v>
      </c>
      <c r="AW68" s="18">
        <f t="shared" si="23"/>
        <v>0.82638888888888895</v>
      </c>
      <c r="AX68" s="16">
        <f>'Zeitpläne Stationen'!L29</f>
        <v>0</v>
      </c>
      <c r="AY68" s="18">
        <f t="shared" si="24"/>
        <v>0.82638888888888895</v>
      </c>
      <c r="AZ68" s="16">
        <f>'Zeitpläne Stationen'!K29</f>
        <v>0</v>
      </c>
      <c r="BA68" s="18">
        <f t="shared" si="25"/>
        <v>0.82638888888888895</v>
      </c>
      <c r="BB68" s="16" t="str">
        <f>'Zeitpläne Stationen'!J29</f>
        <v>10d</v>
      </c>
      <c r="BC68" s="18">
        <f t="shared" si="26"/>
        <v>0.82638888888888895</v>
      </c>
      <c r="BD68" s="16" t="str">
        <f>'Zeitpläne Stationen'!I29</f>
        <v>9a</v>
      </c>
      <c r="BE68" s="18">
        <f t="shared" si="27"/>
        <v>0.82638888888888895</v>
      </c>
      <c r="BF68" s="16">
        <f>'Zeitpläne Stationen'!H29</f>
        <v>0</v>
      </c>
      <c r="BG68" s="18">
        <f t="shared" si="28"/>
        <v>0.82638888888888895</v>
      </c>
      <c r="BH68" s="16">
        <f>'Zeitpläne Stationen'!G29</f>
        <v>0</v>
      </c>
      <c r="BI68" s="18">
        <f t="shared" si="29"/>
        <v>0.82638888888888895</v>
      </c>
      <c r="BJ68" s="16" t="str">
        <f>'Zeitpläne Stationen'!F29</f>
        <v>11a</v>
      </c>
      <c r="BK68" s="18">
        <f t="shared" si="30"/>
        <v>0.82638888888888895</v>
      </c>
      <c r="BL68" s="16" t="str">
        <f>'Zeitpläne Stationen'!E29</f>
        <v>9b</v>
      </c>
      <c r="BM68" s="18">
        <f>'Zeitpläne Stationen'!D29</f>
        <v>0.82638888888888895</v>
      </c>
      <c r="CL68" s="3" t="e">
        <v>#N/A</v>
      </c>
      <c r="CM68" s="3" t="str">
        <v xml:space="preserve"> </v>
      </c>
      <c r="CN68" s="3" t="str">
        <v xml:space="preserve"> </v>
      </c>
    </row>
    <row r="69" spans="2:92" x14ac:dyDescent="0.2">
      <c r="B69" s="1">
        <f>'Zeitpläne Stationen'!AJ30</f>
        <v>0</v>
      </c>
      <c r="C69" s="3">
        <f t="shared" si="0"/>
        <v>0.85416666666666674</v>
      </c>
      <c r="D69" s="1" t="str">
        <f>'Zeitpläne Stationen'!AI30</f>
        <v>11b</v>
      </c>
      <c r="E69" s="3">
        <f t="shared" si="1"/>
        <v>0.85416666666666674</v>
      </c>
      <c r="F69" s="1" t="str">
        <f>'Zeitpläne Stationen'!AH30</f>
        <v>9c</v>
      </c>
      <c r="G69" s="3">
        <f t="shared" si="2"/>
        <v>0.85416666666666674</v>
      </c>
      <c r="H69" s="1" t="str">
        <f>'Zeitpläne Stationen'!AG30</f>
        <v>7d</v>
      </c>
      <c r="I69" s="3">
        <f t="shared" si="3"/>
        <v>0.85416666666666674</v>
      </c>
      <c r="J69" s="1">
        <f>'Zeitpläne Stationen'!AF30</f>
        <v>0</v>
      </c>
      <c r="K69" s="3">
        <f t="shared" si="4"/>
        <v>0.85416666666666674</v>
      </c>
      <c r="L69" s="1">
        <f>'Zeitpläne Stationen'!AE30</f>
        <v>0</v>
      </c>
      <c r="M69" s="3">
        <f t="shared" si="5"/>
        <v>0.85416666666666674</v>
      </c>
      <c r="N69" s="1" t="str">
        <f>'Zeitpläne Stationen'!AD30</f>
        <v>9d</v>
      </c>
      <c r="O69" s="3">
        <f t="shared" si="6"/>
        <v>0.85416666666666674</v>
      </c>
      <c r="P69" s="1" t="str">
        <f>'Zeitpläne Stationen'!AC30</f>
        <v>8a</v>
      </c>
      <c r="Q69" s="18">
        <f t="shared" si="7"/>
        <v>0.85416666666666674</v>
      </c>
      <c r="R69" s="16">
        <f>'Zeitpläne Stationen'!AB30</f>
        <v>0</v>
      </c>
      <c r="S69" s="3">
        <f t="shared" si="8"/>
        <v>0.85416666666666674</v>
      </c>
      <c r="T69" s="1">
        <f>'Zeitpläne Stationen'!AA30</f>
        <v>0</v>
      </c>
      <c r="U69" s="3">
        <f t="shared" si="9"/>
        <v>0.85416666666666674</v>
      </c>
      <c r="V69" s="1" t="str">
        <f>'Zeitpläne Stationen'!Z30</f>
        <v>10a</v>
      </c>
      <c r="W69" s="3">
        <f t="shared" si="10"/>
        <v>0.85416666666666674</v>
      </c>
      <c r="X69" s="1" t="str">
        <f>'Zeitpläne Stationen'!Y30</f>
        <v>8b</v>
      </c>
      <c r="Y69" s="3">
        <f t="shared" si="11"/>
        <v>0.85416666666666674</v>
      </c>
      <c r="Z69" s="1">
        <f>'Zeitpläne Stationen'!X30</f>
        <v>0</v>
      </c>
      <c r="AA69" s="3">
        <f t="shared" si="12"/>
        <v>0.85416666666666674</v>
      </c>
      <c r="AB69" s="1">
        <f>'Zeitpläne Stationen'!W30</f>
        <v>0</v>
      </c>
      <c r="AC69" s="3">
        <f t="shared" si="13"/>
        <v>0.85416666666666674</v>
      </c>
      <c r="AD69" s="1" t="str">
        <f>'Zeitpläne Stationen'!V30</f>
        <v>10b</v>
      </c>
      <c r="AE69" s="3">
        <f t="shared" si="14"/>
        <v>0.85416666666666674</v>
      </c>
      <c r="AF69" s="1" t="str">
        <f>'Zeitpläne Stationen'!U30</f>
        <v>8c</v>
      </c>
      <c r="AG69" s="3">
        <f t="shared" si="15"/>
        <v>0.85416666666666674</v>
      </c>
      <c r="AH69" s="1">
        <f>'Zeitpläne Stationen'!T30</f>
        <v>0</v>
      </c>
      <c r="AI69" s="3">
        <f t="shared" si="16"/>
        <v>0.85416666666666674</v>
      </c>
      <c r="AJ69" s="1">
        <f>'Zeitpläne Stationen'!S30</f>
        <v>0</v>
      </c>
      <c r="AK69" s="3">
        <f t="shared" si="17"/>
        <v>0.85416666666666674</v>
      </c>
      <c r="AL69" s="1" t="str">
        <f>'Zeitpläne Stationen'!R30</f>
        <v>10c</v>
      </c>
      <c r="AM69" s="3">
        <f t="shared" si="18"/>
        <v>0.85416666666666674</v>
      </c>
      <c r="AN69" s="1" t="str">
        <f>'Zeitpläne Stationen'!Q30</f>
        <v>8d</v>
      </c>
      <c r="AO69" s="3">
        <f t="shared" si="19"/>
        <v>0.85416666666666674</v>
      </c>
      <c r="AP69" s="16">
        <f>'Zeitpläne Stationen'!P30</f>
        <v>0</v>
      </c>
      <c r="AQ69" s="18">
        <f t="shared" si="20"/>
        <v>0.85416666666666674</v>
      </c>
      <c r="AR69" s="16">
        <f>'Zeitpläne Stationen'!O30</f>
        <v>0</v>
      </c>
      <c r="AS69" s="18">
        <f t="shared" si="21"/>
        <v>0.85416666666666674</v>
      </c>
      <c r="AT69" s="16" t="str">
        <f>'Zeitpläne Stationen'!N30</f>
        <v>10d</v>
      </c>
      <c r="AU69" s="18">
        <f t="shared" si="22"/>
        <v>0.85416666666666674</v>
      </c>
      <c r="AV69" s="16" t="str">
        <f>'Zeitpläne Stationen'!M30</f>
        <v>9a</v>
      </c>
      <c r="AW69" s="18">
        <f t="shared" si="23"/>
        <v>0.85416666666666674</v>
      </c>
      <c r="AX69" s="16">
        <f>'Zeitpläne Stationen'!L30</f>
        <v>0</v>
      </c>
      <c r="AY69" s="18">
        <f t="shared" si="24"/>
        <v>0.85416666666666674</v>
      </c>
      <c r="AZ69" s="16">
        <f>'Zeitpläne Stationen'!K30</f>
        <v>0</v>
      </c>
      <c r="BA69" s="18">
        <f t="shared" si="25"/>
        <v>0.85416666666666674</v>
      </c>
      <c r="BB69" s="16" t="str">
        <f>'Zeitpläne Stationen'!J30</f>
        <v>11a</v>
      </c>
      <c r="BC69" s="18">
        <f t="shared" si="26"/>
        <v>0.85416666666666674</v>
      </c>
      <c r="BD69" s="16" t="str">
        <f>'Zeitpläne Stationen'!I30</f>
        <v>9b</v>
      </c>
      <c r="BE69" s="18">
        <f t="shared" si="27"/>
        <v>0.85416666666666674</v>
      </c>
      <c r="BF69" s="16">
        <f>'Zeitpläne Stationen'!H30</f>
        <v>0</v>
      </c>
      <c r="BG69" s="18">
        <f t="shared" si="28"/>
        <v>0.85416666666666674</v>
      </c>
      <c r="BH69" s="16">
        <f>'Zeitpläne Stationen'!G30</f>
        <v>0</v>
      </c>
      <c r="BI69" s="18">
        <f t="shared" si="29"/>
        <v>0.85416666666666674</v>
      </c>
      <c r="BJ69" s="16" t="str">
        <f>'Zeitpläne Stationen'!F30</f>
        <v>11b</v>
      </c>
      <c r="BK69" s="18">
        <f t="shared" si="30"/>
        <v>0.85416666666666674</v>
      </c>
      <c r="BL69" s="16" t="str">
        <f>'Zeitpläne Stationen'!E30</f>
        <v>9c</v>
      </c>
      <c r="BM69" s="18">
        <f>'Zeitpläne Stationen'!D30</f>
        <v>0.85416666666666674</v>
      </c>
      <c r="CL69" s="3" t="e">
        <v>#N/A</v>
      </c>
      <c r="CM69" s="3" t="str">
        <v xml:space="preserve"> </v>
      </c>
      <c r="CN69" s="3" t="str">
        <v xml:space="preserve"> </v>
      </c>
    </row>
    <row r="70" spans="2:92" x14ac:dyDescent="0.2">
      <c r="B70" s="1">
        <f>'Zeitpläne Stationen'!AJ31</f>
        <v>0</v>
      </c>
      <c r="C70" s="3">
        <f t="shared" si="0"/>
        <v>0.88194444444444442</v>
      </c>
      <c r="D70" s="1">
        <f>'Zeitpläne Stationen'!AI31</f>
        <v>0</v>
      </c>
      <c r="E70" s="3">
        <f t="shared" si="1"/>
        <v>0.88194444444444442</v>
      </c>
      <c r="F70" s="1" t="str">
        <f>'Zeitpläne Stationen'!AH31</f>
        <v>9d</v>
      </c>
      <c r="G70" s="3">
        <f t="shared" si="2"/>
        <v>0.88194444444444442</v>
      </c>
      <c r="H70" s="1" t="str">
        <f>'Zeitpläne Stationen'!AG31</f>
        <v>8a</v>
      </c>
      <c r="I70" s="3">
        <f t="shared" si="3"/>
        <v>0.88194444444444442</v>
      </c>
      <c r="J70" s="1">
        <f>'Zeitpläne Stationen'!AF31</f>
        <v>0</v>
      </c>
      <c r="K70" s="3">
        <f t="shared" si="4"/>
        <v>0.88194444444444442</v>
      </c>
      <c r="L70" s="1">
        <f>'Zeitpläne Stationen'!AE31</f>
        <v>0</v>
      </c>
      <c r="M70" s="3">
        <f t="shared" si="5"/>
        <v>0.88194444444444442</v>
      </c>
      <c r="N70" s="1" t="str">
        <f>'Zeitpläne Stationen'!AD31</f>
        <v>10a</v>
      </c>
      <c r="O70" s="3">
        <f t="shared" si="6"/>
        <v>0.88194444444444442</v>
      </c>
      <c r="P70" s="1" t="str">
        <f>'Zeitpläne Stationen'!AC31</f>
        <v>8b</v>
      </c>
      <c r="Q70" s="18">
        <f t="shared" si="7"/>
        <v>0.88194444444444442</v>
      </c>
      <c r="R70" s="16">
        <f>'Zeitpläne Stationen'!AB31</f>
        <v>0</v>
      </c>
      <c r="S70" s="3">
        <f t="shared" si="8"/>
        <v>0.88194444444444442</v>
      </c>
      <c r="T70" s="1">
        <f>'Zeitpläne Stationen'!AA31</f>
        <v>0</v>
      </c>
      <c r="U70" s="3">
        <f t="shared" si="9"/>
        <v>0.88194444444444442</v>
      </c>
      <c r="V70" s="1" t="str">
        <f>'Zeitpläne Stationen'!Z31</f>
        <v>10b</v>
      </c>
      <c r="W70" s="3">
        <f t="shared" si="10"/>
        <v>0.88194444444444442</v>
      </c>
      <c r="X70" s="1" t="str">
        <f>'Zeitpläne Stationen'!Y31</f>
        <v>8c</v>
      </c>
      <c r="Y70" s="3">
        <f t="shared" si="11"/>
        <v>0.88194444444444442</v>
      </c>
      <c r="Z70" s="1">
        <f>'Zeitpläne Stationen'!X31</f>
        <v>0</v>
      </c>
      <c r="AA70" s="3">
        <f t="shared" si="12"/>
        <v>0.88194444444444442</v>
      </c>
      <c r="AB70" s="1">
        <f>'Zeitpläne Stationen'!W31</f>
        <v>0</v>
      </c>
      <c r="AC70" s="3">
        <f t="shared" si="13"/>
        <v>0.88194444444444442</v>
      </c>
      <c r="AD70" s="1" t="str">
        <f>'Zeitpläne Stationen'!V31</f>
        <v>10c</v>
      </c>
      <c r="AE70" s="3">
        <f t="shared" si="14"/>
        <v>0.88194444444444442</v>
      </c>
      <c r="AF70" s="1" t="str">
        <f>'Zeitpläne Stationen'!U31</f>
        <v>8d</v>
      </c>
      <c r="AG70" s="3">
        <f t="shared" si="15"/>
        <v>0.88194444444444442</v>
      </c>
      <c r="AH70" s="1">
        <f>'Zeitpläne Stationen'!T31</f>
        <v>0</v>
      </c>
      <c r="AI70" s="3">
        <f t="shared" si="16"/>
        <v>0.88194444444444442</v>
      </c>
      <c r="AJ70" s="1">
        <f>'Zeitpläne Stationen'!S31</f>
        <v>0</v>
      </c>
      <c r="AK70" s="3">
        <f t="shared" si="17"/>
        <v>0.88194444444444442</v>
      </c>
      <c r="AL70" s="1" t="str">
        <f>'Zeitpläne Stationen'!R31</f>
        <v>10d</v>
      </c>
      <c r="AM70" s="3">
        <f t="shared" si="18"/>
        <v>0.88194444444444442</v>
      </c>
      <c r="AN70" s="1" t="str">
        <f>'Zeitpläne Stationen'!Q31</f>
        <v>9a</v>
      </c>
      <c r="AO70" s="3">
        <f t="shared" si="19"/>
        <v>0.88194444444444442</v>
      </c>
      <c r="AP70" s="16">
        <f>'Zeitpläne Stationen'!P31</f>
        <v>0</v>
      </c>
      <c r="AQ70" s="18">
        <f t="shared" si="20"/>
        <v>0.88194444444444442</v>
      </c>
      <c r="AR70" s="16">
        <f>'Zeitpläne Stationen'!O31</f>
        <v>0</v>
      </c>
      <c r="AS70" s="18">
        <f t="shared" si="21"/>
        <v>0.88194444444444442</v>
      </c>
      <c r="AT70" s="16" t="str">
        <f>'Zeitpläne Stationen'!N31</f>
        <v>11a</v>
      </c>
      <c r="AU70" s="18">
        <f t="shared" si="22"/>
        <v>0.88194444444444442</v>
      </c>
      <c r="AV70" s="16" t="str">
        <f>'Zeitpläne Stationen'!M31</f>
        <v>9b</v>
      </c>
      <c r="AW70" s="18">
        <f t="shared" si="23"/>
        <v>0.88194444444444442</v>
      </c>
      <c r="AX70" s="16">
        <f>'Zeitpläne Stationen'!L31</f>
        <v>0</v>
      </c>
      <c r="AY70" s="18">
        <f t="shared" si="24"/>
        <v>0.88194444444444442</v>
      </c>
      <c r="AZ70" s="16">
        <f>'Zeitpläne Stationen'!K31</f>
        <v>0</v>
      </c>
      <c r="BA70" s="18">
        <f t="shared" si="25"/>
        <v>0.88194444444444442</v>
      </c>
      <c r="BB70" s="16" t="str">
        <f>'Zeitpläne Stationen'!J31</f>
        <v>11b</v>
      </c>
      <c r="BC70" s="18">
        <f t="shared" si="26"/>
        <v>0.88194444444444442</v>
      </c>
      <c r="BD70" s="16" t="str">
        <f>'Zeitpläne Stationen'!I31</f>
        <v>9c</v>
      </c>
      <c r="BE70" s="18">
        <f t="shared" si="27"/>
        <v>0.88194444444444442</v>
      </c>
      <c r="BF70" s="16">
        <f>'Zeitpläne Stationen'!H31</f>
        <v>1</v>
      </c>
      <c r="BG70" s="18">
        <f t="shared" si="28"/>
        <v>0.88194444444444442</v>
      </c>
      <c r="BH70" s="16">
        <f>'Zeitpläne Stationen'!G31</f>
        <v>0</v>
      </c>
      <c r="BI70" s="18">
        <f t="shared" si="29"/>
        <v>0.88194444444444442</v>
      </c>
      <c r="BJ70" s="16">
        <f>'Zeitpläne Stationen'!F31</f>
        <v>0</v>
      </c>
      <c r="BK70" s="18">
        <f t="shared" si="30"/>
        <v>0.88194444444444442</v>
      </c>
      <c r="BL70" s="16" t="str">
        <f>'Zeitpläne Stationen'!E31</f>
        <v>9d</v>
      </c>
      <c r="BM70" s="18">
        <f>'Zeitpläne Stationen'!D31</f>
        <v>0.88194444444444442</v>
      </c>
      <c r="CL70" s="3" t="e">
        <v>#N/A</v>
      </c>
      <c r="CM70" s="3" t="str">
        <v xml:space="preserve"> </v>
      </c>
      <c r="CN70" s="3" t="str">
        <v xml:space="preserve"> </v>
      </c>
    </row>
    <row r="71" spans="2:92" x14ac:dyDescent="0.2">
      <c r="B71" s="1">
        <f>'Zeitpläne Stationen'!AJ32</f>
        <v>0</v>
      </c>
      <c r="C71" s="3">
        <f t="shared" si="0"/>
        <v>0.90972222222222232</v>
      </c>
      <c r="D71" s="1">
        <f>'Zeitpläne Stationen'!AI32</f>
        <v>0</v>
      </c>
      <c r="E71" s="3">
        <f t="shared" si="1"/>
        <v>0.90972222222222232</v>
      </c>
      <c r="F71" s="1" t="str">
        <f>'Zeitpläne Stationen'!AH32</f>
        <v>10a</v>
      </c>
      <c r="G71" s="3">
        <f t="shared" si="2"/>
        <v>0.90972222222222232</v>
      </c>
      <c r="H71" s="1" t="str">
        <f>'Zeitpläne Stationen'!AG32</f>
        <v>8b</v>
      </c>
      <c r="I71" s="3">
        <f t="shared" si="3"/>
        <v>0.90972222222222232</v>
      </c>
      <c r="J71" s="1">
        <f>'Zeitpläne Stationen'!AF32</f>
        <v>0</v>
      </c>
      <c r="K71" s="3">
        <f t="shared" si="4"/>
        <v>0.90972222222222232</v>
      </c>
      <c r="L71" s="1">
        <f>'Zeitpläne Stationen'!AE32</f>
        <v>0</v>
      </c>
      <c r="M71" s="3">
        <f t="shared" si="5"/>
        <v>0.90972222222222232</v>
      </c>
      <c r="N71" s="1" t="str">
        <f>'Zeitpläne Stationen'!AD32</f>
        <v>10b</v>
      </c>
      <c r="O71" s="3">
        <f t="shared" si="6"/>
        <v>0.90972222222222232</v>
      </c>
      <c r="P71" s="1" t="str">
        <f>'Zeitpläne Stationen'!AC32</f>
        <v>8c</v>
      </c>
      <c r="Q71" s="18">
        <f t="shared" si="7"/>
        <v>0.90972222222222232</v>
      </c>
      <c r="R71" s="16">
        <f>'Zeitpläne Stationen'!AB32</f>
        <v>0</v>
      </c>
      <c r="S71" s="3">
        <f t="shared" si="8"/>
        <v>0.90972222222222232</v>
      </c>
      <c r="T71" s="1">
        <f>'Zeitpläne Stationen'!AA32</f>
        <v>0</v>
      </c>
      <c r="U71" s="3">
        <f t="shared" si="9"/>
        <v>0.90972222222222232</v>
      </c>
      <c r="V71" s="1" t="str">
        <f>'Zeitpläne Stationen'!Z32</f>
        <v>10c</v>
      </c>
      <c r="W71" s="3">
        <f t="shared" si="10"/>
        <v>0.90972222222222232</v>
      </c>
      <c r="X71" s="1" t="str">
        <f>'Zeitpläne Stationen'!Y32</f>
        <v>8d</v>
      </c>
      <c r="Y71" s="3">
        <f t="shared" si="11"/>
        <v>0.90972222222222232</v>
      </c>
      <c r="Z71" s="1">
        <f>'Zeitpläne Stationen'!X32</f>
        <v>0</v>
      </c>
      <c r="AA71" s="3">
        <f t="shared" si="12"/>
        <v>0.90972222222222232</v>
      </c>
      <c r="AB71" s="1">
        <f>'Zeitpläne Stationen'!W32</f>
        <v>0</v>
      </c>
      <c r="AC71" s="3">
        <f t="shared" si="13"/>
        <v>0.90972222222222232</v>
      </c>
      <c r="AD71" s="1" t="str">
        <f>'Zeitpläne Stationen'!V32</f>
        <v>10d</v>
      </c>
      <c r="AE71" s="3">
        <f t="shared" si="14"/>
        <v>0.90972222222222232</v>
      </c>
      <c r="AF71" s="1" t="str">
        <f>'Zeitpläne Stationen'!U32</f>
        <v>9a</v>
      </c>
      <c r="AG71" s="3">
        <f t="shared" si="15"/>
        <v>0.90972222222222232</v>
      </c>
      <c r="AH71" s="1">
        <f>'Zeitpläne Stationen'!T32</f>
        <v>0</v>
      </c>
      <c r="AI71" s="3">
        <f t="shared" si="16"/>
        <v>0.90972222222222232</v>
      </c>
      <c r="AJ71" s="1">
        <f>'Zeitpläne Stationen'!S32</f>
        <v>0</v>
      </c>
      <c r="AK71" s="3">
        <f t="shared" si="17"/>
        <v>0.90972222222222232</v>
      </c>
      <c r="AL71" s="1" t="str">
        <f>'Zeitpläne Stationen'!R32</f>
        <v>11a</v>
      </c>
      <c r="AM71" s="3">
        <f t="shared" si="18"/>
        <v>0.90972222222222232</v>
      </c>
      <c r="AN71" s="1" t="str">
        <f>'Zeitpläne Stationen'!Q32</f>
        <v>9b</v>
      </c>
      <c r="AO71" s="3">
        <f t="shared" si="19"/>
        <v>0.90972222222222232</v>
      </c>
      <c r="AP71" s="16">
        <f>'Zeitpläne Stationen'!P32</f>
        <v>0</v>
      </c>
      <c r="AQ71" s="18">
        <f t="shared" si="20"/>
        <v>0.90972222222222232</v>
      </c>
      <c r="AR71" s="16">
        <f>'Zeitpläne Stationen'!O32</f>
        <v>0</v>
      </c>
      <c r="AS71" s="18">
        <f t="shared" si="21"/>
        <v>0.90972222222222232</v>
      </c>
      <c r="AT71" s="16" t="str">
        <f>'Zeitpläne Stationen'!N32</f>
        <v>11b</v>
      </c>
      <c r="AU71" s="18">
        <f t="shared" si="22"/>
        <v>0.90972222222222232</v>
      </c>
      <c r="AV71" s="16" t="str">
        <f>'Zeitpläne Stationen'!M32</f>
        <v>9c</v>
      </c>
      <c r="AW71" s="18">
        <f t="shared" si="23"/>
        <v>0.90972222222222232</v>
      </c>
      <c r="AX71" s="16">
        <f>'Zeitpläne Stationen'!L32</f>
        <v>0</v>
      </c>
      <c r="AY71" s="18">
        <f t="shared" si="24"/>
        <v>0.90972222222222232</v>
      </c>
      <c r="AZ71" s="16">
        <f>'Zeitpläne Stationen'!K32</f>
        <v>0</v>
      </c>
      <c r="BA71" s="18">
        <f t="shared" si="25"/>
        <v>0.90972222222222232</v>
      </c>
      <c r="BB71" s="16">
        <f>'Zeitpläne Stationen'!J32</f>
        <v>0</v>
      </c>
      <c r="BC71" s="18">
        <f t="shared" si="26"/>
        <v>0.90972222222222232</v>
      </c>
      <c r="BD71" s="16" t="str">
        <f>'Zeitpläne Stationen'!I32</f>
        <v>9d</v>
      </c>
      <c r="BE71" s="18">
        <f t="shared" si="27"/>
        <v>0.90972222222222232</v>
      </c>
      <c r="BF71" s="16">
        <f>'Zeitpläne Stationen'!H32</f>
        <v>2</v>
      </c>
      <c r="BG71" s="18">
        <f t="shared" si="28"/>
        <v>0.90972222222222232</v>
      </c>
      <c r="BH71" s="16">
        <f>'Zeitpläne Stationen'!G32</f>
        <v>0</v>
      </c>
      <c r="BI71" s="18">
        <f t="shared" si="29"/>
        <v>0.90972222222222232</v>
      </c>
      <c r="BJ71" s="16">
        <f>'Zeitpläne Stationen'!F32</f>
        <v>0</v>
      </c>
      <c r="BK71" s="18">
        <f t="shared" si="30"/>
        <v>0.90972222222222232</v>
      </c>
      <c r="BL71" s="16" t="str">
        <f>'Zeitpläne Stationen'!E32</f>
        <v>10a</v>
      </c>
      <c r="BM71" s="18">
        <f>'Zeitpläne Stationen'!D32</f>
        <v>0.90972222222222232</v>
      </c>
    </row>
    <row r="72" spans="2:92" x14ac:dyDescent="0.2">
      <c r="B72" s="1">
        <f>'Zeitpläne Stationen'!AJ33</f>
        <v>0</v>
      </c>
      <c r="C72" s="3">
        <f t="shared" si="0"/>
        <v>0.9375</v>
      </c>
      <c r="D72" s="1">
        <f>'Zeitpläne Stationen'!AI33</f>
        <v>0</v>
      </c>
      <c r="E72" s="3">
        <f t="shared" si="1"/>
        <v>0.9375</v>
      </c>
      <c r="F72" s="1" t="str">
        <f>'Zeitpläne Stationen'!AH33</f>
        <v>10b</v>
      </c>
      <c r="G72" s="3">
        <f t="shared" si="2"/>
        <v>0.9375</v>
      </c>
      <c r="H72" s="1" t="str">
        <f>'Zeitpläne Stationen'!AG33</f>
        <v>8c</v>
      </c>
      <c r="I72" s="3">
        <f t="shared" si="3"/>
        <v>0.9375</v>
      </c>
      <c r="J72" s="1">
        <f>'Zeitpläne Stationen'!AF33</f>
        <v>0</v>
      </c>
      <c r="K72" s="3">
        <f t="shared" si="4"/>
        <v>0.9375</v>
      </c>
      <c r="L72" s="1">
        <f>'Zeitpläne Stationen'!AE33</f>
        <v>0</v>
      </c>
      <c r="M72" s="3">
        <f t="shared" si="5"/>
        <v>0.9375</v>
      </c>
      <c r="N72" s="1" t="str">
        <f>'Zeitpläne Stationen'!AD33</f>
        <v>10c</v>
      </c>
      <c r="O72" s="3">
        <f t="shared" si="6"/>
        <v>0.9375</v>
      </c>
      <c r="P72" s="1" t="str">
        <f>'Zeitpläne Stationen'!AC33</f>
        <v>8d</v>
      </c>
      <c r="Q72" s="18">
        <f t="shared" si="7"/>
        <v>0.9375</v>
      </c>
      <c r="R72" s="16">
        <f>'Zeitpläne Stationen'!AB33</f>
        <v>0</v>
      </c>
      <c r="S72" s="3">
        <f t="shared" si="8"/>
        <v>0.9375</v>
      </c>
      <c r="T72" s="1">
        <f>'Zeitpläne Stationen'!AA33</f>
        <v>0</v>
      </c>
      <c r="U72" s="3">
        <f t="shared" si="9"/>
        <v>0.9375</v>
      </c>
      <c r="V72" s="1" t="str">
        <f>'Zeitpläne Stationen'!Z33</f>
        <v>10d</v>
      </c>
      <c r="W72" s="3">
        <f t="shared" si="10"/>
        <v>0.9375</v>
      </c>
      <c r="X72" s="1" t="str">
        <f>'Zeitpläne Stationen'!Y33</f>
        <v>9a</v>
      </c>
      <c r="Y72" s="3">
        <f t="shared" si="11"/>
        <v>0.9375</v>
      </c>
      <c r="Z72" s="1">
        <f>'Zeitpläne Stationen'!X33</f>
        <v>0</v>
      </c>
      <c r="AA72" s="3">
        <f t="shared" si="12"/>
        <v>0.9375</v>
      </c>
      <c r="AB72" s="1">
        <f>'Zeitpläne Stationen'!W33</f>
        <v>0</v>
      </c>
      <c r="AC72" s="3">
        <f t="shared" si="13"/>
        <v>0.9375</v>
      </c>
      <c r="AD72" s="1" t="str">
        <f>'Zeitpläne Stationen'!V33</f>
        <v>11a</v>
      </c>
      <c r="AE72" s="3">
        <f t="shared" si="14"/>
        <v>0.9375</v>
      </c>
      <c r="AF72" s="1" t="str">
        <f>'Zeitpläne Stationen'!U33</f>
        <v>9b</v>
      </c>
      <c r="AG72" s="3">
        <f t="shared" si="15"/>
        <v>0.9375</v>
      </c>
      <c r="AH72" s="1">
        <f>'Zeitpläne Stationen'!T33</f>
        <v>0</v>
      </c>
      <c r="AI72" s="3">
        <f t="shared" si="16"/>
        <v>0.9375</v>
      </c>
      <c r="AJ72" s="1">
        <f>'Zeitpläne Stationen'!S33</f>
        <v>0</v>
      </c>
      <c r="AK72" s="3">
        <f t="shared" si="17"/>
        <v>0.9375</v>
      </c>
      <c r="AL72" s="1" t="str">
        <f>'Zeitpläne Stationen'!R33</f>
        <v>11b</v>
      </c>
      <c r="AM72" s="3">
        <f t="shared" si="18"/>
        <v>0.9375</v>
      </c>
      <c r="AN72" s="1" t="str">
        <f>'Zeitpläne Stationen'!Q33</f>
        <v>9c</v>
      </c>
      <c r="AO72" s="3">
        <f t="shared" si="19"/>
        <v>0.9375</v>
      </c>
      <c r="AP72" s="16">
        <f>'Zeitpläne Stationen'!P33</f>
        <v>0</v>
      </c>
      <c r="AQ72" s="18">
        <f t="shared" si="20"/>
        <v>0.9375</v>
      </c>
      <c r="AR72" s="16">
        <f>'Zeitpläne Stationen'!O33</f>
        <v>0</v>
      </c>
      <c r="AS72" s="18">
        <f t="shared" si="21"/>
        <v>0.9375</v>
      </c>
      <c r="AT72" s="16">
        <f>'Zeitpläne Stationen'!N33</f>
        <v>0</v>
      </c>
      <c r="AU72" s="18">
        <f t="shared" si="22"/>
        <v>0.9375</v>
      </c>
      <c r="AV72" s="16" t="str">
        <f>'Zeitpläne Stationen'!M33</f>
        <v>9d</v>
      </c>
      <c r="AW72" s="18">
        <f t="shared" si="23"/>
        <v>0.9375</v>
      </c>
      <c r="AX72" s="16">
        <f>'Zeitpläne Stationen'!L33</f>
        <v>0</v>
      </c>
      <c r="AY72" s="18">
        <f t="shared" si="24"/>
        <v>0.9375</v>
      </c>
      <c r="AZ72" s="16">
        <f>'Zeitpläne Stationen'!K33</f>
        <v>0</v>
      </c>
      <c r="BA72" s="18">
        <f t="shared" si="25"/>
        <v>0.9375</v>
      </c>
      <c r="BB72" s="16">
        <f>'Zeitpläne Stationen'!J33</f>
        <v>0</v>
      </c>
      <c r="BC72" s="18">
        <f t="shared" si="26"/>
        <v>0.9375</v>
      </c>
      <c r="BD72" s="16" t="str">
        <f>'Zeitpläne Stationen'!I33</f>
        <v>10a</v>
      </c>
      <c r="BE72" s="18">
        <f t="shared" si="27"/>
        <v>0.9375</v>
      </c>
      <c r="BF72" s="16">
        <f>'Zeitpläne Stationen'!H33</f>
        <v>3</v>
      </c>
      <c r="BG72" s="18">
        <f t="shared" si="28"/>
        <v>0.9375</v>
      </c>
      <c r="BH72" s="16">
        <f>'Zeitpläne Stationen'!G33</f>
        <v>0</v>
      </c>
      <c r="BI72" s="18">
        <f t="shared" si="29"/>
        <v>0.9375</v>
      </c>
      <c r="BJ72" s="16">
        <f>'Zeitpläne Stationen'!F33</f>
        <v>0</v>
      </c>
      <c r="BK72" s="18">
        <f t="shared" si="30"/>
        <v>0.9375</v>
      </c>
      <c r="BL72" s="16" t="str">
        <f>'Zeitpläne Stationen'!E33</f>
        <v>10b</v>
      </c>
      <c r="BM72" s="18">
        <f>'Zeitpläne Stationen'!D33</f>
        <v>0.9375</v>
      </c>
    </row>
    <row r="73" spans="2:92" x14ac:dyDescent="0.2">
      <c r="B73" s="1">
        <f>'Zeitpläne Stationen'!AJ34</f>
        <v>0</v>
      </c>
      <c r="C73" s="3">
        <f t="shared" si="0"/>
        <v>0.96527777777777768</v>
      </c>
      <c r="D73" s="1">
        <f>'Zeitpläne Stationen'!AI34</f>
        <v>0</v>
      </c>
      <c r="E73" s="3">
        <f t="shared" si="1"/>
        <v>0.96527777777777768</v>
      </c>
      <c r="F73" s="1" t="str">
        <f>'Zeitpläne Stationen'!AH34</f>
        <v>10c</v>
      </c>
      <c r="G73" s="3">
        <f t="shared" si="2"/>
        <v>0.96527777777777768</v>
      </c>
      <c r="H73" s="1" t="str">
        <f>'Zeitpläne Stationen'!AG34</f>
        <v>8d</v>
      </c>
      <c r="I73" s="3">
        <f t="shared" si="3"/>
        <v>0.96527777777777768</v>
      </c>
      <c r="J73" s="1">
        <f>'Zeitpläne Stationen'!AF34</f>
        <v>0</v>
      </c>
      <c r="K73" s="3">
        <f t="shared" si="4"/>
        <v>0.96527777777777768</v>
      </c>
      <c r="L73" s="1">
        <f>'Zeitpläne Stationen'!AE34</f>
        <v>0</v>
      </c>
      <c r="M73" s="3">
        <f t="shared" si="5"/>
        <v>0.96527777777777768</v>
      </c>
      <c r="N73" s="1" t="str">
        <f>'Zeitpläne Stationen'!AD34</f>
        <v>10d</v>
      </c>
      <c r="O73" s="3">
        <f t="shared" si="6"/>
        <v>0.96527777777777768</v>
      </c>
      <c r="P73" s="1" t="str">
        <f>'Zeitpläne Stationen'!AC34</f>
        <v>9a</v>
      </c>
      <c r="Q73" s="18">
        <f t="shared" si="7"/>
        <v>0.96527777777777768</v>
      </c>
      <c r="R73" s="16">
        <f>'Zeitpläne Stationen'!AB34</f>
        <v>0</v>
      </c>
      <c r="S73" s="3">
        <f t="shared" si="8"/>
        <v>0.96527777777777768</v>
      </c>
      <c r="T73" s="1">
        <f>'Zeitpläne Stationen'!AA34</f>
        <v>0</v>
      </c>
      <c r="U73" s="3">
        <f t="shared" si="9"/>
        <v>0.96527777777777768</v>
      </c>
      <c r="V73" s="1" t="str">
        <f>'Zeitpläne Stationen'!Z34</f>
        <v>11a</v>
      </c>
      <c r="W73" s="3">
        <f t="shared" si="10"/>
        <v>0.96527777777777768</v>
      </c>
      <c r="X73" s="1" t="str">
        <f>'Zeitpläne Stationen'!Y34</f>
        <v>9b</v>
      </c>
      <c r="Y73" s="3">
        <f t="shared" si="11"/>
        <v>0.96527777777777768</v>
      </c>
      <c r="Z73" s="1">
        <f>'Zeitpläne Stationen'!X34</f>
        <v>0</v>
      </c>
      <c r="AA73" s="3">
        <f t="shared" si="12"/>
        <v>0.96527777777777768</v>
      </c>
      <c r="AB73" s="1">
        <f>'Zeitpläne Stationen'!W34</f>
        <v>0</v>
      </c>
      <c r="AC73" s="3">
        <f t="shared" si="13"/>
        <v>0.96527777777777768</v>
      </c>
      <c r="AD73" s="1" t="str">
        <f>'Zeitpläne Stationen'!V34</f>
        <v>11b</v>
      </c>
      <c r="AE73" s="3">
        <f t="shared" si="14"/>
        <v>0.96527777777777768</v>
      </c>
      <c r="AF73" s="1" t="str">
        <f>'Zeitpläne Stationen'!U34</f>
        <v>9c</v>
      </c>
      <c r="AG73" s="3">
        <f t="shared" si="15"/>
        <v>0.96527777777777768</v>
      </c>
      <c r="AH73" s="1">
        <f>'Zeitpläne Stationen'!T34</f>
        <v>0</v>
      </c>
      <c r="AI73" s="3">
        <f t="shared" si="16"/>
        <v>0.96527777777777768</v>
      </c>
      <c r="AJ73" s="1">
        <f>'Zeitpläne Stationen'!S34</f>
        <v>0</v>
      </c>
      <c r="AK73" s="3">
        <f t="shared" si="17"/>
        <v>0.96527777777777768</v>
      </c>
      <c r="AL73" s="1">
        <f>'Zeitpläne Stationen'!R34</f>
        <v>0</v>
      </c>
      <c r="AM73" s="3">
        <f t="shared" si="18"/>
        <v>0.96527777777777768</v>
      </c>
      <c r="AN73" s="1" t="str">
        <f>'Zeitpläne Stationen'!Q34</f>
        <v>9d</v>
      </c>
      <c r="AO73" s="3">
        <f t="shared" si="19"/>
        <v>0.96527777777777768</v>
      </c>
      <c r="AP73" s="16">
        <f>'Zeitpläne Stationen'!P34</f>
        <v>0</v>
      </c>
      <c r="AQ73" s="18">
        <f t="shared" si="20"/>
        <v>0.96527777777777768</v>
      </c>
      <c r="AR73" s="16">
        <f>'Zeitpläne Stationen'!O34</f>
        <v>0</v>
      </c>
      <c r="AS73" s="18">
        <f t="shared" si="21"/>
        <v>0.96527777777777768</v>
      </c>
      <c r="AT73" s="16">
        <f>'Zeitpläne Stationen'!N34</f>
        <v>0</v>
      </c>
      <c r="AU73" s="18">
        <f t="shared" si="22"/>
        <v>0.96527777777777768</v>
      </c>
      <c r="AV73" s="16" t="str">
        <f>'Zeitpläne Stationen'!M34</f>
        <v>10a</v>
      </c>
      <c r="AW73" s="18">
        <f t="shared" si="23"/>
        <v>0.96527777777777768</v>
      </c>
      <c r="AX73" s="16">
        <f>'Zeitpläne Stationen'!L34</f>
        <v>0</v>
      </c>
      <c r="AY73" s="18">
        <f t="shared" si="24"/>
        <v>0.96527777777777768</v>
      </c>
      <c r="AZ73" s="16">
        <f>'Zeitpläne Stationen'!K34</f>
        <v>0</v>
      </c>
      <c r="BA73" s="18">
        <f t="shared" si="25"/>
        <v>0.96527777777777768</v>
      </c>
      <c r="BB73" s="16">
        <f>'Zeitpläne Stationen'!J34</f>
        <v>0</v>
      </c>
      <c r="BC73" s="18">
        <f t="shared" si="26"/>
        <v>0.96527777777777768</v>
      </c>
      <c r="BD73" s="16" t="str">
        <f>'Zeitpläne Stationen'!I34</f>
        <v>10b</v>
      </c>
      <c r="BE73" s="18">
        <f t="shared" si="27"/>
        <v>0.96527777777777768</v>
      </c>
      <c r="BF73" s="16">
        <f>'Zeitpläne Stationen'!H34</f>
        <v>4</v>
      </c>
      <c r="BG73" s="18">
        <f t="shared" si="28"/>
        <v>0.96527777777777768</v>
      </c>
      <c r="BH73" s="16">
        <f>'Zeitpläne Stationen'!G34</f>
        <v>0</v>
      </c>
      <c r="BI73" s="18">
        <f t="shared" si="29"/>
        <v>0.96527777777777768</v>
      </c>
      <c r="BJ73" s="16">
        <f>'Zeitpläne Stationen'!F34</f>
        <v>0</v>
      </c>
      <c r="BK73" s="18">
        <f t="shared" si="30"/>
        <v>0.96527777777777768</v>
      </c>
      <c r="BL73" s="16" t="str">
        <f>'Zeitpläne Stationen'!E34</f>
        <v>10c</v>
      </c>
      <c r="BM73" s="18">
        <f>'Zeitpläne Stationen'!D34</f>
        <v>0.96527777777777768</v>
      </c>
    </row>
    <row r="74" spans="2:92" x14ac:dyDescent="0.2">
      <c r="B74" s="1">
        <f>'Zeitpläne Stationen'!AJ35</f>
        <v>0</v>
      </c>
      <c r="C74" s="3">
        <f t="shared" si="0"/>
        <v>0.99305555555555558</v>
      </c>
      <c r="D74" s="1">
        <f>'Zeitpläne Stationen'!AI35</f>
        <v>0</v>
      </c>
      <c r="E74" s="3">
        <f t="shared" si="1"/>
        <v>0.99305555555555558</v>
      </c>
      <c r="F74" s="1" t="str">
        <f>'Zeitpläne Stationen'!AH35</f>
        <v>10d</v>
      </c>
      <c r="G74" s="3">
        <f t="shared" si="2"/>
        <v>0.99305555555555558</v>
      </c>
      <c r="H74" s="1" t="str">
        <f>'Zeitpläne Stationen'!AG35</f>
        <v>9a</v>
      </c>
      <c r="I74" s="3">
        <f t="shared" si="3"/>
        <v>0.99305555555555558</v>
      </c>
      <c r="J74" s="1">
        <f>'Zeitpläne Stationen'!AF35</f>
        <v>0</v>
      </c>
      <c r="K74" s="3">
        <f t="shared" si="4"/>
        <v>0.99305555555555558</v>
      </c>
      <c r="L74" s="1">
        <f>'Zeitpläne Stationen'!AE35</f>
        <v>0</v>
      </c>
      <c r="M74" s="3">
        <f t="shared" si="5"/>
        <v>0.99305555555555558</v>
      </c>
      <c r="N74" s="1" t="str">
        <f>'Zeitpläne Stationen'!AD35</f>
        <v>11a</v>
      </c>
      <c r="O74" s="3">
        <f t="shared" si="6"/>
        <v>0.99305555555555558</v>
      </c>
      <c r="P74" s="1" t="str">
        <f>'Zeitpläne Stationen'!AC35</f>
        <v>9b</v>
      </c>
      <c r="Q74" s="18">
        <f t="shared" si="7"/>
        <v>0.99305555555555558</v>
      </c>
      <c r="R74" s="16">
        <f>'Zeitpläne Stationen'!AB35</f>
        <v>0</v>
      </c>
      <c r="S74" s="3">
        <f t="shared" si="8"/>
        <v>0.99305555555555558</v>
      </c>
      <c r="T74" s="1">
        <f>'Zeitpläne Stationen'!AA35</f>
        <v>0</v>
      </c>
      <c r="U74" s="3">
        <f t="shared" si="9"/>
        <v>0.99305555555555558</v>
      </c>
      <c r="V74" s="1" t="str">
        <f>'Zeitpläne Stationen'!Z35</f>
        <v>11b</v>
      </c>
      <c r="W74" s="3">
        <f t="shared" si="10"/>
        <v>0.99305555555555558</v>
      </c>
      <c r="X74" s="1" t="str">
        <f>'Zeitpläne Stationen'!Y35</f>
        <v>9c</v>
      </c>
      <c r="Y74" s="3">
        <f t="shared" si="11"/>
        <v>0.99305555555555558</v>
      </c>
      <c r="Z74" s="1">
        <f>'Zeitpläne Stationen'!X35</f>
        <v>0</v>
      </c>
      <c r="AA74" s="3">
        <f t="shared" si="12"/>
        <v>0.99305555555555558</v>
      </c>
      <c r="AB74" s="1">
        <f>'Zeitpläne Stationen'!W35</f>
        <v>0</v>
      </c>
      <c r="AC74" s="3">
        <f t="shared" si="13"/>
        <v>0.99305555555555558</v>
      </c>
      <c r="AD74" s="1">
        <f>'Zeitpläne Stationen'!V35</f>
        <v>0</v>
      </c>
      <c r="AE74" s="3">
        <f t="shared" si="14"/>
        <v>0.99305555555555558</v>
      </c>
      <c r="AF74" s="1" t="str">
        <f>'Zeitpläne Stationen'!U35</f>
        <v>9d</v>
      </c>
      <c r="AG74" s="3">
        <f t="shared" si="15"/>
        <v>0.99305555555555558</v>
      </c>
      <c r="AH74" s="1">
        <f>'Zeitpläne Stationen'!T35</f>
        <v>0</v>
      </c>
      <c r="AI74" s="3">
        <f t="shared" si="16"/>
        <v>0.99305555555555558</v>
      </c>
      <c r="AJ74" s="1">
        <f>'Zeitpläne Stationen'!S35</f>
        <v>0</v>
      </c>
      <c r="AK74" s="3">
        <f t="shared" si="17"/>
        <v>0.99305555555555558</v>
      </c>
      <c r="AL74" s="1">
        <f>'Zeitpläne Stationen'!R35</f>
        <v>0</v>
      </c>
      <c r="AM74" s="3">
        <f t="shared" si="18"/>
        <v>0.99305555555555558</v>
      </c>
      <c r="AN74" s="1" t="str">
        <f>'Zeitpläne Stationen'!Q35</f>
        <v>10a</v>
      </c>
      <c r="AO74" s="3">
        <f t="shared" si="19"/>
        <v>0.99305555555555558</v>
      </c>
      <c r="AP74" s="16">
        <f>'Zeitpläne Stationen'!P35</f>
        <v>0</v>
      </c>
      <c r="AQ74" s="18">
        <f t="shared" si="20"/>
        <v>0.99305555555555558</v>
      </c>
      <c r="AR74" s="16">
        <f>'Zeitpläne Stationen'!O35</f>
        <v>0</v>
      </c>
      <c r="AS74" s="18">
        <f t="shared" si="21"/>
        <v>0.99305555555555558</v>
      </c>
      <c r="AT74" s="16">
        <f>'Zeitpläne Stationen'!N35</f>
        <v>0</v>
      </c>
      <c r="AU74" s="18">
        <f t="shared" si="22"/>
        <v>0.99305555555555558</v>
      </c>
      <c r="AV74" s="16" t="str">
        <f>'Zeitpläne Stationen'!M35</f>
        <v>10b</v>
      </c>
      <c r="AW74" s="18">
        <f t="shared" si="23"/>
        <v>0.99305555555555558</v>
      </c>
      <c r="AX74" s="16">
        <f>'Zeitpläne Stationen'!L35</f>
        <v>0</v>
      </c>
      <c r="AY74" s="18">
        <f t="shared" si="24"/>
        <v>0.99305555555555558</v>
      </c>
      <c r="AZ74" s="16">
        <f>'Zeitpläne Stationen'!K35</f>
        <v>0</v>
      </c>
      <c r="BA74" s="18">
        <f t="shared" si="25"/>
        <v>0.99305555555555558</v>
      </c>
      <c r="BB74" s="16">
        <f>'Zeitpläne Stationen'!J35</f>
        <v>0</v>
      </c>
      <c r="BC74" s="18">
        <f t="shared" si="26"/>
        <v>0.99305555555555558</v>
      </c>
      <c r="BD74" s="16" t="str">
        <f>'Zeitpläne Stationen'!I35</f>
        <v>10c</v>
      </c>
      <c r="BE74" s="18">
        <f t="shared" si="27"/>
        <v>0.99305555555555558</v>
      </c>
      <c r="BF74" s="16">
        <f>'Zeitpläne Stationen'!H35</f>
        <v>5</v>
      </c>
      <c r="BG74" s="18">
        <f t="shared" si="28"/>
        <v>0.99305555555555558</v>
      </c>
      <c r="BH74" s="16">
        <f>'Zeitpläne Stationen'!G35</f>
        <v>0</v>
      </c>
      <c r="BI74" s="18">
        <f t="shared" si="29"/>
        <v>0.99305555555555558</v>
      </c>
      <c r="BJ74" s="16">
        <f>'Zeitpläne Stationen'!F35</f>
        <v>0</v>
      </c>
      <c r="BK74" s="18">
        <f t="shared" si="30"/>
        <v>0.99305555555555558</v>
      </c>
      <c r="BL74" s="16" t="str">
        <f>'Zeitpläne Stationen'!E35</f>
        <v>10d</v>
      </c>
      <c r="BM74" s="18">
        <f>'Zeitpläne Stationen'!D35</f>
        <v>0.99305555555555558</v>
      </c>
    </row>
    <row r="75" spans="2:92" x14ac:dyDescent="0.2">
      <c r="B75" s="1">
        <f>'Zeitpläne Stationen'!AJ36</f>
        <v>0</v>
      </c>
      <c r="C75" s="3">
        <f t="shared" si="0"/>
        <v>1.0208333333333333</v>
      </c>
      <c r="D75" s="1">
        <f>'Zeitpläne Stationen'!AI36</f>
        <v>0</v>
      </c>
      <c r="E75" s="3">
        <f t="shared" si="1"/>
        <v>1.0208333333333333</v>
      </c>
      <c r="F75" s="1" t="str">
        <f>'Zeitpläne Stationen'!AH36</f>
        <v>11a</v>
      </c>
      <c r="G75" s="3">
        <f t="shared" si="2"/>
        <v>1.0208333333333333</v>
      </c>
      <c r="H75" s="1" t="str">
        <f>'Zeitpläne Stationen'!AG36</f>
        <v>9b</v>
      </c>
      <c r="I75" s="3">
        <f t="shared" si="3"/>
        <v>1.0208333333333333</v>
      </c>
      <c r="J75" s="1">
        <f>'Zeitpläne Stationen'!AF36</f>
        <v>0</v>
      </c>
      <c r="K75" s="3">
        <f t="shared" si="4"/>
        <v>1.0208333333333333</v>
      </c>
      <c r="L75" s="1">
        <f>'Zeitpläne Stationen'!AE36</f>
        <v>0</v>
      </c>
      <c r="M75" s="3">
        <f t="shared" si="5"/>
        <v>1.0208333333333333</v>
      </c>
      <c r="N75" s="1" t="str">
        <f>'Zeitpläne Stationen'!AD36</f>
        <v>11b</v>
      </c>
      <c r="O75" s="3">
        <f t="shared" si="6"/>
        <v>1.0208333333333333</v>
      </c>
      <c r="P75" s="1" t="str">
        <f>'Zeitpläne Stationen'!AC36</f>
        <v>9c</v>
      </c>
      <c r="Q75" s="18">
        <f t="shared" si="7"/>
        <v>1.0208333333333333</v>
      </c>
      <c r="R75" s="16">
        <f>'Zeitpläne Stationen'!AB36</f>
        <v>0</v>
      </c>
      <c r="S75" s="3">
        <f t="shared" si="8"/>
        <v>1.0208333333333333</v>
      </c>
      <c r="T75" s="1">
        <f>'Zeitpläne Stationen'!AA36</f>
        <v>0</v>
      </c>
      <c r="U75" s="3">
        <f t="shared" si="9"/>
        <v>1.0208333333333333</v>
      </c>
      <c r="V75" s="1">
        <f>'Zeitpläne Stationen'!Z36</f>
        <v>0</v>
      </c>
      <c r="W75" s="3">
        <f t="shared" si="10"/>
        <v>1.0208333333333333</v>
      </c>
      <c r="X75" s="1" t="str">
        <f>'Zeitpläne Stationen'!Y36</f>
        <v>9d</v>
      </c>
      <c r="Y75" s="3">
        <f t="shared" si="11"/>
        <v>1.0208333333333333</v>
      </c>
      <c r="Z75" s="1">
        <f>'Zeitpläne Stationen'!X36</f>
        <v>0</v>
      </c>
      <c r="AA75" s="3">
        <f t="shared" si="12"/>
        <v>1.0208333333333333</v>
      </c>
      <c r="AB75" s="1">
        <f>'Zeitpläne Stationen'!W36</f>
        <v>0</v>
      </c>
      <c r="AC75" s="3">
        <f t="shared" si="13"/>
        <v>1.0208333333333333</v>
      </c>
      <c r="AD75" s="1">
        <f>'Zeitpläne Stationen'!V36</f>
        <v>0</v>
      </c>
      <c r="AE75" s="3">
        <f t="shared" si="14"/>
        <v>1.0208333333333333</v>
      </c>
      <c r="AF75" s="1" t="str">
        <f>'Zeitpläne Stationen'!U36</f>
        <v>10a</v>
      </c>
      <c r="AG75" s="3">
        <f t="shared" si="15"/>
        <v>1.0208333333333333</v>
      </c>
      <c r="AH75" s="1">
        <f>'Zeitpläne Stationen'!T36</f>
        <v>0</v>
      </c>
      <c r="AI75" s="3">
        <f t="shared" si="16"/>
        <v>1.0208333333333333</v>
      </c>
      <c r="AJ75" s="1">
        <f>'Zeitpläne Stationen'!S36</f>
        <v>0</v>
      </c>
      <c r="AK75" s="3">
        <f t="shared" si="17"/>
        <v>1.0208333333333333</v>
      </c>
      <c r="AL75" s="1">
        <f>'Zeitpläne Stationen'!R36</f>
        <v>0</v>
      </c>
      <c r="AM75" s="3">
        <f t="shared" si="18"/>
        <v>1.0208333333333333</v>
      </c>
      <c r="AN75" s="1" t="str">
        <f>'Zeitpläne Stationen'!Q36</f>
        <v>10b</v>
      </c>
      <c r="AO75" s="3">
        <f t="shared" si="19"/>
        <v>1.0208333333333333</v>
      </c>
      <c r="AP75" s="16">
        <f>'Zeitpläne Stationen'!P36</f>
        <v>0</v>
      </c>
      <c r="AQ75" s="18">
        <f t="shared" si="20"/>
        <v>1.0208333333333333</v>
      </c>
      <c r="AR75" s="16">
        <f>'Zeitpläne Stationen'!O36</f>
        <v>0</v>
      </c>
      <c r="AS75" s="18">
        <f t="shared" si="21"/>
        <v>1.0208333333333333</v>
      </c>
      <c r="AT75" s="16">
        <f>'Zeitpläne Stationen'!N36</f>
        <v>0</v>
      </c>
      <c r="AU75" s="18">
        <f t="shared" si="22"/>
        <v>1.0208333333333333</v>
      </c>
      <c r="AV75" s="16" t="str">
        <f>'Zeitpläne Stationen'!M36</f>
        <v>10c</v>
      </c>
      <c r="AW75" s="18">
        <f t="shared" si="23"/>
        <v>1.0208333333333333</v>
      </c>
      <c r="AX75" s="16">
        <f>'Zeitpläne Stationen'!L36</f>
        <v>0</v>
      </c>
      <c r="AY75" s="18">
        <f t="shared" si="24"/>
        <v>1.0208333333333333</v>
      </c>
      <c r="AZ75" s="16">
        <f>'Zeitpläne Stationen'!K36</f>
        <v>0</v>
      </c>
      <c r="BA75" s="18">
        <f t="shared" si="25"/>
        <v>1.0208333333333333</v>
      </c>
      <c r="BB75" s="16">
        <f>'Zeitpläne Stationen'!J36</f>
        <v>0</v>
      </c>
      <c r="BC75" s="18">
        <f t="shared" si="26"/>
        <v>1.0208333333333333</v>
      </c>
      <c r="BD75" s="16" t="str">
        <f>'Zeitpläne Stationen'!I36</f>
        <v>10d</v>
      </c>
      <c r="BE75" s="18">
        <f t="shared" si="27"/>
        <v>1.0208333333333333</v>
      </c>
      <c r="BF75" s="16">
        <f>'Zeitpläne Stationen'!H36</f>
        <v>6</v>
      </c>
      <c r="BG75" s="18">
        <f t="shared" si="28"/>
        <v>1.0208333333333333</v>
      </c>
      <c r="BH75" s="16">
        <f>'Zeitpläne Stationen'!G36</f>
        <v>0</v>
      </c>
      <c r="BI75" s="18">
        <f t="shared" si="29"/>
        <v>1.0208333333333333</v>
      </c>
      <c r="BJ75" s="16">
        <f>'Zeitpläne Stationen'!F36</f>
        <v>0</v>
      </c>
      <c r="BK75" s="18">
        <f t="shared" si="30"/>
        <v>1.0208333333333333</v>
      </c>
      <c r="BL75" s="16" t="str">
        <f>'Zeitpläne Stationen'!E36</f>
        <v>11a</v>
      </c>
      <c r="BM75" s="18">
        <f>'Zeitpläne Stationen'!D36</f>
        <v>1.0208333333333333</v>
      </c>
    </row>
    <row r="76" spans="2:92" x14ac:dyDescent="0.2">
      <c r="B76" s="1">
        <f>'Zeitpläne Stationen'!AJ37</f>
        <v>0</v>
      </c>
      <c r="C76" s="3">
        <f t="shared" si="0"/>
        <v>1.0486111111111112</v>
      </c>
      <c r="D76" s="1">
        <f>'Zeitpläne Stationen'!AI37</f>
        <v>0</v>
      </c>
      <c r="E76" s="3">
        <f t="shared" si="1"/>
        <v>1.0486111111111112</v>
      </c>
      <c r="F76" s="1" t="str">
        <f>'Zeitpläne Stationen'!AH37</f>
        <v>11b</v>
      </c>
      <c r="G76" s="3">
        <f t="shared" si="2"/>
        <v>1.0486111111111112</v>
      </c>
      <c r="H76" s="1" t="str">
        <f>'Zeitpläne Stationen'!AG37</f>
        <v>9c</v>
      </c>
      <c r="I76" s="3">
        <f t="shared" si="3"/>
        <v>1.0486111111111112</v>
      </c>
      <c r="J76" s="1">
        <f>'Zeitpläne Stationen'!AF37</f>
        <v>0</v>
      </c>
      <c r="K76" s="3">
        <f t="shared" si="4"/>
        <v>1.0486111111111112</v>
      </c>
      <c r="L76" s="1">
        <f>'Zeitpläne Stationen'!AE37</f>
        <v>0</v>
      </c>
      <c r="M76" s="3">
        <f t="shared" si="5"/>
        <v>1.0486111111111112</v>
      </c>
      <c r="N76" s="1">
        <f>'Zeitpläne Stationen'!AD37</f>
        <v>0</v>
      </c>
      <c r="O76" s="3">
        <f t="shared" si="6"/>
        <v>1.0486111111111112</v>
      </c>
      <c r="P76" s="1" t="str">
        <f>'Zeitpläne Stationen'!AC37</f>
        <v>9d</v>
      </c>
      <c r="Q76" s="18">
        <f t="shared" si="7"/>
        <v>1.0486111111111112</v>
      </c>
      <c r="R76" s="16">
        <f>'Zeitpläne Stationen'!AB37</f>
        <v>0</v>
      </c>
      <c r="S76" s="3">
        <f t="shared" si="8"/>
        <v>1.0486111111111112</v>
      </c>
      <c r="T76" s="1">
        <f>'Zeitpläne Stationen'!AA37</f>
        <v>0</v>
      </c>
      <c r="U76" s="3">
        <f t="shared" si="9"/>
        <v>1.0486111111111112</v>
      </c>
      <c r="V76" s="1">
        <f>'Zeitpläne Stationen'!Z37</f>
        <v>0</v>
      </c>
      <c r="W76" s="3">
        <f t="shared" si="10"/>
        <v>1.0486111111111112</v>
      </c>
      <c r="X76" s="1" t="str">
        <f>'Zeitpläne Stationen'!Y37</f>
        <v>10a</v>
      </c>
      <c r="Y76" s="3">
        <f t="shared" si="11"/>
        <v>1.0486111111111112</v>
      </c>
      <c r="Z76" s="1">
        <f>'Zeitpläne Stationen'!X37</f>
        <v>0</v>
      </c>
      <c r="AA76" s="3">
        <f t="shared" si="12"/>
        <v>1.0486111111111112</v>
      </c>
      <c r="AB76" s="1">
        <f>'Zeitpläne Stationen'!W37</f>
        <v>0</v>
      </c>
      <c r="AC76" s="3">
        <f t="shared" si="13"/>
        <v>1.0486111111111112</v>
      </c>
      <c r="AD76" s="1">
        <f>'Zeitpläne Stationen'!V37</f>
        <v>0</v>
      </c>
      <c r="AE76" s="3">
        <f t="shared" si="14"/>
        <v>1.0486111111111112</v>
      </c>
      <c r="AF76" s="1" t="str">
        <f>'Zeitpläne Stationen'!U37</f>
        <v>10b</v>
      </c>
      <c r="AG76" s="3">
        <f t="shared" si="15"/>
        <v>1.0486111111111112</v>
      </c>
      <c r="AH76" s="1">
        <f>'Zeitpläne Stationen'!T37</f>
        <v>0</v>
      </c>
      <c r="AI76" s="3">
        <f t="shared" si="16"/>
        <v>1.0486111111111112</v>
      </c>
      <c r="AJ76" s="1">
        <f>'Zeitpläne Stationen'!S37</f>
        <v>0</v>
      </c>
      <c r="AK76" s="3">
        <f t="shared" si="17"/>
        <v>1.0486111111111112</v>
      </c>
      <c r="AL76" s="1">
        <f>'Zeitpläne Stationen'!R37</f>
        <v>0</v>
      </c>
      <c r="AM76" s="3">
        <f t="shared" si="18"/>
        <v>1.0486111111111112</v>
      </c>
      <c r="AN76" s="1" t="str">
        <f>'Zeitpläne Stationen'!Q37</f>
        <v>10c</v>
      </c>
      <c r="AO76" s="3">
        <f t="shared" si="19"/>
        <v>1.0486111111111112</v>
      </c>
      <c r="AP76" s="16">
        <f>'Zeitpläne Stationen'!P37</f>
        <v>0</v>
      </c>
      <c r="AQ76" s="18">
        <f t="shared" si="20"/>
        <v>1.0486111111111112</v>
      </c>
      <c r="AR76" s="16">
        <f>'Zeitpläne Stationen'!O37</f>
        <v>0</v>
      </c>
      <c r="AS76" s="18">
        <f t="shared" si="21"/>
        <v>1.0486111111111112</v>
      </c>
      <c r="AT76" s="16">
        <f>'Zeitpläne Stationen'!N37</f>
        <v>0</v>
      </c>
      <c r="AU76" s="18">
        <f t="shared" si="22"/>
        <v>1.0486111111111112</v>
      </c>
      <c r="AV76" s="16" t="str">
        <f>'Zeitpläne Stationen'!M37</f>
        <v>10d</v>
      </c>
      <c r="AW76" s="18">
        <f t="shared" si="23"/>
        <v>1.0486111111111112</v>
      </c>
      <c r="AX76" s="16">
        <f>'Zeitpläne Stationen'!L37</f>
        <v>0</v>
      </c>
      <c r="AY76" s="18">
        <f t="shared" si="24"/>
        <v>1.0486111111111112</v>
      </c>
      <c r="AZ76" s="16">
        <f>'Zeitpläne Stationen'!K37</f>
        <v>0</v>
      </c>
      <c r="BA76" s="18">
        <f t="shared" si="25"/>
        <v>1.0486111111111112</v>
      </c>
      <c r="BB76" s="16">
        <f>'Zeitpläne Stationen'!J37</f>
        <v>0</v>
      </c>
      <c r="BC76" s="18">
        <f t="shared" si="26"/>
        <v>1.0486111111111112</v>
      </c>
      <c r="BD76" s="16" t="str">
        <f>'Zeitpläne Stationen'!I37</f>
        <v>11a</v>
      </c>
      <c r="BE76" s="18">
        <f t="shared" si="27"/>
        <v>1.0486111111111112</v>
      </c>
      <c r="BF76" s="16">
        <f>'Zeitpläne Stationen'!H37</f>
        <v>7</v>
      </c>
      <c r="BG76" s="18">
        <f t="shared" si="28"/>
        <v>1.0486111111111112</v>
      </c>
      <c r="BH76" s="16">
        <f>'Zeitpläne Stationen'!G37</f>
        <v>0</v>
      </c>
      <c r="BI76" s="18">
        <f t="shared" si="29"/>
        <v>1.0486111111111112</v>
      </c>
      <c r="BJ76" s="16">
        <f>'Zeitpläne Stationen'!F37</f>
        <v>0</v>
      </c>
      <c r="BK76" s="18">
        <f t="shared" si="30"/>
        <v>1.0486111111111112</v>
      </c>
      <c r="BL76" s="16" t="str">
        <f>'Zeitpläne Stationen'!E37</f>
        <v>11b</v>
      </c>
      <c r="BM76" s="18">
        <f>'Zeitpläne Stationen'!D37</f>
        <v>1.0486111111111112</v>
      </c>
    </row>
    <row r="77" spans="2:92" x14ac:dyDescent="0.2">
      <c r="B77" s="1">
        <f>'Zeitpläne Stationen'!AJ38</f>
        <v>0</v>
      </c>
      <c r="C77" s="3">
        <f t="shared" si="0"/>
        <v>1.0763888888888888</v>
      </c>
      <c r="D77" s="1">
        <f>'Zeitpläne Stationen'!AI38</f>
        <v>0</v>
      </c>
      <c r="E77" s="3">
        <f t="shared" si="1"/>
        <v>1.0763888888888888</v>
      </c>
      <c r="F77" s="1">
        <f>'Zeitpläne Stationen'!AH38</f>
        <v>0</v>
      </c>
      <c r="G77" s="3">
        <f t="shared" si="2"/>
        <v>1.0763888888888888</v>
      </c>
      <c r="H77" s="1" t="str">
        <f>'Zeitpläne Stationen'!AG38</f>
        <v>9d</v>
      </c>
      <c r="I77" s="3">
        <f t="shared" si="3"/>
        <v>1.0763888888888888</v>
      </c>
      <c r="J77" s="1">
        <f>'Zeitpläne Stationen'!AF38</f>
        <v>0</v>
      </c>
      <c r="K77" s="3">
        <f t="shared" si="4"/>
        <v>1.0763888888888888</v>
      </c>
      <c r="L77" s="1">
        <f>'Zeitpläne Stationen'!AE38</f>
        <v>0</v>
      </c>
      <c r="M77" s="3">
        <f t="shared" si="5"/>
        <v>1.0763888888888888</v>
      </c>
      <c r="N77" s="1">
        <f>'Zeitpläne Stationen'!AD38</f>
        <v>0</v>
      </c>
      <c r="O77" s="3">
        <f t="shared" si="6"/>
        <v>1.0763888888888888</v>
      </c>
      <c r="P77" s="1" t="str">
        <f>'Zeitpläne Stationen'!AC38</f>
        <v>10a</v>
      </c>
      <c r="Q77" s="18">
        <f t="shared" si="7"/>
        <v>1.0763888888888888</v>
      </c>
      <c r="R77" s="16">
        <f>'Zeitpläne Stationen'!AB38</f>
        <v>0</v>
      </c>
      <c r="S77" s="3">
        <f t="shared" si="8"/>
        <v>1.0763888888888888</v>
      </c>
      <c r="T77" s="1">
        <f>'Zeitpläne Stationen'!AA38</f>
        <v>0</v>
      </c>
      <c r="U77" s="3">
        <f t="shared" si="9"/>
        <v>1.0763888888888888</v>
      </c>
      <c r="V77" s="1">
        <f>'Zeitpläne Stationen'!Z38</f>
        <v>0</v>
      </c>
      <c r="W77" s="3">
        <f t="shared" si="10"/>
        <v>1.0763888888888888</v>
      </c>
      <c r="X77" s="1" t="str">
        <f>'Zeitpläne Stationen'!Y38</f>
        <v>10b</v>
      </c>
      <c r="Y77" s="3">
        <f t="shared" si="11"/>
        <v>1.0763888888888888</v>
      </c>
      <c r="Z77" s="1">
        <f>'Zeitpläne Stationen'!X38</f>
        <v>0</v>
      </c>
      <c r="AA77" s="3">
        <f t="shared" si="12"/>
        <v>1.0763888888888888</v>
      </c>
      <c r="AB77" s="1">
        <f>'Zeitpläne Stationen'!W38</f>
        <v>0</v>
      </c>
      <c r="AC77" s="3">
        <f t="shared" si="13"/>
        <v>1.0763888888888888</v>
      </c>
      <c r="AD77" s="1">
        <f>'Zeitpläne Stationen'!V38</f>
        <v>0</v>
      </c>
      <c r="AE77" s="3">
        <f t="shared" si="14"/>
        <v>1.0763888888888888</v>
      </c>
      <c r="AF77" s="1" t="str">
        <f>'Zeitpläne Stationen'!U38</f>
        <v>10c</v>
      </c>
      <c r="AG77" s="3">
        <f t="shared" si="15"/>
        <v>1.0763888888888888</v>
      </c>
      <c r="AH77" s="1">
        <f>'Zeitpläne Stationen'!T38</f>
        <v>0</v>
      </c>
      <c r="AI77" s="3">
        <f t="shared" si="16"/>
        <v>1.0763888888888888</v>
      </c>
      <c r="AJ77" s="1">
        <f>'Zeitpläne Stationen'!S38</f>
        <v>0</v>
      </c>
      <c r="AK77" s="3">
        <f t="shared" si="17"/>
        <v>1.0763888888888888</v>
      </c>
      <c r="AL77" s="1">
        <f>'Zeitpläne Stationen'!R38</f>
        <v>0</v>
      </c>
      <c r="AM77" s="3">
        <f t="shared" si="18"/>
        <v>1.0763888888888888</v>
      </c>
      <c r="AN77" s="1" t="str">
        <f>'Zeitpläne Stationen'!Q38</f>
        <v>10d</v>
      </c>
      <c r="AO77" s="3">
        <f t="shared" si="19"/>
        <v>1.0763888888888888</v>
      </c>
      <c r="AP77" s="16">
        <f>'Zeitpläne Stationen'!P38</f>
        <v>0</v>
      </c>
      <c r="AQ77" s="18">
        <f t="shared" si="20"/>
        <v>1.0763888888888888</v>
      </c>
      <c r="AR77" s="16">
        <f>'Zeitpläne Stationen'!O38</f>
        <v>0</v>
      </c>
      <c r="AS77" s="18">
        <f t="shared" si="21"/>
        <v>1.0763888888888888</v>
      </c>
      <c r="AT77" s="16">
        <f>'Zeitpläne Stationen'!N38</f>
        <v>0</v>
      </c>
      <c r="AU77" s="18">
        <f t="shared" si="22"/>
        <v>1.0763888888888888</v>
      </c>
      <c r="AV77" s="16" t="str">
        <f>'Zeitpläne Stationen'!M38</f>
        <v>11a</v>
      </c>
      <c r="AW77" s="18">
        <f t="shared" si="23"/>
        <v>1.0763888888888888</v>
      </c>
      <c r="AX77" s="16">
        <f>'Zeitpläne Stationen'!L38</f>
        <v>0</v>
      </c>
      <c r="AY77" s="18">
        <f t="shared" si="24"/>
        <v>1.0763888888888888</v>
      </c>
      <c r="AZ77" s="16">
        <f>'Zeitpläne Stationen'!K38</f>
        <v>0</v>
      </c>
      <c r="BA77" s="18">
        <f t="shared" si="25"/>
        <v>1.0763888888888888</v>
      </c>
      <c r="BB77" s="16">
        <f>'Zeitpläne Stationen'!J38</f>
        <v>0</v>
      </c>
      <c r="BC77" s="18">
        <f t="shared" si="26"/>
        <v>1.0763888888888888</v>
      </c>
      <c r="BD77" s="16" t="str">
        <f>'Zeitpläne Stationen'!I38</f>
        <v>11b</v>
      </c>
      <c r="BE77" s="18">
        <f t="shared" si="27"/>
        <v>1.0763888888888888</v>
      </c>
      <c r="BF77" s="16">
        <f>'Zeitpläne Stationen'!H38</f>
        <v>8</v>
      </c>
      <c r="BG77" s="18">
        <f t="shared" si="28"/>
        <v>1.0763888888888888</v>
      </c>
      <c r="BH77" s="16">
        <f>'Zeitpläne Stationen'!G38</f>
        <v>1</v>
      </c>
      <c r="BI77" s="18">
        <f t="shared" si="29"/>
        <v>1.0763888888888888</v>
      </c>
      <c r="BJ77" s="16">
        <f>'Zeitpläne Stationen'!F38</f>
        <v>0</v>
      </c>
      <c r="BK77" s="18">
        <f t="shared" si="30"/>
        <v>1.0763888888888888</v>
      </c>
      <c r="BL77" s="16">
        <f>'Zeitpläne Stationen'!E38</f>
        <v>0</v>
      </c>
      <c r="BM77" s="18">
        <f>'Zeitpläne Stationen'!D38</f>
        <v>1.0763888888888888</v>
      </c>
    </row>
    <row r="78" spans="2:92" x14ac:dyDescent="0.2">
      <c r="B78" s="1">
        <f>'Zeitpläne Stationen'!AJ39</f>
        <v>0</v>
      </c>
      <c r="C78" s="3">
        <f t="shared" si="0"/>
        <v>1.1041666666666667</v>
      </c>
      <c r="D78" s="1">
        <f>'Zeitpläne Stationen'!AI39</f>
        <v>0</v>
      </c>
      <c r="E78" s="3">
        <f t="shared" si="1"/>
        <v>1.1041666666666667</v>
      </c>
      <c r="F78" s="1">
        <f>'Zeitpläne Stationen'!AH39</f>
        <v>0</v>
      </c>
      <c r="G78" s="3">
        <f t="shared" si="2"/>
        <v>1.1041666666666667</v>
      </c>
      <c r="H78" s="1" t="str">
        <f>'Zeitpläne Stationen'!AG39</f>
        <v>10a</v>
      </c>
      <c r="I78" s="3">
        <f t="shared" si="3"/>
        <v>1.1041666666666667</v>
      </c>
      <c r="J78" s="1">
        <f>'Zeitpläne Stationen'!AF39</f>
        <v>0</v>
      </c>
      <c r="K78" s="3">
        <f t="shared" si="4"/>
        <v>1.1041666666666667</v>
      </c>
      <c r="L78" s="1">
        <f>'Zeitpläne Stationen'!AE39</f>
        <v>0</v>
      </c>
      <c r="M78" s="3">
        <f t="shared" si="5"/>
        <v>1.1041666666666667</v>
      </c>
      <c r="N78" s="1">
        <f>'Zeitpläne Stationen'!AD39</f>
        <v>0</v>
      </c>
      <c r="O78" s="3">
        <f t="shared" si="6"/>
        <v>1.1041666666666667</v>
      </c>
      <c r="P78" s="1" t="str">
        <f>'Zeitpläne Stationen'!AC39</f>
        <v>10b</v>
      </c>
      <c r="Q78" s="18">
        <f t="shared" si="7"/>
        <v>1.1041666666666667</v>
      </c>
      <c r="R78" s="16">
        <f>'Zeitpläne Stationen'!AB39</f>
        <v>0</v>
      </c>
      <c r="S78" s="3">
        <f t="shared" si="8"/>
        <v>1.1041666666666667</v>
      </c>
      <c r="T78" s="1">
        <f>'Zeitpläne Stationen'!AA39</f>
        <v>0</v>
      </c>
      <c r="U78" s="3">
        <f t="shared" si="9"/>
        <v>1.1041666666666667</v>
      </c>
      <c r="V78" s="1">
        <f>'Zeitpläne Stationen'!Z39</f>
        <v>0</v>
      </c>
      <c r="W78" s="3">
        <f t="shared" si="10"/>
        <v>1.1041666666666667</v>
      </c>
      <c r="X78" s="1" t="str">
        <f>'Zeitpläne Stationen'!Y39</f>
        <v>10c</v>
      </c>
      <c r="Y78" s="3">
        <f t="shared" si="11"/>
        <v>1.1041666666666667</v>
      </c>
      <c r="Z78" s="1">
        <f>'Zeitpläne Stationen'!X39</f>
        <v>0</v>
      </c>
      <c r="AA78" s="3">
        <f t="shared" si="12"/>
        <v>1.1041666666666667</v>
      </c>
      <c r="AB78" s="1">
        <f>'Zeitpläne Stationen'!W39</f>
        <v>0</v>
      </c>
      <c r="AC78" s="3">
        <f t="shared" si="13"/>
        <v>1.1041666666666667</v>
      </c>
      <c r="AD78" s="1">
        <f>'Zeitpläne Stationen'!V39</f>
        <v>0</v>
      </c>
      <c r="AE78" s="3">
        <f t="shared" si="14"/>
        <v>1.1041666666666667</v>
      </c>
      <c r="AF78" s="1" t="str">
        <f>'Zeitpläne Stationen'!U39</f>
        <v>10d</v>
      </c>
      <c r="AG78" s="3">
        <f t="shared" si="15"/>
        <v>1.1041666666666667</v>
      </c>
      <c r="AH78" s="1">
        <f>'Zeitpläne Stationen'!T39</f>
        <v>0</v>
      </c>
      <c r="AI78" s="3">
        <f t="shared" si="16"/>
        <v>1.1041666666666667</v>
      </c>
      <c r="AJ78" s="1">
        <f>'Zeitpläne Stationen'!S39</f>
        <v>0</v>
      </c>
      <c r="AK78" s="3">
        <f t="shared" si="17"/>
        <v>1.1041666666666667</v>
      </c>
      <c r="AL78" s="1">
        <f>'Zeitpläne Stationen'!R39</f>
        <v>0</v>
      </c>
      <c r="AM78" s="3">
        <f t="shared" si="18"/>
        <v>1.1041666666666667</v>
      </c>
      <c r="AN78" s="1" t="str">
        <f>'Zeitpläne Stationen'!Q39</f>
        <v>11a</v>
      </c>
      <c r="AO78" s="3">
        <f t="shared" si="19"/>
        <v>1.1041666666666667</v>
      </c>
      <c r="AP78" s="16">
        <f>'Zeitpläne Stationen'!P39</f>
        <v>0</v>
      </c>
      <c r="AQ78" s="18">
        <f t="shared" si="20"/>
        <v>1.1041666666666667</v>
      </c>
      <c r="AR78" s="16">
        <f>'Zeitpläne Stationen'!O39</f>
        <v>0</v>
      </c>
      <c r="AS78" s="18">
        <f t="shared" si="21"/>
        <v>1.1041666666666667</v>
      </c>
      <c r="AT78" s="16">
        <f>'Zeitpläne Stationen'!N39</f>
        <v>0</v>
      </c>
      <c r="AU78" s="18">
        <f t="shared" si="22"/>
        <v>1.1041666666666667</v>
      </c>
      <c r="AV78" s="16" t="str">
        <f>'Zeitpläne Stationen'!M39</f>
        <v>11b</v>
      </c>
      <c r="AW78" s="18">
        <f t="shared" si="23"/>
        <v>1.1041666666666667</v>
      </c>
      <c r="AX78" s="16">
        <f>'Zeitpläne Stationen'!L39</f>
        <v>0</v>
      </c>
      <c r="AY78" s="18">
        <f t="shared" si="24"/>
        <v>1.1041666666666667</v>
      </c>
      <c r="AZ78" s="16">
        <f>'Zeitpläne Stationen'!K39</f>
        <v>0</v>
      </c>
      <c r="BA78" s="18">
        <f t="shared" si="25"/>
        <v>1.1041666666666667</v>
      </c>
      <c r="BB78" s="16">
        <f>'Zeitpläne Stationen'!J39</f>
        <v>0</v>
      </c>
      <c r="BC78" s="18">
        <f t="shared" si="26"/>
        <v>1.1041666666666667</v>
      </c>
      <c r="BD78" s="16">
        <f>'Zeitpläne Stationen'!I39</f>
        <v>0</v>
      </c>
      <c r="BE78" s="18">
        <f t="shared" si="27"/>
        <v>1.1041666666666667</v>
      </c>
      <c r="BF78" s="16">
        <f>'Zeitpläne Stationen'!H39</f>
        <v>9</v>
      </c>
      <c r="BG78" s="18">
        <f t="shared" si="28"/>
        <v>1.1041666666666667</v>
      </c>
      <c r="BH78" s="16">
        <f>'Zeitpläne Stationen'!G39</f>
        <v>2</v>
      </c>
      <c r="BI78" s="18">
        <f t="shared" si="29"/>
        <v>1.1041666666666667</v>
      </c>
      <c r="BJ78" s="16">
        <f>'Zeitpläne Stationen'!F39</f>
        <v>0</v>
      </c>
      <c r="BK78" s="18">
        <f t="shared" si="30"/>
        <v>1.1041666666666667</v>
      </c>
      <c r="BL78" s="16">
        <f>'Zeitpläne Stationen'!E39</f>
        <v>0</v>
      </c>
      <c r="BM78" s="18">
        <f>'Zeitpläne Stationen'!D39</f>
        <v>1.1041666666666667</v>
      </c>
    </row>
    <row r="79" spans="2:92" x14ac:dyDescent="0.2">
      <c r="B79" s="1">
        <f>'Zeitpläne Stationen'!AJ40</f>
        <v>0</v>
      </c>
      <c r="C79" s="3">
        <f t="shared" si="0"/>
        <v>1.1319444444444444</v>
      </c>
      <c r="D79" s="1">
        <f>'Zeitpläne Stationen'!AI40</f>
        <v>0</v>
      </c>
      <c r="E79" s="3">
        <f t="shared" si="1"/>
        <v>1.1319444444444444</v>
      </c>
      <c r="F79" s="1">
        <f>'Zeitpläne Stationen'!AH40</f>
        <v>0</v>
      </c>
      <c r="G79" s="3">
        <f t="shared" si="2"/>
        <v>1.1319444444444444</v>
      </c>
      <c r="H79" s="1" t="str">
        <f>'Zeitpläne Stationen'!AG40</f>
        <v>10b</v>
      </c>
      <c r="I79" s="3">
        <f t="shared" si="3"/>
        <v>1.1319444444444444</v>
      </c>
      <c r="J79" s="1">
        <f>'Zeitpläne Stationen'!AF40</f>
        <v>0</v>
      </c>
      <c r="K79" s="3">
        <f t="shared" si="4"/>
        <v>1.1319444444444444</v>
      </c>
      <c r="L79" s="1">
        <f>'Zeitpläne Stationen'!AE40</f>
        <v>0</v>
      </c>
      <c r="M79" s="3">
        <f t="shared" si="5"/>
        <v>1.1319444444444444</v>
      </c>
      <c r="N79" s="1">
        <f>'Zeitpläne Stationen'!AD40</f>
        <v>0</v>
      </c>
      <c r="O79" s="3">
        <f t="shared" si="6"/>
        <v>1.1319444444444444</v>
      </c>
      <c r="P79" s="1" t="str">
        <f>'Zeitpläne Stationen'!AC40</f>
        <v>10c</v>
      </c>
      <c r="Q79" s="18">
        <f t="shared" si="7"/>
        <v>1.1319444444444444</v>
      </c>
      <c r="R79" s="16">
        <f>'Zeitpläne Stationen'!AB40</f>
        <v>0</v>
      </c>
      <c r="S79" s="3">
        <f t="shared" si="8"/>
        <v>1.1319444444444444</v>
      </c>
      <c r="T79" s="1">
        <f>'Zeitpläne Stationen'!AA40</f>
        <v>0</v>
      </c>
      <c r="U79" s="3">
        <f t="shared" si="9"/>
        <v>1.1319444444444444</v>
      </c>
      <c r="V79" s="1">
        <f>'Zeitpläne Stationen'!Z40</f>
        <v>0</v>
      </c>
      <c r="W79" s="3">
        <f t="shared" si="10"/>
        <v>1.1319444444444444</v>
      </c>
      <c r="X79" s="1" t="str">
        <f>'Zeitpläne Stationen'!Y40</f>
        <v>10d</v>
      </c>
      <c r="Y79" s="3">
        <f t="shared" si="11"/>
        <v>1.1319444444444444</v>
      </c>
      <c r="Z79" s="1">
        <f>'Zeitpläne Stationen'!X40</f>
        <v>0</v>
      </c>
      <c r="AA79" s="3">
        <f t="shared" si="12"/>
        <v>1.1319444444444444</v>
      </c>
      <c r="AB79" s="1">
        <f>'Zeitpläne Stationen'!W40</f>
        <v>0</v>
      </c>
      <c r="AC79" s="3">
        <f t="shared" si="13"/>
        <v>1.1319444444444444</v>
      </c>
      <c r="AD79" s="1">
        <f>'Zeitpläne Stationen'!V40</f>
        <v>0</v>
      </c>
      <c r="AE79" s="3">
        <f t="shared" si="14"/>
        <v>1.1319444444444444</v>
      </c>
      <c r="AF79" s="1" t="str">
        <f>'Zeitpläne Stationen'!U40</f>
        <v>11a</v>
      </c>
      <c r="AG79" s="3">
        <f t="shared" si="15"/>
        <v>1.1319444444444444</v>
      </c>
      <c r="AH79" s="1">
        <f>'Zeitpläne Stationen'!T40</f>
        <v>0</v>
      </c>
      <c r="AI79" s="3">
        <f t="shared" si="16"/>
        <v>1.1319444444444444</v>
      </c>
      <c r="AJ79" s="1">
        <f>'Zeitpläne Stationen'!S40</f>
        <v>0</v>
      </c>
      <c r="AK79" s="3">
        <f t="shared" si="17"/>
        <v>1.1319444444444444</v>
      </c>
      <c r="AL79" s="1">
        <f>'Zeitpläne Stationen'!R40</f>
        <v>0</v>
      </c>
      <c r="AM79" s="3">
        <f t="shared" si="18"/>
        <v>1.1319444444444444</v>
      </c>
      <c r="AN79" s="1" t="str">
        <f>'Zeitpläne Stationen'!Q40</f>
        <v>11b</v>
      </c>
      <c r="AO79" s="3">
        <f t="shared" si="19"/>
        <v>1.1319444444444444</v>
      </c>
      <c r="AP79" s="16">
        <f>'Zeitpläne Stationen'!P40</f>
        <v>0</v>
      </c>
      <c r="AQ79" s="18">
        <f t="shared" si="20"/>
        <v>1.1319444444444444</v>
      </c>
      <c r="AR79" s="16">
        <f>'Zeitpläne Stationen'!O40</f>
        <v>0</v>
      </c>
      <c r="AS79" s="18">
        <f t="shared" si="21"/>
        <v>1.1319444444444444</v>
      </c>
      <c r="AT79" s="16">
        <f>'Zeitpläne Stationen'!N40</f>
        <v>0</v>
      </c>
      <c r="AU79" s="18">
        <f t="shared" si="22"/>
        <v>1.1319444444444444</v>
      </c>
      <c r="AV79" s="16">
        <f>'Zeitpläne Stationen'!M40</f>
        <v>0</v>
      </c>
      <c r="AW79" s="18">
        <f t="shared" si="23"/>
        <v>1.1319444444444444</v>
      </c>
      <c r="AX79" s="16">
        <f>'Zeitpläne Stationen'!L40</f>
        <v>0</v>
      </c>
      <c r="AY79" s="18">
        <f t="shared" si="24"/>
        <v>1.1319444444444444</v>
      </c>
      <c r="AZ79" s="16">
        <f>'Zeitpläne Stationen'!K40</f>
        <v>0</v>
      </c>
      <c r="BA79" s="18">
        <f t="shared" si="25"/>
        <v>1.1319444444444444</v>
      </c>
      <c r="BB79" s="16">
        <f>'Zeitpläne Stationen'!J40</f>
        <v>0</v>
      </c>
      <c r="BC79" s="18">
        <f t="shared" si="26"/>
        <v>1.1319444444444444</v>
      </c>
      <c r="BD79" s="16">
        <f>'Zeitpläne Stationen'!I40</f>
        <v>0</v>
      </c>
      <c r="BE79" s="18">
        <f t="shared" si="27"/>
        <v>1.1319444444444444</v>
      </c>
      <c r="BF79" s="16">
        <f>'Zeitpläne Stationen'!H40</f>
        <v>10</v>
      </c>
      <c r="BG79" s="18">
        <f t="shared" si="28"/>
        <v>1.1319444444444444</v>
      </c>
      <c r="BH79" s="16">
        <f>'Zeitpläne Stationen'!G40</f>
        <v>3</v>
      </c>
      <c r="BI79" s="18">
        <f t="shared" si="29"/>
        <v>1.1319444444444444</v>
      </c>
      <c r="BJ79" s="16">
        <f>'Zeitpläne Stationen'!F40</f>
        <v>0</v>
      </c>
      <c r="BK79" s="18">
        <f t="shared" si="30"/>
        <v>1.1319444444444444</v>
      </c>
      <c r="BL79" s="16">
        <f>'Zeitpläne Stationen'!E40</f>
        <v>0</v>
      </c>
      <c r="BM79" s="18">
        <f>'Zeitpläne Stationen'!D40</f>
        <v>1.1319444444444444</v>
      </c>
    </row>
    <row r="80" spans="2:92" x14ac:dyDescent="0.2">
      <c r="B80" s="1">
        <f>'Zeitpläne Stationen'!AJ41</f>
        <v>0</v>
      </c>
      <c r="C80" s="3">
        <f t="shared" si="0"/>
        <v>1.1597222222222221</v>
      </c>
      <c r="D80" s="1">
        <f>'Zeitpläne Stationen'!AI41</f>
        <v>0</v>
      </c>
      <c r="E80" s="3">
        <f t="shared" si="1"/>
        <v>1.1597222222222221</v>
      </c>
      <c r="F80" s="1">
        <f>'Zeitpläne Stationen'!AH41</f>
        <v>0</v>
      </c>
      <c r="G80" s="3">
        <f t="shared" si="2"/>
        <v>1.1597222222222221</v>
      </c>
      <c r="H80" s="1" t="str">
        <f>'Zeitpläne Stationen'!AG41</f>
        <v>10c</v>
      </c>
      <c r="I80" s="3">
        <f t="shared" si="3"/>
        <v>1.1597222222222221</v>
      </c>
      <c r="J80" s="1">
        <f>'Zeitpläne Stationen'!AF41</f>
        <v>0</v>
      </c>
      <c r="K80" s="3">
        <f t="shared" si="4"/>
        <v>1.1597222222222221</v>
      </c>
      <c r="L80" s="1">
        <f>'Zeitpläne Stationen'!AE41</f>
        <v>0</v>
      </c>
      <c r="M80" s="3">
        <f t="shared" si="5"/>
        <v>1.1597222222222221</v>
      </c>
      <c r="N80" s="1">
        <f>'Zeitpläne Stationen'!AD41</f>
        <v>0</v>
      </c>
      <c r="O80" s="3">
        <f t="shared" si="6"/>
        <v>1.1597222222222221</v>
      </c>
      <c r="P80" s="1" t="str">
        <f>'Zeitpläne Stationen'!AC41</f>
        <v>10d</v>
      </c>
      <c r="Q80" s="18">
        <f t="shared" si="7"/>
        <v>1.1597222222222221</v>
      </c>
      <c r="R80" s="16">
        <f>'Zeitpläne Stationen'!AB41</f>
        <v>0</v>
      </c>
      <c r="S80" s="3">
        <f t="shared" si="8"/>
        <v>1.1597222222222221</v>
      </c>
      <c r="T80" s="1">
        <f>'Zeitpläne Stationen'!AA41</f>
        <v>0</v>
      </c>
      <c r="U80" s="3">
        <f t="shared" si="9"/>
        <v>1.1597222222222221</v>
      </c>
      <c r="V80" s="1">
        <f>'Zeitpläne Stationen'!Z41</f>
        <v>0</v>
      </c>
      <c r="W80" s="3">
        <f t="shared" si="10"/>
        <v>1.1597222222222221</v>
      </c>
      <c r="X80" s="1" t="str">
        <f>'Zeitpläne Stationen'!Y41</f>
        <v>11a</v>
      </c>
      <c r="Y80" s="3">
        <f t="shared" si="11"/>
        <v>1.1597222222222221</v>
      </c>
      <c r="Z80" s="1">
        <f>'Zeitpläne Stationen'!X41</f>
        <v>0</v>
      </c>
      <c r="AA80" s="3">
        <f t="shared" si="12"/>
        <v>1.1597222222222221</v>
      </c>
      <c r="AB80" s="1">
        <f>'Zeitpläne Stationen'!W41</f>
        <v>0</v>
      </c>
      <c r="AC80" s="3">
        <f t="shared" si="13"/>
        <v>1.1597222222222221</v>
      </c>
      <c r="AD80" s="1">
        <f>'Zeitpläne Stationen'!V41</f>
        <v>0</v>
      </c>
      <c r="AE80" s="3">
        <f t="shared" si="14"/>
        <v>1.1597222222222221</v>
      </c>
      <c r="AF80" s="1" t="str">
        <f>'Zeitpläne Stationen'!U41</f>
        <v>11b</v>
      </c>
      <c r="AG80" s="3">
        <f t="shared" si="15"/>
        <v>1.1597222222222221</v>
      </c>
      <c r="AH80" s="1">
        <f>'Zeitpläne Stationen'!T41</f>
        <v>0</v>
      </c>
      <c r="AI80" s="3">
        <f t="shared" si="16"/>
        <v>1.1597222222222221</v>
      </c>
      <c r="AJ80" s="1">
        <f>'Zeitpläne Stationen'!S41</f>
        <v>0</v>
      </c>
      <c r="AK80" s="3">
        <f t="shared" si="17"/>
        <v>1.1597222222222221</v>
      </c>
      <c r="AL80" s="1">
        <f>'Zeitpläne Stationen'!R41</f>
        <v>0</v>
      </c>
      <c r="AM80" s="3">
        <f t="shared" si="18"/>
        <v>1.1597222222222221</v>
      </c>
      <c r="AN80" s="1">
        <f>'Zeitpläne Stationen'!Q41</f>
        <v>0</v>
      </c>
      <c r="AO80" s="3">
        <f t="shared" si="19"/>
        <v>1.1597222222222221</v>
      </c>
      <c r="AP80" s="16">
        <f>'Zeitpläne Stationen'!P41</f>
        <v>0</v>
      </c>
      <c r="AQ80" s="18">
        <f t="shared" si="20"/>
        <v>1.1597222222222221</v>
      </c>
      <c r="AR80" s="16">
        <f>'Zeitpläne Stationen'!O41</f>
        <v>0</v>
      </c>
      <c r="AS80" s="18">
        <f t="shared" si="21"/>
        <v>1.1597222222222221</v>
      </c>
      <c r="AT80" s="16">
        <f>'Zeitpläne Stationen'!N41</f>
        <v>0</v>
      </c>
      <c r="AU80" s="18">
        <f t="shared" si="22"/>
        <v>1.1597222222222221</v>
      </c>
      <c r="AV80" s="16">
        <f>'Zeitpläne Stationen'!M41</f>
        <v>0</v>
      </c>
      <c r="AW80" s="18">
        <f t="shared" si="23"/>
        <v>1.1597222222222221</v>
      </c>
      <c r="AX80" s="16">
        <f>'Zeitpläne Stationen'!L41</f>
        <v>0</v>
      </c>
      <c r="AY80" s="18">
        <f t="shared" si="24"/>
        <v>1.1597222222222221</v>
      </c>
      <c r="AZ80" s="16">
        <f>'Zeitpläne Stationen'!K41</f>
        <v>0</v>
      </c>
      <c r="BA80" s="18">
        <f t="shared" si="25"/>
        <v>1.1597222222222221</v>
      </c>
      <c r="BB80" s="16">
        <f>'Zeitpläne Stationen'!J41</f>
        <v>0</v>
      </c>
      <c r="BC80" s="18">
        <f t="shared" si="26"/>
        <v>1.1597222222222221</v>
      </c>
      <c r="BD80" s="16">
        <f>'Zeitpläne Stationen'!I41</f>
        <v>0</v>
      </c>
      <c r="BE80" s="18">
        <f t="shared" si="27"/>
        <v>1.1597222222222221</v>
      </c>
      <c r="BF80" s="16">
        <f>'Zeitpläne Stationen'!H41</f>
        <v>11</v>
      </c>
      <c r="BG80" s="18">
        <f t="shared" si="28"/>
        <v>1.1597222222222221</v>
      </c>
      <c r="BH80" s="16">
        <f>'Zeitpläne Stationen'!G41</f>
        <v>4</v>
      </c>
      <c r="BI80" s="18">
        <f t="shared" si="29"/>
        <v>1.1597222222222221</v>
      </c>
      <c r="BJ80" s="16">
        <f>'Zeitpläne Stationen'!F41</f>
        <v>0</v>
      </c>
      <c r="BK80" s="18">
        <f t="shared" si="30"/>
        <v>1.1597222222222221</v>
      </c>
      <c r="BL80" s="16">
        <f>'Zeitpläne Stationen'!E41</f>
        <v>0</v>
      </c>
      <c r="BM80" s="18">
        <f>'Zeitpläne Stationen'!D41</f>
        <v>1.1597222222222221</v>
      </c>
    </row>
    <row r="81" spans="2:65" x14ac:dyDescent="0.2">
      <c r="B81" s="1">
        <f>'Zeitpläne Stationen'!AJ42</f>
        <v>0</v>
      </c>
      <c r="C81" s="3">
        <f t="shared" si="0"/>
        <v>1.1875</v>
      </c>
      <c r="D81" s="1">
        <f>'Zeitpläne Stationen'!AI42</f>
        <v>0</v>
      </c>
      <c r="E81" s="3">
        <f t="shared" si="1"/>
        <v>1.1875</v>
      </c>
      <c r="F81" s="1">
        <f>'Zeitpläne Stationen'!AH42</f>
        <v>0</v>
      </c>
      <c r="G81" s="3">
        <f t="shared" si="2"/>
        <v>1.1875</v>
      </c>
      <c r="H81" s="1" t="str">
        <f>'Zeitpläne Stationen'!AG42</f>
        <v>10d</v>
      </c>
      <c r="I81" s="3">
        <f t="shared" si="3"/>
        <v>1.1875</v>
      </c>
      <c r="J81" s="1">
        <f>'Zeitpläne Stationen'!AF42</f>
        <v>0</v>
      </c>
      <c r="K81" s="3">
        <f t="shared" si="4"/>
        <v>1.1875</v>
      </c>
      <c r="L81" s="1">
        <f>'Zeitpläne Stationen'!AE42</f>
        <v>0</v>
      </c>
      <c r="M81" s="3">
        <f t="shared" si="5"/>
        <v>1.1875</v>
      </c>
      <c r="N81" s="1">
        <f>'Zeitpläne Stationen'!AD42</f>
        <v>0</v>
      </c>
      <c r="O81" s="3">
        <f t="shared" si="6"/>
        <v>1.1875</v>
      </c>
      <c r="P81" s="1" t="str">
        <f>'Zeitpläne Stationen'!AC42</f>
        <v>11a</v>
      </c>
      <c r="Q81" s="18">
        <f t="shared" si="7"/>
        <v>1.1875</v>
      </c>
      <c r="R81" s="16">
        <f>'Zeitpläne Stationen'!AB42</f>
        <v>0</v>
      </c>
      <c r="S81" s="3">
        <f t="shared" si="8"/>
        <v>1.1875</v>
      </c>
      <c r="T81" s="1">
        <f>'Zeitpläne Stationen'!AA42</f>
        <v>0</v>
      </c>
      <c r="U81" s="3">
        <f t="shared" si="9"/>
        <v>1.1875</v>
      </c>
      <c r="V81" s="1">
        <f>'Zeitpläne Stationen'!Z42</f>
        <v>0</v>
      </c>
      <c r="W81" s="3">
        <f t="shared" si="10"/>
        <v>1.1875</v>
      </c>
      <c r="X81" s="1" t="str">
        <f>'Zeitpläne Stationen'!Y42</f>
        <v>11b</v>
      </c>
      <c r="Y81" s="3">
        <f t="shared" si="11"/>
        <v>1.1875</v>
      </c>
      <c r="Z81" s="1">
        <f>'Zeitpläne Stationen'!X42</f>
        <v>0</v>
      </c>
      <c r="AA81" s="3">
        <f t="shared" si="12"/>
        <v>1.1875</v>
      </c>
      <c r="AB81" s="1">
        <f>'Zeitpläne Stationen'!W42</f>
        <v>0</v>
      </c>
      <c r="AC81" s="3">
        <f t="shared" si="13"/>
        <v>1.1875</v>
      </c>
      <c r="AD81" s="1">
        <f>'Zeitpläne Stationen'!V42</f>
        <v>0</v>
      </c>
      <c r="AE81" s="3">
        <f t="shared" si="14"/>
        <v>1.1875</v>
      </c>
      <c r="AF81" s="1">
        <f>'Zeitpläne Stationen'!U42</f>
        <v>0</v>
      </c>
      <c r="AG81" s="3">
        <f t="shared" si="15"/>
        <v>1.1875</v>
      </c>
      <c r="AH81" s="1">
        <f>'Zeitpläne Stationen'!T42</f>
        <v>0</v>
      </c>
      <c r="AI81" s="3">
        <f t="shared" si="16"/>
        <v>1.1875</v>
      </c>
      <c r="AJ81" s="1">
        <f>'Zeitpläne Stationen'!S42</f>
        <v>0</v>
      </c>
      <c r="AK81" s="3">
        <f t="shared" si="17"/>
        <v>1.1875</v>
      </c>
      <c r="AL81" s="1">
        <f>'Zeitpläne Stationen'!R42</f>
        <v>0</v>
      </c>
      <c r="AM81" s="3">
        <f t="shared" si="18"/>
        <v>1.1875</v>
      </c>
      <c r="AN81" s="1">
        <f>'Zeitpläne Stationen'!Q42</f>
        <v>0</v>
      </c>
      <c r="AO81" s="3">
        <f t="shared" si="19"/>
        <v>1.1875</v>
      </c>
      <c r="AP81" s="16">
        <f>'Zeitpläne Stationen'!P42</f>
        <v>0</v>
      </c>
      <c r="AQ81" s="18">
        <f t="shared" si="20"/>
        <v>1.1875</v>
      </c>
      <c r="AR81" s="16">
        <f>'Zeitpläne Stationen'!O42</f>
        <v>0</v>
      </c>
      <c r="AS81" s="18">
        <f t="shared" si="21"/>
        <v>1.1875</v>
      </c>
      <c r="AT81" s="16">
        <f>'Zeitpläne Stationen'!N42</f>
        <v>0</v>
      </c>
      <c r="AU81" s="18">
        <f t="shared" si="22"/>
        <v>1.1875</v>
      </c>
      <c r="AV81" s="16">
        <f>'Zeitpläne Stationen'!M42</f>
        <v>0</v>
      </c>
      <c r="AW81" s="18">
        <f t="shared" si="23"/>
        <v>1.1875</v>
      </c>
      <c r="AX81" s="16">
        <f>'Zeitpläne Stationen'!L42</f>
        <v>0</v>
      </c>
      <c r="AY81" s="18">
        <f t="shared" si="24"/>
        <v>1.1875</v>
      </c>
      <c r="AZ81" s="16">
        <f>'Zeitpläne Stationen'!K42</f>
        <v>0</v>
      </c>
      <c r="BA81" s="18">
        <f t="shared" si="25"/>
        <v>1.1875</v>
      </c>
      <c r="BB81" s="16">
        <f>'Zeitpläne Stationen'!J42</f>
        <v>0</v>
      </c>
      <c r="BC81" s="18">
        <f t="shared" si="26"/>
        <v>1.1875</v>
      </c>
      <c r="BD81" s="16">
        <f>'Zeitpläne Stationen'!I42</f>
        <v>0</v>
      </c>
      <c r="BE81" s="18">
        <f t="shared" si="27"/>
        <v>1.1875</v>
      </c>
      <c r="BF81" s="16">
        <f>'Zeitpläne Stationen'!H42</f>
        <v>12</v>
      </c>
      <c r="BG81" s="18">
        <f t="shared" si="28"/>
        <v>1.1875</v>
      </c>
      <c r="BH81" s="16">
        <f>'Zeitpläne Stationen'!G42</f>
        <v>5</v>
      </c>
      <c r="BI81" s="18">
        <f t="shared" si="29"/>
        <v>1.1875</v>
      </c>
      <c r="BJ81" s="16">
        <f>'Zeitpläne Stationen'!F42</f>
        <v>0</v>
      </c>
      <c r="BK81" s="18">
        <f t="shared" si="30"/>
        <v>1.1875</v>
      </c>
      <c r="BL81" s="16">
        <f>'Zeitpläne Stationen'!E42</f>
        <v>0</v>
      </c>
      <c r="BM81" s="18">
        <f>'Zeitpläne Stationen'!D42</f>
        <v>1.1875</v>
      </c>
    </row>
    <row r="82" spans="2:65" x14ac:dyDescent="0.2">
      <c r="B82" s="1">
        <f>'Zeitpläne Stationen'!AJ43</f>
        <v>0</v>
      </c>
      <c r="C82" s="3">
        <f t="shared" si="0"/>
        <v>1.2152777777777779</v>
      </c>
      <c r="D82" s="1">
        <f>'Zeitpläne Stationen'!AI43</f>
        <v>0</v>
      </c>
      <c r="E82" s="3">
        <f t="shared" si="1"/>
        <v>1.2152777777777779</v>
      </c>
      <c r="F82" s="1">
        <f>'Zeitpläne Stationen'!AH43</f>
        <v>0</v>
      </c>
      <c r="G82" s="3">
        <f t="shared" si="2"/>
        <v>1.2152777777777779</v>
      </c>
      <c r="H82" s="1" t="str">
        <f>'Zeitpläne Stationen'!AG43</f>
        <v>11a</v>
      </c>
      <c r="I82" s="3">
        <f t="shared" si="3"/>
        <v>1.2152777777777779</v>
      </c>
      <c r="J82" s="1">
        <f>'Zeitpläne Stationen'!AF43</f>
        <v>0</v>
      </c>
      <c r="K82" s="3">
        <f t="shared" si="4"/>
        <v>1.2152777777777779</v>
      </c>
      <c r="L82" s="1">
        <f>'Zeitpläne Stationen'!AE43</f>
        <v>0</v>
      </c>
      <c r="M82" s="3">
        <f t="shared" si="5"/>
        <v>1.2152777777777779</v>
      </c>
      <c r="N82" s="1">
        <f>'Zeitpläne Stationen'!AD43</f>
        <v>0</v>
      </c>
      <c r="O82" s="3">
        <f t="shared" si="6"/>
        <v>1.2152777777777779</v>
      </c>
      <c r="P82" s="1" t="str">
        <f>'Zeitpläne Stationen'!AC43</f>
        <v>11b</v>
      </c>
      <c r="Q82" s="18">
        <f t="shared" si="7"/>
        <v>1.2152777777777779</v>
      </c>
      <c r="R82" s="16">
        <f>'Zeitpläne Stationen'!AB43</f>
        <v>0</v>
      </c>
      <c r="S82" s="3">
        <f t="shared" si="8"/>
        <v>1.2152777777777779</v>
      </c>
      <c r="T82" s="1">
        <f>'Zeitpläne Stationen'!AA43</f>
        <v>0</v>
      </c>
      <c r="U82" s="3">
        <f t="shared" si="9"/>
        <v>1.2152777777777779</v>
      </c>
      <c r="V82" s="1">
        <f>'Zeitpläne Stationen'!Z43</f>
        <v>0</v>
      </c>
      <c r="W82" s="3">
        <f t="shared" si="10"/>
        <v>1.2152777777777779</v>
      </c>
      <c r="X82" s="1">
        <f>'Zeitpläne Stationen'!Y43</f>
        <v>0</v>
      </c>
      <c r="Y82" s="3">
        <f t="shared" si="11"/>
        <v>1.2152777777777779</v>
      </c>
      <c r="Z82" s="1">
        <f>'Zeitpläne Stationen'!X43</f>
        <v>0</v>
      </c>
      <c r="AA82" s="3">
        <f t="shared" si="12"/>
        <v>1.2152777777777779</v>
      </c>
      <c r="AB82" s="1">
        <f>'Zeitpläne Stationen'!W43</f>
        <v>0</v>
      </c>
      <c r="AC82" s="3">
        <f t="shared" si="13"/>
        <v>1.2152777777777779</v>
      </c>
      <c r="AD82" s="1">
        <f>'Zeitpläne Stationen'!V43</f>
        <v>0</v>
      </c>
      <c r="AE82" s="3">
        <f t="shared" si="14"/>
        <v>1.2152777777777779</v>
      </c>
      <c r="AF82" s="1">
        <f>'Zeitpläne Stationen'!U43</f>
        <v>0</v>
      </c>
      <c r="AG82" s="3">
        <f t="shared" si="15"/>
        <v>1.2152777777777779</v>
      </c>
      <c r="AH82" s="1">
        <f>'Zeitpläne Stationen'!T43</f>
        <v>0</v>
      </c>
      <c r="AI82" s="3">
        <f t="shared" si="16"/>
        <v>1.2152777777777779</v>
      </c>
      <c r="AJ82" s="1">
        <f>'Zeitpläne Stationen'!S43</f>
        <v>0</v>
      </c>
      <c r="AK82" s="3">
        <f t="shared" si="17"/>
        <v>1.2152777777777779</v>
      </c>
      <c r="AL82" s="1">
        <f>'Zeitpläne Stationen'!R43</f>
        <v>0</v>
      </c>
      <c r="AM82" s="3">
        <f t="shared" si="18"/>
        <v>1.2152777777777779</v>
      </c>
      <c r="AN82" s="1">
        <f>'Zeitpläne Stationen'!Q43</f>
        <v>0</v>
      </c>
      <c r="AO82" s="3">
        <f t="shared" si="19"/>
        <v>1.2152777777777779</v>
      </c>
      <c r="AP82" s="16">
        <f>'Zeitpläne Stationen'!P43</f>
        <v>0</v>
      </c>
      <c r="AQ82" s="18">
        <f t="shared" si="20"/>
        <v>1.2152777777777779</v>
      </c>
      <c r="AR82" s="16">
        <f>'Zeitpläne Stationen'!O43</f>
        <v>0</v>
      </c>
      <c r="AS82" s="18">
        <f t="shared" si="21"/>
        <v>1.2152777777777779</v>
      </c>
      <c r="AT82" s="16">
        <f>'Zeitpläne Stationen'!N43</f>
        <v>0</v>
      </c>
      <c r="AU82" s="18">
        <f t="shared" si="22"/>
        <v>1.2152777777777779</v>
      </c>
      <c r="AV82" s="16">
        <f>'Zeitpläne Stationen'!M43</f>
        <v>0</v>
      </c>
      <c r="AW82" s="18">
        <f t="shared" si="23"/>
        <v>1.2152777777777779</v>
      </c>
      <c r="AX82" s="16">
        <f>'Zeitpläne Stationen'!L43</f>
        <v>0</v>
      </c>
      <c r="AY82" s="18">
        <f t="shared" si="24"/>
        <v>1.2152777777777779</v>
      </c>
      <c r="AZ82" s="16">
        <f>'Zeitpläne Stationen'!K43</f>
        <v>0</v>
      </c>
      <c r="BA82" s="18">
        <f t="shared" si="25"/>
        <v>1.2152777777777779</v>
      </c>
      <c r="BB82" s="16">
        <f>'Zeitpläne Stationen'!J43</f>
        <v>0</v>
      </c>
      <c r="BC82" s="18">
        <f t="shared" si="26"/>
        <v>1.2152777777777779</v>
      </c>
      <c r="BD82" s="16">
        <f>'Zeitpläne Stationen'!I43</f>
        <v>0</v>
      </c>
      <c r="BE82" s="18">
        <f t="shared" si="27"/>
        <v>1.2152777777777779</v>
      </c>
      <c r="BF82" s="16">
        <f>'Zeitpläne Stationen'!H43</f>
        <v>13</v>
      </c>
      <c r="BG82" s="18">
        <f t="shared" si="28"/>
        <v>1.2152777777777779</v>
      </c>
      <c r="BH82" s="16">
        <f>'Zeitpläne Stationen'!G43</f>
        <v>6</v>
      </c>
      <c r="BI82" s="18">
        <f t="shared" si="29"/>
        <v>1.2152777777777779</v>
      </c>
      <c r="BJ82" s="16">
        <f>'Zeitpläne Stationen'!F43</f>
        <v>0</v>
      </c>
      <c r="BK82" s="18">
        <f t="shared" si="30"/>
        <v>1.2152777777777779</v>
      </c>
      <c r="BL82" s="16">
        <f>'Zeitpläne Stationen'!E43</f>
        <v>0</v>
      </c>
      <c r="BM82" s="18">
        <f>'Zeitpläne Stationen'!D43</f>
        <v>1.2152777777777779</v>
      </c>
    </row>
    <row r="83" spans="2:65" x14ac:dyDescent="0.2">
      <c r="B83" s="1">
        <f>'Zeitpläne Stationen'!AJ44</f>
        <v>0</v>
      </c>
      <c r="C83" s="3">
        <f t="shared" si="0"/>
        <v>1.2430555555555556</v>
      </c>
      <c r="D83" s="1">
        <f>'Zeitpläne Stationen'!AI44</f>
        <v>0</v>
      </c>
      <c r="E83" s="3">
        <f t="shared" si="1"/>
        <v>1.2430555555555556</v>
      </c>
      <c r="F83" s="1">
        <f>'Zeitpläne Stationen'!AH44</f>
        <v>0</v>
      </c>
      <c r="G83" s="3">
        <f t="shared" si="2"/>
        <v>1.2430555555555556</v>
      </c>
      <c r="H83" s="1" t="str">
        <f>'Zeitpläne Stationen'!AG44</f>
        <v>11b</v>
      </c>
      <c r="I83" s="3">
        <f t="shared" si="3"/>
        <v>1.2430555555555556</v>
      </c>
      <c r="J83" s="1">
        <f>'Zeitpläne Stationen'!AF44</f>
        <v>0</v>
      </c>
      <c r="K83" s="3">
        <f t="shared" si="4"/>
        <v>1.2430555555555556</v>
      </c>
      <c r="L83" s="1">
        <f>'Zeitpläne Stationen'!AE44</f>
        <v>0</v>
      </c>
      <c r="M83" s="3">
        <f t="shared" si="5"/>
        <v>1.2430555555555556</v>
      </c>
      <c r="N83" s="1">
        <f>'Zeitpläne Stationen'!AD44</f>
        <v>0</v>
      </c>
      <c r="O83" s="3">
        <f t="shared" si="6"/>
        <v>1.2430555555555556</v>
      </c>
      <c r="P83" s="1">
        <f>'Zeitpläne Stationen'!AC44</f>
        <v>0</v>
      </c>
      <c r="Q83" s="18">
        <f t="shared" si="7"/>
        <v>1.2430555555555556</v>
      </c>
      <c r="R83" s="16">
        <f>'Zeitpläne Stationen'!AB44</f>
        <v>0</v>
      </c>
      <c r="S83" s="3">
        <f t="shared" si="8"/>
        <v>1.2430555555555556</v>
      </c>
      <c r="T83" s="1">
        <f>'Zeitpläne Stationen'!AA44</f>
        <v>0</v>
      </c>
      <c r="U83" s="3">
        <f t="shared" si="9"/>
        <v>1.2430555555555556</v>
      </c>
      <c r="V83" s="1">
        <f>'Zeitpläne Stationen'!Z44</f>
        <v>0</v>
      </c>
      <c r="W83" s="3">
        <f t="shared" si="10"/>
        <v>1.2430555555555556</v>
      </c>
      <c r="X83" s="1">
        <f>'Zeitpläne Stationen'!Y44</f>
        <v>0</v>
      </c>
      <c r="Y83" s="3">
        <f t="shared" si="11"/>
        <v>1.2430555555555556</v>
      </c>
      <c r="Z83" s="1">
        <f>'Zeitpläne Stationen'!X44</f>
        <v>0</v>
      </c>
      <c r="AA83" s="3">
        <f t="shared" si="12"/>
        <v>1.2430555555555556</v>
      </c>
      <c r="AB83" s="1">
        <f>'Zeitpläne Stationen'!W44</f>
        <v>0</v>
      </c>
      <c r="AC83" s="3">
        <f t="shared" si="13"/>
        <v>1.2430555555555556</v>
      </c>
      <c r="AD83" s="1">
        <f>'Zeitpläne Stationen'!V44</f>
        <v>0</v>
      </c>
      <c r="AE83" s="3">
        <f t="shared" si="14"/>
        <v>1.2430555555555556</v>
      </c>
      <c r="AF83" s="1">
        <f>'Zeitpläne Stationen'!U44</f>
        <v>0</v>
      </c>
      <c r="AG83" s="3">
        <f t="shared" si="15"/>
        <v>1.2430555555555556</v>
      </c>
      <c r="AH83" s="1">
        <f>'Zeitpläne Stationen'!T44</f>
        <v>0</v>
      </c>
      <c r="AI83" s="3">
        <f t="shared" si="16"/>
        <v>1.2430555555555556</v>
      </c>
      <c r="AJ83" s="1">
        <f>'Zeitpläne Stationen'!S44</f>
        <v>0</v>
      </c>
      <c r="AK83" s="3">
        <f t="shared" si="17"/>
        <v>1.2430555555555556</v>
      </c>
      <c r="AL83" s="1">
        <f>'Zeitpläne Stationen'!R44</f>
        <v>0</v>
      </c>
      <c r="AM83" s="3">
        <f t="shared" si="18"/>
        <v>1.2430555555555556</v>
      </c>
      <c r="AN83" s="1">
        <f>'Zeitpläne Stationen'!Q44</f>
        <v>0</v>
      </c>
      <c r="AO83" s="3">
        <f t="shared" si="19"/>
        <v>1.2430555555555556</v>
      </c>
      <c r="AP83" s="16">
        <f>'Zeitpläne Stationen'!P44</f>
        <v>0</v>
      </c>
      <c r="AQ83" s="18">
        <f t="shared" si="20"/>
        <v>1.2430555555555556</v>
      </c>
      <c r="AR83" s="16">
        <f>'Zeitpläne Stationen'!O44</f>
        <v>0</v>
      </c>
      <c r="AS83" s="18">
        <f t="shared" si="21"/>
        <v>1.2430555555555556</v>
      </c>
      <c r="AT83" s="16">
        <f>'Zeitpläne Stationen'!N44</f>
        <v>0</v>
      </c>
      <c r="AU83" s="18">
        <f t="shared" si="22"/>
        <v>1.2430555555555556</v>
      </c>
      <c r="AV83" s="16">
        <f>'Zeitpläne Stationen'!M44</f>
        <v>0</v>
      </c>
      <c r="AW83" s="18">
        <f t="shared" si="23"/>
        <v>1.2430555555555556</v>
      </c>
      <c r="AX83" s="16">
        <f>'Zeitpläne Stationen'!L44</f>
        <v>0</v>
      </c>
      <c r="AY83" s="18">
        <f t="shared" si="24"/>
        <v>1.2430555555555556</v>
      </c>
      <c r="AZ83" s="16">
        <f>'Zeitpläne Stationen'!K44</f>
        <v>0</v>
      </c>
      <c r="BA83" s="18">
        <f t="shared" si="25"/>
        <v>1.2430555555555556</v>
      </c>
      <c r="BB83" s="16">
        <f>'Zeitpläne Stationen'!J44</f>
        <v>0</v>
      </c>
      <c r="BC83" s="18">
        <f t="shared" si="26"/>
        <v>1.2430555555555556</v>
      </c>
      <c r="BD83" s="16">
        <f>'Zeitpläne Stationen'!I44</f>
        <v>0</v>
      </c>
      <c r="BE83" s="18">
        <f t="shared" si="27"/>
        <v>1.2430555555555556</v>
      </c>
      <c r="BF83" s="16">
        <f>'Zeitpläne Stationen'!H44</f>
        <v>14</v>
      </c>
      <c r="BG83" s="18">
        <f t="shared" si="28"/>
        <v>1.2430555555555556</v>
      </c>
      <c r="BH83" s="16">
        <f>'Zeitpläne Stationen'!G44</f>
        <v>7</v>
      </c>
      <c r="BI83" s="18">
        <f t="shared" si="29"/>
        <v>1.2430555555555556</v>
      </c>
      <c r="BJ83" s="16">
        <f>'Zeitpläne Stationen'!F44</f>
        <v>0</v>
      </c>
      <c r="BK83" s="18">
        <f t="shared" si="30"/>
        <v>1.2430555555555556</v>
      </c>
      <c r="BL83" s="16">
        <f>'Zeitpläne Stationen'!E44</f>
        <v>0</v>
      </c>
      <c r="BM83" s="18">
        <f>'Zeitpläne Stationen'!D44</f>
        <v>1.2430555555555556</v>
      </c>
    </row>
    <row r="84" spans="2:65" x14ac:dyDescent="0.2">
      <c r="B84" s="1">
        <f>'Zeitpläne Stationen'!AJ45</f>
        <v>0</v>
      </c>
      <c r="C84" s="3">
        <f t="shared" si="0"/>
        <v>1.2708333333333333</v>
      </c>
      <c r="D84" s="1">
        <f>'Zeitpläne Stationen'!AI45</f>
        <v>0</v>
      </c>
      <c r="E84" s="3">
        <f t="shared" si="1"/>
        <v>1.2708333333333333</v>
      </c>
      <c r="F84" s="1">
        <f>'Zeitpläne Stationen'!AH45</f>
        <v>0</v>
      </c>
      <c r="G84" s="3">
        <f t="shared" si="2"/>
        <v>1.2708333333333333</v>
      </c>
      <c r="H84" s="1">
        <f>'Zeitpläne Stationen'!AG45</f>
        <v>0</v>
      </c>
      <c r="I84" s="3">
        <f t="shared" si="3"/>
        <v>1.2708333333333333</v>
      </c>
      <c r="J84" s="1">
        <f>'Zeitpläne Stationen'!AF45</f>
        <v>0</v>
      </c>
      <c r="K84" s="3">
        <f t="shared" si="4"/>
        <v>1.2708333333333333</v>
      </c>
      <c r="L84" s="1">
        <f>'Zeitpläne Stationen'!AE45</f>
        <v>0</v>
      </c>
      <c r="M84" s="3">
        <f t="shared" si="5"/>
        <v>1.2708333333333333</v>
      </c>
      <c r="N84" s="1">
        <f>'Zeitpläne Stationen'!AD45</f>
        <v>0</v>
      </c>
      <c r="O84" s="3">
        <f t="shared" si="6"/>
        <v>1.2708333333333333</v>
      </c>
      <c r="P84" s="1">
        <f>'Zeitpläne Stationen'!AC45</f>
        <v>0</v>
      </c>
      <c r="Q84" s="18">
        <f t="shared" si="7"/>
        <v>1.2708333333333333</v>
      </c>
      <c r="R84" s="16">
        <f>'Zeitpläne Stationen'!AB45</f>
        <v>0</v>
      </c>
      <c r="S84" s="3">
        <f t="shared" si="8"/>
        <v>1.2708333333333333</v>
      </c>
      <c r="T84" s="1">
        <f>'Zeitpläne Stationen'!AA45</f>
        <v>0</v>
      </c>
      <c r="U84" s="3">
        <f t="shared" si="9"/>
        <v>1.2708333333333333</v>
      </c>
      <c r="V84" s="1">
        <f>'Zeitpläne Stationen'!Z45</f>
        <v>0</v>
      </c>
      <c r="W84" s="3">
        <f t="shared" si="10"/>
        <v>1.2708333333333333</v>
      </c>
      <c r="X84" s="1">
        <f>'Zeitpläne Stationen'!Y45</f>
        <v>0</v>
      </c>
      <c r="Y84" s="3">
        <f t="shared" si="11"/>
        <v>1.2708333333333333</v>
      </c>
      <c r="Z84" s="1">
        <f>'Zeitpläne Stationen'!X45</f>
        <v>0</v>
      </c>
      <c r="AA84" s="3">
        <f t="shared" si="12"/>
        <v>1.2708333333333333</v>
      </c>
      <c r="AB84" s="1">
        <f>'Zeitpläne Stationen'!W45</f>
        <v>0</v>
      </c>
      <c r="AC84" s="3">
        <f t="shared" si="13"/>
        <v>1.2708333333333333</v>
      </c>
      <c r="AD84" s="1">
        <f>'Zeitpläne Stationen'!V45</f>
        <v>0</v>
      </c>
      <c r="AE84" s="3">
        <f t="shared" si="14"/>
        <v>1.2708333333333333</v>
      </c>
      <c r="AF84" s="1">
        <f>'Zeitpläne Stationen'!U45</f>
        <v>0</v>
      </c>
      <c r="AG84" s="3">
        <f t="shared" si="15"/>
        <v>1.2708333333333333</v>
      </c>
      <c r="AH84" s="1">
        <f>'Zeitpläne Stationen'!T45</f>
        <v>0</v>
      </c>
      <c r="AI84" s="3">
        <f t="shared" si="16"/>
        <v>1.2708333333333333</v>
      </c>
      <c r="AJ84" s="1">
        <f>'Zeitpläne Stationen'!S45</f>
        <v>0</v>
      </c>
      <c r="AK84" s="3">
        <f t="shared" si="17"/>
        <v>1.2708333333333333</v>
      </c>
      <c r="AL84" s="1">
        <f>'Zeitpläne Stationen'!R45</f>
        <v>0</v>
      </c>
      <c r="AM84" s="3">
        <f t="shared" si="18"/>
        <v>1.2708333333333333</v>
      </c>
      <c r="AN84" s="1">
        <f>'Zeitpläne Stationen'!Q45</f>
        <v>0</v>
      </c>
      <c r="AO84" s="3">
        <f t="shared" si="19"/>
        <v>1.2708333333333333</v>
      </c>
      <c r="AP84" s="16">
        <f>'Zeitpläne Stationen'!P45</f>
        <v>0</v>
      </c>
      <c r="AQ84" s="18">
        <f t="shared" si="20"/>
        <v>1.2708333333333333</v>
      </c>
      <c r="AR84" s="16">
        <f>'Zeitpläne Stationen'!O45</f>
        <v>0</v>
      </c>
      <c r="AS84" s="18">
        <f t="shared" si="21"/>
        <v>1.2708333333333333</v>
      </c>
      <c r="AT84" s="16">
        <f>'Zeitpläne Stationen'!N45</f>
        <v>0</v>
      </c>
      <c r="AU84" s="18">
        <f t="shared" si="22"/>
        <v>1.2708333333333333</v>
      </c>
      <c r="AV84" s="16">
        <f>'Zeitpläne Stationen'!M45</f>
        <v>0</v>
      </c>
      <c r="AW84" s="18">
        <f t="shared" si="23"/>
        <v>1.2708333333333333</v>
      </c>
      <c r="AX84" s="16">
        <f>'Zeitpläne Stationen'!L45</f>
        <v>0</v>
      </c>
      <c r="AY84" s="18">
        <f t="shared" si="24"/>
        <v>1.2708333333333333</v>
      </c>
      <c r="AZ84" s="16">
        <f>'Zeitpläne Stationen'!K45</f>
        <v>0</v>
      </c>
      <c r="BA84" s="18">
        <f t="shared" si="25"/>
        <v>1.2708333333333333</v>
      </c>
      <c r="BB84" s="16">
        <f>'Zeitpläne Stationen'!J45</f>
        <v>0</v>
      </c>
      <c r="BC84" s="18">
        <f t="shared" si="26"/>
        <v>1.2708333333333333</v>
      </c>
      <c r="BD84" s="16">
        <f>'Zeitpläne Stationen'!I45</f>
        <v>0</v>
      </c>
      <c r="BE84" s="18">
        <f t="shared" si="27"/>
        <v>1.2708333333333333</v>
      </c>
      <c r="BF84" s="16">
        <f>'Zeitpläne Stationen'!H45</f>
        <v>15</v>
      </c>
      <c r="BG84" s="18">
        <f t="shared" si="28"/>
        <v>1.2708333333333333</v>
      </c>
      <c r="BH84" s="16">
        <f>'Zeitpläne Stationen'!G45</f>
        <v>8</v>
      </c>
      <c r="BI84" s="18">
        <f t="shared" si="29"/>
        <v>1.2708333333333333</v>
      </c>
      <c r="BJ84" s="16">
        <f>'Zeitpläne Stationen'!F45</f>
        <v>1</v>
      </c>
      <c r="BK84" s="18">
        <f t="shared" si="30"/>
        <v>1.2708333333333333</v>
      </c>
      <c r="BL84" s="16">
        <f>'Zeitpläne Stationen'!E45</f>
        <v>0</v>
      </c>
      <c r="BM84" s="18">
        <f>'Zeitpläne Stationen'!D45</f>
        <v>1.2708333333333333</v>
      </c>
    </row>
    <row r="85" spans="2:65" x14ac:dyDescent="0.2">
      <c r="B85" s="1">
        <f>'Zeitpläne Stationen'!AJ46</f>
        <v>0</v>
      </c>
      <c r="C85" s="3">
        <f t="shared" si="0"/>
        <v>1.2986111111111112</v>
      </c>
      <c r="D85" s="1">
        <f>'Zeitpläne Stationen'!AI46</f>
        <v>0</v>
      </c>
      <c r="E85" s="3">
        <f t="shared" si="1"/>
        <v>1.2986111111111112</v>
      </c>
      <c r="F85" s="1">
        <f>'Zeitpläne Stationen'!AH46</f>
        <v>0</v>
      </c>
      <c r="G85" s="3">
        <f t="shared" si="2"/>
        <v>1.2986111111111112</v>
      </c>
      <c r="H85" s="1">
        <f>'Zeitpläne Stationen'!AG46</f>
        <v>0</v>
      </c>
      <c r="I85" s="3">
        <f t="shared" si="3"/>
        <v>1.2986111111111112</v>
      </c>
      <c r="J85" s="1">
        <f>'Zeitpläne Stationen'!AF46</f>
        <v>0</v>
      </c>
      <c r="K85" s="3">
        <f t="shared" si="4"/>
        <v>1.2986111111111112</v>
      </c>
      <c r="L85" s="1">
        <f>'Zeitpläne Stationen'!AE46</f>
        <v>0</v>
      </c>
      <c r="M85" s="3">
        <f t="shared" si="5"/>
        <v>1.2986111111111112</v>
      </c>
      <c r="N85" s="1">
        <f>'Zeitpläne Stationen'!AD46</f>
        <v>0</v>
      </c>
      <c r="O85" s="3">
        <f t="shared" si="6"/>
        <v>1.2986111111111112</v>
      </c>
      <c r="P85" s="1">
        <f>'Zeitpläne Stationen'!AC46</f>
        <v>0</v>
      </c>
      <c r="Q85" s="18">
        <f t="shared" si="7"/>
        <v>1.2986111111111112</v>
      </c>
      <c r="R85" s="16">
        <f>'Zeitpläne Stationen'!AB46</f>
        <v>0</v>
      </c>
      <c r="S85" s="3">
        <f t="shared" si="8"/>
        <v>1.2986111111111112</v>
      </c>
      <c r="T85" s="1">
        <f>'Zeitpläne Stationen'!AA46</f>
        <v>0</v>
      </c>
      <c r="U85" s="3">
        <f t="shared" si="9"/>
        <v>1.2986111111111112</v>
      </c>
      <c r="V85" s="1">
        <f>'Zeitpläne Stationen'!Z46</f>
        <v>0</v>
      </c>
      <c r="W85" s="3">
        <f t="shared" si="10"/>
        <v>1.2986111111111112</v>
      </c>
      <c r="X85" s="1">
        <f>'Zeitpläne Stationen'!Y46</f>
        <v>0</v>
      </c>
      <c r="Y85" s="3">
        <f t="shared" si="11"/>
        <v>1.2986111111111112</v>
      </c>
      <c r="Z85" s="1">
        <f>'Zeitpläne Stationen'!X46</f>
        <v>0</v>
      </c>
      <c r="AA85" s="3">
        <f t="shared" si="12"/>
        <v>1.2986111111111112</v>
      </c>
      <c r="AB85" s="1">
        <f>'Zeitpläne Stationen'!W46</f>
        <v>0</v>
      </c>
      <c r="AC85" s="3">
        <f t="shared" si="13"/>
        <v>1.2986111111111112</v>
      </c>
      <c r="AD85" s="1">
        <f>'Zeitpläne Stationen'!V46</f>
        <v>0</v>
      </c>
      <c r="AE85" s="3">
        <f t="shared" si="14"/>
        <v>1.2986111111111112</v>
      </c>
      <c r="AF85" s="1">
        <f>'Zeitpläne Stationen'!U46</f>
        <v>0</v>
      </c>
      <c r="AG85" s="3">
        <f t="shared" si="15"/>
        <v>1.2986111111111112</v>
      </c>
      <c r="AH85" s="1">
        <f>'Zeitpläne Stationen'!T46</f>
        <v>0</v>
      </c>
      <c r="AI85" s="3">
        <f t="shared" si="16"/>
        <v>1.2986111111111112</v>
      </c>
      <c r="AJ85" s="1">
        <f>'Zeitpläne Stationen'!S46</f>
        <v>0</v>
      </c>
      <c r="AK85" s="3">
        <f t="shared" si="17"/>
        <v>1.2986111111111112</v>
      </c>
      <c r="AL85" s="1">
        <f>'Zeitpläne Stationen'!R46</f>
        <v>0</v>
      </c>
      <c r="AM85" s="3">
        <f t="shared" si="18"/>
        <v>1.2986111111111112</v>
      </c>
      <c r="AN85" s="1">
        <f>'Zeitpläne Stationen'!Q46</f>
        <v>0</v>
      </c>
      <c r="AO85" s="3">
        <f t="shared" si="19"/>
        <v>1.2986111111111112</v>
      </c>
      <c r="AP85" s="16">
        <f>'Zeitpläne Stationen'!P46</f>
        <v>0</v>
      </c>
      <c r="AQ85" s="18">
        <f t="shared" si="20"/>
        <v>1.2986111111111112</v>
      </c>
      <c r="AR85" s="16">
        <f>'Zeitpläne Stationen'!O46</f>
        <v>0</v>
      </c>
      <c r="AS85" s="18">
        <f t="shared" si="21"/>
        <v>1.2986111111111112</v>
      </c>
      <c r="AT85" s="16">
        <f>'Zeitpläne Stationen'!N46</f>
        <v>0</v>
      </c>
      <c r="AU85" s="18">
        <f t="shared" si="22"/>
        <v>1.2986111111111112</v>
      </c>
      <c r="AV85" s="16">
        <f>'Zeitpläne Stationen'!M46</f>
        <v>0</v>
      </c>
      <c r="AW85" s="18">
        <f t="shared" si="23"/>
        <v>1.2986111111111112</v>
      </c>
      <c r="AX85" s="16">
        <f>'Zeitpläne Stationen'!L46</f>
        <v>0</v>
      </c>
      <c r="AY85" s="18">
        <f t="shared" si="24"/>
        <v>1.2986111111111112</v>
      </c>
      <c r="AZ85" s="16">
        <f>'Zeitpläne Stationen'!K46</f>
        <v>0</v>
      </c>
      <c r="BA85" s="18">
        <f t="shared" si="25"/>
        <v>1.2986111111111112</v>
      </c>
      <c r="BB85" s="16">
        <f>'Zeitpläne Stationen'!J46</f>
        <v>0</v>
      </c>
      <c r="BC85" s="18">
        <f t="shared" si="26"/>
        <v>1.2986111111111112</v>
      </c>
      <c r="BD85" s="16">
        <f>'Zeitpläne Stationen'!I46</f>
        <v>0</v>
      </c>
      <c r="BE85" s="18">
        <f t="shared" si="27"/>
        <v>1.2986111111111112</v>
      </c>
      <c r="BF85" s="16">
        <f>'Zeitpläne Stationen'!H46</f>
        <v>16</v>
      </c>
      <c r="BG85" s="18">
        <f t="shared" si="28"/>
        <v>1.2986111111111112</v>
      </c>
      <c r="BH85" s="16">
        <f>'Zeitpläne Stationen'!G46</f>
        <v>9</v>
      </c>
      <c r="BI85" s="18">
        <f t="shared" si="29"/>
        <v>1.2986111111111112</v>
      </c>
      <c r="BJ85" s="16">
        <f>'Zeitpläne Stationen'!F46</f>
        <v>2</v>
      </c>
      <c r="BK85" s="18">
        <f t="shared" si="30"/>
        <v>1.2986111111111112</v>
      </c>
      <c r="BL85" s="16">
        <f>'Zeitpläne Stationen'!E46</f>
        <v>0</v>
      </c>
      <c r="BM85" s="18">
        <f>'Zeitpläne Stationen'!D46</f>
        <v>1.2986111111111112</v>
      </c>
    </row>
    <row r="86" spans="2:65" x14ac:dyDescent="0.2">
      <c r="B86" s="1">
        <f>'Zeitpläne Stationen'!AJ47</f>
        <v>0</v>
      </c>
      <c r="C86" s="3">
        <f t="shared" si="0"/>
        <v>1.3263888888888888</v>
      </c>
      <c r="D86" s="1">
        <f>'Zeitpläne Stationen'!AI47</f>
        <v>0</v>
      </c>
      <c r="E86" s="3">
        <f t="shared" si="1"/>
        <v>1.3263888888888888</v>
      </c>
      <c r="F86" s="1">
        <f>'Zeitpläne Stationen'!AH47</f>
        <v>0</v>
      </c>
      <c r="G86" s="3">
        <f t="shared" si="2"/>
        <v>1.3263888888888888</v>
      </c>
      <c r="H86" s="1">
        <f>'Zeitpläne Stationen'!AG47</f>
        <v>0</v>
      </c>
      <c r="I86" s="3">
        <f t="shared" si="3"/>
        <v>1.3263888888888888</v>
      </c>
      <c r="J86" s="1">
        <f>'Zeitpläne Stationen'!AF47</f>
        <v>0</v>
      </c>
      <c r="K86" s="3">
        <f t="shared" si="4"/>
        <v>1.3263888888888888</v>
      </c>
      <c r="L86" s="1">
        <f>'Zeitpläne Stationen'!AE47</f>
        <v>0</v>
      </c>
      <c r="M86" s="3">
        <f t="shared" si="5"/>
        <v>1.3263888888888888</v>
      </c>
      <c r="N86" s="1">
        <f>'Zeitpläne Stationen'!AD47</f>
        <v>0</v>
      </c>
      <c r="O86" s="3">
        <f t="shared" si="6"/>
        <v>1.3263888888888888</v>
      </c>
      <c r="P86" s="1">
        <f>'Zeitpläne Stationen'!AC47</f>
        <v>0</v>
      </c>
      <c r="Q86" s="18">
        <f t="shared" si="7"/>
        <v>1.3263888888888888</v>
      </c>
      <c r="R86" s="16">
        <f>'Zeitpläne Stationen'!AB47</f>
        <v>0</v>
      </c>
      <c r="S86" s="3">
        <f t="shared" si="8"/>
        <v>1.3263888888888888</v>
      </c>
      <c r="T86" s="1">
        <f>'Zeitpläne Stationen'!AA47</f>
        <v>0</v>
      </c>
      <c r="U86" s="3">
        <f t="shared" si="9"/>
        <v>1.3263888888888888</v>
      </c>
      <c r="V86" s="1">
        <f>'Zeitpläne Stationen'!Z47</f>
        <v>0</v>
      </c>
      <c r="W86" s="3">
        <f t="shared" si="10"/>
        <v>1.3263888888888888</v>
      </c>
      <c r="X86" s="1">
        <f>'Zeitpläne Stationen'!Y47</f>
        <v>0</v>
      </c>
      <c r="Y86" s="3">
        <f t="shared" si="11"/>
        <v>1.3263888888888888</v>
      </c>
      <c r="Z86" s="1">
        <f>'Zeitpläne Stationen'!X47</f>
        <v>0</v>
      </c>
      <c r="AA86" s="3">
        <f t="shared" si="12"/>
        <v>1.3263888888888888</v>
      </c>
      <c r="AB86" s="1">
        <f>'Zeitpläne Stationen'!W47</f>
        <v>0</v>
      </c>
      <c r="AC86" s="3">
        <f t="shared" si="13"/>
        <v>1.3263888888888888</v>
      </c>
      <c r="AD86" s="1">
        <f>'Zeitpläne Stationen'!V47</f>
        <v>0</v>
      </c>
      <c r="AE86" s="3">
        <f t="shared" si="14"/>
        <v>1.3263888888888888</v>
      </c>
      <c r="AF86" s="1">
        <f>'Zeitpläne Stationen'!U47</f>
        <v>0</v>
      </c>
      <c r="AG86" s="3">
        <f t="shared" si="15"/>
        <v>1.3263888888888888</v>
      </c>
      <c r="AH86" s="1">
        <f>'Zeitpläne Stationen'!T47</f>
        <v>0</v>
      </c>
      <c r="AI86" s="3">
        <f t="shared" si="16"/>
        <v>1.3263888888888888</v>
      </c>
      <c r="AJ86" s="1">
        <f>'Zeitpläne Stationen'!S47</f>
        <v>0</v>
      </c>
      <c r="AK86" s="3">
        <f t="shared" si="17"/>
        <v>1.3263888888888888</v>
      </c>
      <c r="AL86" s="1">
        <f>'Zeitpläne Stationen'!R47</f>
        <v>0</v>
      </c>
      <c r="AM86" s="3">
        <f t="shared" si="18"/>
        <v>1.3263888888888888</v>
      </c>
      <c r="AN86" s="1">
        <f>'Zeitpläne Stationen'!Q47</f>
        <v>0</v>
      </c>
      <c r="AO86" s="3">
        <f t="shared" si="19"/>
        <v>1.3263888888888888</v>
      </c>
      <c r="AP86" s="16">
        <f>'Zeitpläne Stationen'!P47</f>
        <v>0</v>
      </c>
      <c r="AQ86" s="18">
        <f t="shared" si="20"/>
        <v>1.3263888888888888</v>
      </c>
      <c r="AR86" s="16">
        <f>'Zeitpläne Stationen'!O47</f>
        <v>0</v>
      </c>
      <c r="AS86" s="18">
        <f t="shared" si="21"/>
        <v>1.3263888888888888</v>
      </c>
      <c r="AT86" s="16">
        <f>'Zeitpläne Stationen'!N47</f>
        <v>0</v>
      </c>
      <c r="AU86" s="18">
        <f t="shared" si="22"/>
        <v>1.3263888888888888</v>
      </c>
      <c r="AV86" s="16">
        <f>'Zeitpläne Stationen'!M47</f>
        <v>0</v>
      </c>
      <c r="AW86" s="18">
        <f t="shared" si="23"/>
        <v>1.3263888888888888</v>
      </c>
      <c r="AX86" s="16">
        <f>'Zeitpläne Stationen'!L47</f>
        <v>0</v>
      </c>
      <c r="AY86" s="18">
        <f t="shared" si="24"/>
        <v>1.3263888888888888</v>
      </c>
      <c r="AZ86" s="16">
        <f>'Zeitpläne Stationen'!K47</f>
        <v>0</v>
      </c>
      <c r="BA86" s="18">
        <f t="shared" si="25"/>
        <v>1.3263888888888888</v>
      </c>
      <c r="BB86" s="16">
        <f>'Zeitpläne Stationen'!J47</f>
        <v>0</v>
      </c>
      <c r="BC86" s="18">
        <f t="shared" si="26"/>
        <v>1.3263888888888888</v>
      </c>
      <c r="BD86" s="16">
        <f>'Zeitpläne Stationen'!I47</f>
        <v>0</v>
      </c>
      <c r="BE86" s="18">
        <f t="shared" si="27"/>
        <v>1.3263888888888888</v>
      </c>
      <c r="BF86" s="16">
        <f>'Zeitpläne Stationen'!H47</f>
        <v>17</v>
      </c>
      <c r="BG86" s="18">
        <f t="shared" si="28"/>
        <v>1.3263888888888888</v>
      </c>
      <c r="BH86" s="16">
        <f>'Zeitpläne Stationen'!G47</f>
        <v>10</v>
      </c>
      <c r="BI86" s="18">
        <f t="shared" si="29"/>
        <v>1.3263888888888888</v>
      </c>
      <c r="BJ86" s="16">
        <f>'Zeitpläne Stationen'!F47</f>
        <v>3</v>
      </c>
      <c r="BK86" s="18">
        <f t="shared" si="30"/>
        <v>1.3263888888888888</v>
      </c>
      <c r="BL86" s="16">
        <f>'Zeitpläne Stationen'!E47</f>
        <v>0</v>
      </c>
      <c r="BM86" s="18">
        <f>'Zeitpläne Stationen'!D47</f>
        <v>1.3263888888888888</v>
      </c>
    </row>
    <row r="87" spans="2:65" x14ac:dyDescent="0.2">
      <c r="B87" s="1">
        <f>'Zeitpläne Stationen'!AJ48</f>
        <v>0</v>
      </c>
      <c r="C87" s="3">
        <f t="shared" si="0"/>
        <v>0.35416666666666669</v>
      </c>
      <c r="D87" s="1">
        <f>'Zeitpläne Stationen'!AI48</f>
        <v>0</v>
      </c>
      <c r="E87" s="3">
        <f t="shared" si="1"/>
        <v>0.35416666666666669</v>
      </c>
      <c r="F87" s="1">
        <f>'Zeitpläne Stationen'!AH48</f>
        <v>0</v>
      </c>
      <c r="G87" s="3">
        <f t="shared" si="2"/>
        <v>0.35416666666666669</v>
      </c>
      <c r="H87" s="1">
        <f>'Zeitpläne Stationen'!AG48</f>
        <v>0</v>
      </c>
      <c r="I87" s="3">
        <f t="shared" si="3"/>
        <v>0.35416666666666669</v>
      </c>
      <c r="J87" s="1">
        <f>'Zeitpläne Stationen'!AF48</f>
        <v>0</v>
      </c>
      <c r="K87" s="3">
        <f t="shared" si="4"/>
        <v>0.35416666666666669</v>
      </c>
      <c r="L87" s="1">
        <f>'Zeitpläne Stationen'!AE48</f>
        <v>0</v>
      </c>
      <c r="M87" s="3">
        <f t="shared" si="5"/>
        <v>0.35416666666666669</v>
      </c>
      <c r="N87" s="1">
        <f>'Zeitpläne Stationen'!AD48</f>
        <v>0</v>
      </c>
      <c r="O87" s="3">
        <f t="shared" si="6"/>
        <v>0.35416666666666669</v>
      </c>
      <c r="P87" s="1">
        <f>'Zeitpläne Stationen'!AC48</f>
        <v>0</v>
      </c>
      <c r="Q87" s="18">
        <f t="shared" si="7"/>
        <v>0.35416666666666669</v>
      </c>
      <c r="R87" s="16">
        <f>'Zeitpläne Stationen'!AB48</f>
        <v>0</v>
      </c>
      <c r="S87" s="3">
        <f t="shared" ref="S87:S90" si="31">U87</f>
        <v>0.35416666666666669</v>
      </c>
      <c r="T87" s="1">
        <f>'Zeitpläne Stationen'!AA48</f>
        <v>0</v>
      </c>
      <c r="U87" s="3">
        <f t="shared" ref="U87:U90" si="32">W87</f>
        <v>0.35416666666666669</v>
      </c>
      <c r="V87" s="1">
        <f>'Zeitpläne Stationen'!Z48</f>
        <v>0</v>
      </c>
      <c r="W87" s="3">
        <f t="shared" ref="W87:W90" si="33">Y87</f>
        <v>0.35416666666666669</v>
      </c>
      <c r="X87" s="1">
        <f>'Zeitpläne Stationen'!Y48</f>
        <v>0</v>
      </c>
      <c r="Y87" s="3">
        <f t="shared" ref="Y87:Y90" si="34">AA87</f>
        <v>0.35416666666666669</v>
      </c>
      <c r="Z87" s="1">
        <f>'Zeitpläne Stationen'!X48</f>
        <v>0</v>
      </c>
      <c r="AA87" s="3">
        <f t="shared" ref="AA87:AA90" si="35">AC87</f>
        <v>0.35416666666666669</v>
      </c>
      <c r="AB87" s="1">
        <f>'Zeitpläne Stationen'!W48</f>
        <v>0</v>
      </c>
      <c r="AC87" s="3">
        <f t="shared" ref="AC87:AC90" si="36">AE87</f>
        <v>0.35416666666666669</v>
      </c>
      <c r="AD87" s="1">
        <f>'Zeitpläne Stationen'!V48</f>
        <v>0</v>
      </c>
      <c r="AE87" s="3">
        <f t="shared" ref="AE87:AE90" si="37">AG87</f>
        <v>0.35416666666666669</v>
      </c>
      <c r="AF87" s="1">
        <f>'Zeitpläne Stationen'!U48</f>
        <v>0</v>
      </c>
      <c r="AG87" s="3">
        <f t="shared" ref="AG87:AG90" si="38">AI87</f>
        <v>0.35416666666666669</v>
      </c>
      <c r="AH87" s="1">
        <f>'Zeitpläne Stationen'!T48</f>
        <v>0</v>
      </c>
      <c r="AI87" s="3">
        <f t="shared" ref="AI87:AI90" si="39">AK87</f>
        <v>0.35416666666666669</v>
      </c>
      <c r="AJ87" s="1">
        <f>'Zeitpläne Stationen'!S48</f>
        <v>0</v>
      </c>
      <c r="AK87" s="3">
        <f t="shared" ref="AK87:AK90" si="40">AM87</f>
        <v>0.35416666666666669</v>
      </c>
      <c r="AL87" s="1">
        <f>'Zeitpläne Stationen'!R48</f>
        <v>0</v>
      </c>
      <c r="AM87" s="3">
        <f t="shared" ref="AM87:AM90" si="41">AO87</f>
        <v>0.35416666666666669</v>
      </c>
      <c r="AN87" s="1">
        <f>'Zeitpläne Stationen'!Q48</f>
        <v>0</v>
      </c>
      <c r="AO87" s="3">
        <f t="shared" ref="AO87:AO90" si="42">AQ87</f>
        <v>0.35416666666666669</v>
      </c>
      <c r="AP87" s="16">
        <f>'Zeitpläne Stationen'!P48</f>
        <v>0</v>
      </c>
      <c r="AQ87" s="18">
        <f t="shared" ref="AQ87:AQ90" si="43">AS87</f>
        <v>0.35416666666666669</v>
      </c>
      <c r="AR87" s="16">
        <f>'Zeitpläne Stationen'!O48</f>
        <v>0</v>
      </c>
      <c r="AS87" s="18">
        <f t="shared" ref="AS87:AS90" si="44">AU87</f>
        <v>0.35416666666666669</v>
      </c>
      <c r="AT87" s="16">
        <f>'Zeitpläne Stationen'!N48</f>
        <v>0</v>
      </c>
      <c r="AU87" s="18">
        <f t="shared" ref="AU87:AU90" si="45">AW87</f>
        <v>0.35416666666666669</v>
      </c>
      <c r="AV87" s="16">
        <f>'Zeitpläne Stationen'!M48</f>
        <v>0</v>
      </c>
      <c r="AW87" s="18">
        <f t="shared" ref="AW87:AW90" si="46">AY87</f>
        <v>0.35416666666666669</v>
      </c>
      <c r="AX87" s="16">
        <f>'Zeitpläne Stationen'!L48</f>
        <v>0</v>
      </c>
      <c r="AY87" s="18">
        <f t="shared" ref="AY87:AY90" si="47">BA87</f>
        <v>0.35416666666666669</v>
      </c>
      <c r="AZ87" s="16">
        <f>'Zeitpläne Stationen'!K48</f>
        <v>0</v>
      </c>
      <c r="BA87" s="18">
        <f t="shared" ref="BA87:BA90" si="48">BC87</f>
        <v>0.35416666666666669</v>
      </c>
      <c r="BB87" s="16">
        <f>'Zeitpläne Stationen'!J48</f>
        <v>0</v>
      </c>
      <c r="BC87" s="18">
        <f t="shared" ref="BC87:BC90" si="49">BE87</f>
        <v>0.35416666666666669</v>
      </c>
      <c r="BD87" s="16">
        <f>'Zeitpläne Stationen'!I48</f>
        <v>0</v>
      </c>
      <c r="BE87" s="18">
        <f t="shared" ref="BE87:BE90" si="50">BG87</f>
        <v>0.35416666666666669</v>
      </c>
      <c r="BF87" s="16">
        <f>'Zeitpläne Stationen'!H48</f>
        <v>18</v>
      </c>
      <c r="BG87" s="18">
        <f t="shared" ref="BG87:BG90" si="51">BI87</f>
        <v>0.35416666666666669</v>
      </c>
      <c r="BH87" s="16">
        <f>'Zeitpläne Stationen'!G48</f>
        <v>11</v>
      </c>
      <c r="BI87" s="18">
        <f t="shared" ref="BI87:BI90" si="52">BK87</f>
        <v>0.35416666666666669</v>
      </c>
      <c r="BJ87" s="16">
        <f>'Zeitpläne Stationen'!F48</f>
        <v>4</v>
      </c>
      <c r="BK87" s="18">
        <f t="shared" ref="BK87:BK90" si="53">BM87</f>
        <v>0.35416666666666669</v>
      </c>
      <c r="BL87" s="16">
        <f>'Zeitpläne Stationen'!E48</f>
        <v>0</v>
      </c>
      <c r="BM87" s="18">
        <f>'Zeitpläne Stationen'!D48</f>
        <v>0.35416666666666669</v>
      </c>
    </row>
    <row r="88" spans="2:65" x14ac:dyDescent="0.2">
      <c r="B88" s="1">
        <f>'Zeitpläne Stationen'!AJ49</f>
        <v>0</v>
      </c>
      <c r="C88" s="3">
        <f t="shared" si="0"/>
        <v>0.38194444444444459</v>
      </c>
      <c r="D88" s="1">
        <f>'Zeitpläne Stationen'!AI49</f>
        <v>0</v>
      </c>
      <c r="E88" s="3">
        <f t="shared" si="1"/>
        <v>0.38194444444444459</v>
      </c>
      <c r="F88" s="1">
        <f>'Zeitpläne Stationen'!AH49</f>
        <v>0</v>
      </c>
      <c r="G88" s="3">
        <f t="shared" si="2"/>
        <v>0.38194444444444459</v>
      </c>
      <c r="H88" s="1">
        <f>'Zeitpläne Stationen'!AG49</f>
        <v>0</v>
      </c>
      <c r="I88" s="3">
        <f t="shared" si="3"/>
        <v>0.38194444444444459</v>
      </c>
      <c r="J88" s="1">
        <f>'Zeitpläne Stationen'!AF49</f>
        <v>0</v>
      </c>
      <c r="K88" s="3">
        <f t="shared" si="4"/>
        <v>0.38194444444444459</v>
      </c>
      <c r="L88" s="1">
        <f>'Zeitpläne Stationen'!AE49</f>
        <v>0</v>
      </c>
      <c r="M88" s="3">
        <f t="shared" si="5"/>
        <v>0.38194444444444459</v>
      </c>
      <c r="N88" s="1">
        <f>'Zeitpläne Stationen'!AD49</f>
        <v>0</v>
      </c>
      <c r="O88" s="3">
        <f t="shared" si="6"/>
        <v>0.38194444444444459</v>
      </c>
      <c r="P88" s="1">
        <f>'Zeitpläne Stationen'!AC49</f>
        <v>0</v>
      </c>
      <c r="Q88" s="18">
        <f t="shared" si="7"/>
        <v>0.38194444444444459</v>
      </c>
      <c r="R88" s="16">
        <f>'Zeitpläne Stationen'!AB49</f>
        <v>0</v>
      </c>
      <c r="S88" s="3">
        <f t="shared" si="31"/>
        <v>0.38194444444444459</v>
      </c>
      <c r="T88" s="1">
        <f>'Zeitpläne Stationen'!AA49</f>
        <v>0</v>
      </c>
      <c r="U88" s="3">
        <f t="shared" si="32"/>
        <v>0.38194444444444459</v>
      </c>
      <c r="V88" s="1">
        <f>'Zeitpläne Stationen'!Z49</f>
        <v>0</v>
      </c>
      <c r="W88" s="3">
        <f t="shared" si="33"/>
        <v>0.38194444444444459</v>
      </c>
      <c r="X88" s="1">
        <f>'Zeitpläne Stationen'!Y49</f>
        <v>0</v>
      </c>
      <c r="Y88" s="3">
        <f t="shared" si="34"/>
        <v>0.38194444444444459</v>
      </c>
      <c r="Z88" s="1">
        <f>'Zeitpläne Stationen'!X49</f>
        <v>0</v>
      </c>
      <c r="AA88" s="3">
        <f t="shared" si="35"/>
        <v>0.38194444444444459</v>
      </c>
      <c r="AB88" s="1">
        <f>'Zeitpläne Stationen'!W49</f>
        <v>0</v>
      </c>
      <c r="AC88" s="3">
        <f t="shared" si="36"/>
        <v>0.38194444444444459</v>
      </c>
      <c r="AD88" s="1">
        <f>'Zeitpläne Stationen'!V49</f>
        <v>0</v>
      </c>
      <c r="AE88" s="3">
        <f t="shared" si="37"/>
        <v>0.38194444444444459</v>
      </c>
      <c r="AF88" s="1">
        <f>'Zeitpläne Stationen'!U49</f>
        <v>0</v>
      </c>
      <c r="AG88" s="3">
        <f t="shared" si="38"/>
        <v>0.38194444444444459</v>
      </c>
      <c r="AH88" s="1">
        <f>'Zeitpläne Stationen'!T49</f>
        <v>0</v>
      </c>
      <c r="AI88" s="3">
        <f t="shared" si="39"/>
        <v>0.38194444444444459</v>
      </c>
      <c r="AJ88" s="1">
        <f>'Zeitpläne Stationen'!S49</f>
        <v>0</v>
      </c>
      <c r="AK88" s="3">
        <f t="shared" si="40"/>
        <v>0.38194444444444459</v>
      </c>
      <c r="AL88" s="1">
        <f>'Zeitpläne Stationen'!R49</f>
        <v>0</v>
      </c>
      <c r="AM88" s="3">
        <f t="shared" si="41"/>
        <v>0.38194444444444459</v>
      </c>
      <c r="AN88" s="1">
        <f>'Zeitpläne Stationen'!Q49</f>
        <v>0</v>
      </c>
      <c r="AO88" s="3">
        <f t="shared" si="42"/>
        <v>0.38194444444444459</v>
      </c>
      <c r="AP88" s="16">
        <f>'Zeitpläne Stationen'!P49</f>
        <v>0</v>
      </c>
      <c r="AQ88" s="18">
        <f t="shared" si="43"/>
        <v>0.38194444444444459</v>
      </c>
      <c r="AR88" s="16">
        <f>'Zeitpläne Stationen'!O49</f>
        <v>0</v>
      </c>
      <c r="AS88" s="18">
        <f t="shared" si="44"/>
        <v>0.38194444444444459</v>
      </c>
      <c r="AT88" s="16">
        <f>'Zeitpläne Stationen'!N49</f>
        <v>0</v>
      </c>
      <c r="AU88" s="18">
        <f t="shared" si="45"/>
        <v>0.38194444444444459</v>
      </c>
      <c r="AV88" s="16">
        <f>'Zeitpläne Stationen'!M49</f>
        <v>0</v>
      </c>
      <c r="AW88" s="18">
        <f t="shared" si="46"/>
        <v>0.38194444444444459</v>
      </c>
      <c r="AX88" s="16">
        <f>'Zeitpläne Stationen'!L49</f>
        <v>0</v>
      </c>
      <c r="AY88" s="18">
        <f t="shared" si="47"/>
        <v>0.38194444444444459</v>
      </c>
      <c r="AZ88" s="16">
        <f>'Zeitpläne Stationen'!K49</f>
        <v>0</v>
      </c>
      <c r="BA88" s="18">
        <f t="shared" si="48"/>
        <v>0.38194444444444459</v>
      </c>
      <c r="BB88" s="16">
        <f>'Zeitpläne Stationen'!J49</f>
        <v>0</v>
      </c>
      <c r="BC88" s="18">
        <f t="shared" si="49"/>
        <v>0.38194444444444459</v>
      </c>
      <c r="BD88" s="16">
        <f>'Zeitpläne Stationen'!I49</f>
        <v>0</v>
      </c>
      <c r="BE88" s="18">
        <f t="shared" si="50"/>
        <v>0.38194444444444459</v>
      </c>
      <c r="BF88" s="16">
        <f>'Zeitpläne Stationen'!H49</f>
        <v>19</v>
      </c>
      <c r="BG88" s="18">
        <f t="shared" si="51"/>
        <v>0.38194444444444459</v>
      </c>
      <c r="BH88" s="16">
        <f>'Zeitpläne Stationen'!G49</f>
        <v>12</v>
      </c>
      <c r="BI88" s="18">
        <f t="shared" si="52"/>
        <v>0.38194444444444459</v>
      </c>
      <c r="BJ88" s="16">
        <f>'Zeitpläne Stationen'!F49</f>
        <v>5</v>
      </c>
      <c r="BK88" s="18">
        <f t="shared" si="53"/>
        <v>0.38194444444444459</v>
      </c>
      <c r="BL88" s="16">
        <f>'Zeitpläne Stationen'!E49</f>
        <v>0</v>
      </c>
      <c r="BM88" s="18">
        <f>'Zeitpläne Stationen'!D49</f>
        <v>0.38194444444444459</v>
      </c>
    </row>
    <row r="89" spans="2:65" x14ac:dyDescent="0.2">
      <c r="B89" s="1">
        <f>'Zeitpläne Stationen'!AJ50</f>
        <v>0</v>
      </c>
      <c r="C89" s="3">
        <f t="shared" si="0"/>
        <v>0.40972222222222227</v>
      </c>
      <c r="D89" s="1">
        <f>'Zeitpläne Stationen'!AI50</f>
        <v>0</v>
      </c>
      <c r="E89" s="3">
        <f t="shared" si="1"/>
        <v>0.40972222222222227</v>
      </c>
      <c r="F89" s="1">
        <f>'Zeitpläne Stationen'!AH50</f>
        <v>0</v>
      </c>
      <c r="G89" s="3">
        <f t="shared" si="2"/>
        <v>0.40972222222222227</v>
      </c>
      <c r="H89" s="1">
        <f>'Zeitpläne Stationen'!AG50</f>
        <v>0</v>
      </c>
      <c r="I89" s="3">
        <f t="shared" si="3"/>
        <v>0.40972222222222227</v>
      </c>
      <c r="J89" s="1">
        <f>'Zeitpläne Stationen'!AF50</f>
        <v>0</v>
      </c>
      <c r="K89" s="3">
        <f t="shared" si="4"/>
        <v>0.40972222222222227</v>
      </c>
      <c r="L89" s="1">
        <f>'Zeitpläne Stationen'!AE50</f>
        <v>0</v>
      </c>
      <c r="M89" s="3">
        <f t="shared" si="5"/>
        <v>0.40972222222222227</v>
      </c>
      <c r="N89" s="1">
        <f>'Zeitpläne Stationen'!AD50</f>
        <v>0</v>
      </c>
      <c r="O89" s="3">
        <f t="shared" si="6"/>
        <v>0.40972222222222227</v>
      </c>
      <c r="P89" s="1">
        <f>'Zeitpläne Stationen'!AC50</f>
        <v>0</v>
      </c>
      <c r="Q89" s="18">
        <f t="shared" si="7"/>
        <v>0.40972222222222227</v>
      </c>
      <c r="R89" s="16">
        <f>'Zeitpläne Stationen'!AB50</f>
        <v>0</v>
      </c>
      <c r="S89" s="3">
        <f t="shared" si="31"/>
        <v>0.40972222222222227</v>
      </c>
      <c r="T89" s="1">
        <f>'Zeitpläne Stationen'!AA50</f>
        <v>0</v>
      </c>
      <c r="U89" s="3">
        <f t="shared" si="32"/>
        <v>0.40972222222222227</v>
      </c>
      <c r="V89" s="1">
        <f>'Zeitpläne Stationen'!Z50</f>
        <v>0</v>
      </c>
      <c r="W89" s="3">
        <f t="shared" si="33"/>
        <v>0.40972222222222227</v>
      </c>
      <c r="X89" s="1">
        <f>'Zeitpläne Stationen'!Y50</f>
        <v>0</v>
      </c>
      <c r="Y89" s="3">
        <f t="shared" si="34"/>
        <v>0.40972222222222227</v>
      </c>
      <c r="Z89" s="1">
        <f>'Zeitpläne Stationen'!X50</f>
        <v>0</v>
      </c>
      <c r="AA89" s="3">
        <f t="shared" si="35"/>
        <v>0.40972222222222227</v>
      </c>
      <c r="AB89" s="1">
        <f>'Zeitpläne Stationen'!W50</f>
        <v>0</v>
      </c>
      <c r="AC89" s="3">
        <f t="shared" si="36"/>
        <v>0.40972222222222227</v>
      </c>
      <c r="AD89" s="1">
        <f>'Zeitpläne Stationen'!V50</f>
        <v>0</v>
      </c>
      <c r="AE89" s="3">
        <f t="shared" si="37"/>
        <v>0.40972222222222227</v>
      </c>
      <c r="AF89" s="1">
        <f>'Zeitpläne Stationen'!U50</f>
        <v>0</v>
      </c>
      <c r="AG89" s="3">
        <f t="shared" si="38"/>
        <v>0.40972222222222227</v>
      </c>
      <c r="AH89" s="1">
        <f>'Zeitpläne Stationen'!T50</f>
        <v>0</v>
      </c>
      <c r="AI89" s="3">
        <f t="shared" si="39"/>
        <v>0.40972222222222227</v>
      </c>
      <c r="AJ89" s="1">
        <f>'Zeitpläne Stationen'!S50</f>
        <v>0</v>
      </c>
      <c r="AK89" s="3">
        <f t="shared" si="40"/>
        <v>0.40972222222222227</v>
      </c>
      <c r="AL89" s="1">
        <f>'Zeitpläne Stationen'!R50</f>
        <v>0</v>
      </c>
      <c r="AM89" s="3">
        <f t="shared" si="41"/>
        <v>0.40972222222222227</v>
      </c>
      <c r="AN89" s="1">
        <f>'Zeitpläne Stationen'!Q50</f>
        <v>0</v>
      </c>
      <c r="AO89" s="3">
        <f t="shared" si="42"/>
        <v>0.40972222222222227</v>
      </c>
      <c r="AP89" s="16">
        <f>'Zeitpläne Stationen'!P50</f>
        <v>0</v>
      </c>
      <c r="AQ89" s="18">
        <f t="shared" si="43"/>
        <v>0.40972222222222227</v>
      </c>
      <c r="AR89" s="16">
        <f>'Zeitpläne Stationen'!O50</f>
        <v>0</v>
      </c>
      <c r="AS89" s="18">
        <f t="shared" si="44"/>
        <v>0.40972222222222227</v>
      </c>
      <c r="AT89" s="16">
        <f>'Zeitpläne Stationen'!N50</f>
        <v>0</v>
      </c>
      <c r="AU89" s="18">
        <f t="shared" si="45"/>
        <v>0.40972222222222227</v>
      </c>
      <c r="AV89" s="16">
        <f>'Zeitpläne Stationen'!M50</f>
        <v>0</v>
      </c>
      <c r="AW89" s="18">
        <f t="shared" si="46"/>
        <v>0.40972222222222227</v>
      </c>
      <c r="AX89" s="16">
        <f>'Zeitpläne Stationen'!L50</f>
        <v>0</v>
      </c>
      <c r="AY89" s="18">
        <f t="shared" si="47"/>
        <v>0.40972222222222227</v>
      </c>
      <c r="AZ89" s="16">
        <f>'Zeitpläne Stationen'!K50</f>
        <v>0</v>
      </c>
      <c r="BA89" s="18">
        <f t="shared" si="48"/>
        <v>0.40972222222222227</v>
      </c>
      <c r="BB89" s="16">
        <f>'Zeitpläne Stationen'!J50</f>
        <v>0</v>
      </c>
      <c r="BC89" s="18">
        <f t="shared" si="49"/>
        <v>0.40972222222222227</v>
      </c>
      <c r="BD89" s="16">
        <f>'Zeitpläne Stationen'!I50</f>
        <v>0</v>
      </c>
      <c r="BE89" s="18">
        <f t="shared" si="50"/>
        <v>0.40972222222222227</v>
      </c>
      <c r="BF89" s="16">
        <f>'Zeitpläne Stationen'!H50</f>
        <v>20</v>
      </c>
      <c r="BG89" s="18">
        <f t="shared" si="51"/>
        <v>0.40972222222222227</v>
      </c>
      <c r="BH89" s="16">
        <f>'Zeitpläne Stationen'!G50</f>
        <v>13</v>
      </c>
      <c r="BI89" s="18">
        <f t="shared" si="52"/>
        <v>0.40972222222222227</v>
      </c>
      <c r="BJ89" s="16">
        <f>'Zeitpläne Stationen'!F50</f>
        <v>6</v>
      </c>
      <c r="BK89" s="18">
        <f t="shared" si="53"/>
        <v>0.40972222222222227</v>
      </c>
      <c r="BL89" s="16">
        <f>'Zeitpläne Stationen'!E50</f>
        <v>0</v>
      </c>
      <c r="BM89" s="18">
        <f>'Zeitpläne Stationen'!D50</f>
        <v>0.40972222222222227</v>
      </c>
    </row>
    <row r="90" spans="2:65" x14ac:dyDescent="0.2">
      <c r="B90" s="1">
        <f>'Zeitpläne Stationen'!AJ51</f>
        <v>0</v>
      </c>
      <c r="C90" s="3">
        <f t="shared" si="0"/>
        <v>0.43749999999999994</v>
      </c>
      <c r="D90" s="1">
        <f>'Zeitpläne Stationen'!AI51</f>
        <v>0</v>
      </c>
      <c r="E90" s="3">
        <f t="shared" si="1"/>
        <v>0.43749999999999994</v>
      </c>
      <c r="F90" s="1">
        <f>'Zeitpläne Stationen'!AH51</f>
        <v>0</v>
      </c>
      <c r="G90" s="3">
        <f t="shared" si="2"/>
        <v>0.43749999999999994</v>
      </c>
      <c r="H90" s="1">
        <f>'Zeitpläne Stationen'!AG51</f>
        <v>0</v>
      </c>
      <c r="I90" s="3">
        <f t="shared" si="3"/>
        <v>0.43749999999999994</v>
      </c>
      <c r="J90" s="1">
        <f>'Zeitpläne Stationen'!AF51</f>
        <v>0</v>
      </c>
      <c r="K90" s="3">
        <f t="shared" si="4"/>
        <v>0.43749999999999994</v>
      </c>
      <c r="L90" s="1">
        <f>'Zeitpläne Stationen'!AE51</f>
        <v>0</v>
      </c>
      <c r="M90" s="3">
        <f t="shared" si="5"/>
        <v>0.43749999999999994</v>
      </c>
      <c r="N90" s="1">
        <f>'Zeitpläne Stationen'!AD51</f>
        <v>0</v>
      </c>
      <c r="O90" s="3">
        <f t="shared" si="6"/>
        <v>0.43749999999999994</v>
      </c>
      <c r="P90" s="1">
        <f>'Zeitpläne Stationen'!AC51</f>
        <v>0</v>
      </c>
      <c r="Q90" s="18">
        <f t="shared" si="7"/>
        <v>0.43749999999999994</v>
      </c>
      <c r="R90" s="16">
        <f>'Zeitpläne Stationen'!AB51</f>
        <v>0</v>
      </c>
      <c r="S90" s="3">
        <f t="shared" si="31"/>
        <v>0.43749999999999994</v>
      </c>
      <c r="T90" s="1">
        <f>'Zeitpläne Stationen'!AA51</f>
        <v>0</v>
      </c>
      <c r="U90" s="3">
        <f t="shared" si="32"/>
        <v>0.43749999999999994</v>
      </c>
      <c r="V90" s="1">
        <f>'Zeitpläne Stationen'!Z51</f>
        <v>0</v>
      </c>
      <c r="W90" s="3">
        <f t="shared" si="33"/>
        <v>0.43749999999999994</v>
      </c>
      <c r="X90" s="1">
        <f>'Zeitpläne Stationen'!Y51</f>
        <v>0</v>
      </c>
      <c r="Y90" s="3">
        <f t="shared" si="34"/>
        <v>0.43749999999999994</v>
      </c>
      <c r="Z90" s="1">
        <f>'Zeitpläne Stationen'!X51</f>
        <v>0</v>
      </c>
      <c r="AA90" s="3">
        <f t="shared" si="35"/>
        <v>0.43749999999999994</v>
      </c>
      <c r="AB90" s="1">
        <f>'Zeitpläne Stationen'!W51</f>
        <v>0</v>
      </c>
      <c r="AC90" s="3">
        <f t="shared" si="36"/>
        <v>0.43749999999999994</v>
      </c>
      <c r="AD90" s="1">
        <f>'Zeitpläne Stationen'!V51</f>
        <v>0</v>
      </c>
      <c r="AE90" s="3">
        <f t="shared" si="37"/>
        <v>0.43749999999999994</v>
      </c>
      <c r="AF90" s="1">
        <f>'Zeitpläne Stationen'!U51</f>
        <v>0</v>
      </c>
      <c r="AG90" s="3">
        <f t="shared" si="38"/>
        <v>0.43749999999999994</v>
      </c>
      <c r="AH90" s="1">
        <f>'Zeitpläne Stationen'!T51</f>
        <v>0</v>
      </c>
      <c r="AI90" s="3">
        <f t="shared" si="39"/>
        <v>0.43749999999999994</v>
      </c>
      <c r="AJ90" s="1">
        <f>'Zeitpläne Stationen'!S51</f>
        <v>0</v>
      </c>
      <c r="AK90" s="3">
        <f t="shared" si="40"/>
        <v>0.43749999999999994</v>
      </c>
      <c r="AL90" s="1">
        <f>'Zeitpläne Stationen'!R51</f>
        <v>0</v>
      </c>
      <c r="AM90" s="3">
        <f t="shared" si="41"/>
        <v>0.43749999999999994</v>
      </c>
      <c r="AN90" s="1">
        <f>'Zeitpläne Stationen'!Q51</f>
        <v>0</v>
      </c>
      <c r="AO90" s="3">
        <f t="shared" si="42"/>
        <v>0.43749999999999994</v>
      </c>
      <c r="AP90" s="16">
        <f>'Zeitpläne Stationen'!P51</f>
        <v>0</v>
      </c>
      <c r="AQ90" s="18">
        <f t="shared" si="43"/>
        <v>0.43749999999999994</v>
      </c>
      <c r="AR90" s="16">
        <f>'Zeitpläne Stationen'!O51</f>
        <v>0</v>
      </c>
      <c r="AS90" s="18">
        <f t="shared" si="44"/>
        <v>0.43749999999999994</v>
      </c>
      <c r="AT90" s="16">
        <f>'Zeitpläne Stationen'!N51</f>
        <v>0</v>
      </c>
      <c r="AU90" s="18">
        <f t="shared" si="45"/>
        <v>0.43749999999999994</v>
      </c>
      <c r="AV90" s="16">
        <f>'Zeitpläne Stationen'!M51</f>
        <v>0</v>
      </c>
      <c r="AW90" s="18">
        <f t="shared" si="46"/>
        <v>0.43749999999999994</v>
      </c>
      <c r="AX90" s="16">
        <f>'Zeitpläne Stationen'!L51</f>
        <v>0</v>
      </c>
      <c r="AY90" s="18">
        <f t="shared" si="47"/>
        <v>0.43749999999999994</v>
      </c>
      <c r="AZ90" s="16">
        <f>'Zeitpläne Stationen'!K51</f>
        <v>0</v>
      </c>
      <c r="BA90" s="18">
        <f t="shared" si="48"/>
        <v>0.43749999999999994</v>
      </c>
      <c r="BB90" s="16">
        <f>'Zeitpläne Stationen'!J51</f>
        <v>0</v>
      </c>
      <c r="BC90" s="18">
        <f t="shared" si="49"/>
        <v>0.43749999999999994</v>
      </c>
      <c r="BD90" s="16">
        <f>'Zeitpläne Stationen'!I51</f>
        <v>0</v>
      </c>
      <c r="BE90" s="18">
        <f t="shared" si="50"/>
        <v>0.43749999999999994</v>
      </c>
      <c r="BF90" s="16">
        <f>'Zeitpläne Stationen'!H51</f>
        <v>21</v>
      </c>
      <c r="BG90" s="18">
        <f t="shared" si="51"/>
        <v>0.43749999999999994</v>
      </c>
      <c r="BH90" s="16">
        <f>'Zeitpläne Stationen'!G51</f>
        <v>14</v>
      </c>
      <c r="BI90" s="18">
        <f t="shared" si="52"/>
        <v>0.43749999999999994</v>
      </c>
      <c r="BJ90" s="16">
        <f>'Zeitpläne Stationen'!F51</f>
        <v>7</v>
      </c>
      <c r="BK90" s="18">
        <f t="shared" si="53"/>
        <v>0.43749999999999994</v>
      </c>
      <c r="BL90" s="16">
        <f>'Zeitpläne Stationen'!E51</f>
        <v>0</v>
      </c>
      <c r="BM90" s="18">
        <f>'Zeitpläne Stationen'!D51</f>
        <v>0.43749999999999994</v>
      </c>
    </row>
    <row r="92" spans="2:65" x14ac:dyDescent="0.2">
      <c r="B92" s="1" cm="1">
        <f t="array" ref="B92:C131">_xlfn.SORTBY(B51:C90,B51:B90,1)</f>
        <v>0</v>
      </c>
      <c r="C92" s="3">
        <v>0.52083333333333337</v>
      </c>
      <c r="D92" s="1" cm="1">
        <f t="array" ref="D92:E131">_xlfn.SORTBY(D51:E90,D51:D90,1)</f>
        <v>0</v>
      </c>
      <c r="E92" s="3">
        <v>0.52083333333333337</v>
      </c>
      <c r="F92" s="1" cm="1">
        <f t="array" ref="F92:G131">_xlfn.SORTBY(F51:G90,F51:F90,1)</f>
        <v>0</v>
      </c>
      <c r="G92" s="3">
        <v>1.0763888888888888</v>
      </c>
      <c r="H92" s="1" cm="1">
        <f t="array" ref="H92:I131">_xlfn.SORTBY(H51:I90,H51:H90,1)</f>
        <v>0</v>
      </c>
      <c r="I92" s="3">
        <v>1.2708333333333333</v>
      </c>
      <c r="J92" s="1" cm="1">
        <f t="array" ref="J92:K131">_xlfn.SORTBY(J51:K90,J51:J90,1)</f>
        <v>0</v>
      </c>
      <c r="K92" s="3">
        <v>0.49305555555555558</v>
      </c>
      <c r="L92" s="1" cm="1">
        <f t="array" ref="L92:M131">_xlfn.SORTBY(L51:M90,L51:L90,1)</f>
        <v>0</v>
      </c>
      <c r="M92" s="3">
        <v>0.49305555555555558</v>
      </c>
      <c r="N92" s="1" cm="1">
        <f t="array" ref="N92:O131">_xlfn.SORTBY(N51:O90,N51:N90,1)</f>
        <v>0</v>
      </c>
      <c r="O92" s="3">
        <v>1.0486111111111112</v>
      </c>
      <c r="P92" s="1" cm="1">
        <f t="array" ref="P92:Q131">_xlfn.SORTBY(P51:Q90,P51:P90,1)</f>
        <v>0</v>
      </c>
      <c r="Q92" s="3">
        <v>1.2430555555555556</v>
      </c>
      <c r="R92" s="1" cm="1">
        <f t="array" ref="R92:S131">_xlfn.SORTBY(R51:S90,R51:R90,1)</f>
        <v>0</v>
      </c>
      <c r="S92" s="3">
        <v>0.46527777777777779</v>
      </c>
      <c r="T92" s="1" cm="1">
        <f t="array" ref="T92:U131">_xlfn.SORTBY(T51:U90,T51:T90,1)</f>
        <v>0</v>
      </c>
      <c r="U92" s="3">
        <v>0.46527777777777779</v>
      </c>
      <c r="V92" s="1" cm="1">
        <f t="array" ref="V92:W131">_xlfn.SORTBY(V51:W90,V51:V90,1)</f>
        <v>0</v>
      </c>
      <c r="W92" s="3">
        <v>1.0208333333333333</v>
      </c>
      <c r="X92" s="1" cm="1">
        <f t="array" ref="X92:Y131">_xlfn.SORTBY(X51:Y90,X51:X90,1)</f>
        <v>0</v>
      </c>
      <c r="Y92" s="3">
        <v>1.2152777777777779</v>
      </c>
      <c r="Z92" s="1" cm="1">
        <f t="array" ref="Z92:AA131">_xlfn.SORTBY(Z51:AA90,Z51:Z90,1)</f>
        <v>0</v>
      </c>
      <c r="AA92" s="3">
        <v>0.4375</v>
      </c>
      <c r="AB92" s="1" cm="1">
        <f t="array" ref="AB92:AC131">_xlfn.SORTBY(AB51:AC90,AB51:AB90,1)</f>
        <v>0</v>
      </c>
      <c r="AC92" s="3">
        <v>0.4375</v>
      </c>
      <c r="AD92" s="1" cm="1">
        <f t="array" ref="AD92:AE131">_xlfn.SORTBY(AD51:AE90,AD51:AD90,1)</f>
        <v>0</v>
      </c>
      <c r="AE92" s="3">
        <v>0.99305555555555558</v>
      </c>
      <c r="AF92" s="1" cm="1">
        <f t="array" ref="AF92:AG131">_xlfn.SORTBY(AF51:AG90,AF51:AF90,1)</f>
        <v>0</v>
      </c>
      <c r="AG92" s="3">
        <v>1.1875</v>
      </c>
      <c r="AH92" s="1" cm="1">
        <f t="array" ref="AH92:AI131">_xlfn.SORTBY(AH51:AI90,AH51:AH90,1)</f>
        <v>0</v>
      </c>
      <c r="AI92" s="3">
        <v>0.40972222222222221</v>
      </c>
      <c r="AJ92" s="1" cm="1">
        <f t="array" ref="AJ92:AK131">_xlfn.SORTBY(AJ51:AK90,AJ51:AJ90,1)</f>
        <v>0</v>
      </c>
      <c r="AK92" s="3">
        <v>0.40972222222222221</v>
      </c>
      <c r="AL92" s="1" cm="1">
        <f t="array" ref="AL92:AM131">_xlfn.SORTBY(AL51:AM90,AL51:AL90,1)</f>
        <v>0</v>
      </c>
      <c r="AM92" s="3">
        <v>0.96527777777777768</v>
      </c>
      <c r="AN92" s="1" cm="1">
        <f t="array" ref="AN92:AO131">_xlfn.SORTBY(AN51:AO90,AN51:AN90,1)</f>
        <v>0</v>
      </c>
      <c r="AO92" s="3">
        <v>1.1597222222222221</v>
      </c>
      <c r="AP92" s="1" cm="1">
        <f t="array" ref="AP92:AQ131">_xlfn.SORTBY(AP51:AQ90,AP51:AP90,1)</f>
        <v>0</v>
      </c>
      <c r="AQ92" s="3">
        <v>0.38194444444444448</v>
      </c>
      <c r="AR92" s="1" cm="1">
        <f t="array" ref="AR92:AS131">_xlfn.SORTBY(AR51:AS90,AR51:AR90,1)</f>
        <v>0</v>
      </c>
      <c r="AS92" s="3">
        <v>0.38194444444444448</v>
      </c>
      <c r="AT92" s="1" cm="1">
        <f t="array" ref="AT92:AU131">_xlfn.SORTBY(AT51:AU90,AT51:AT90,1)</f>
        <v>0</v>
      </c>
      <c r="AU92" s="3">
        <v>0.9375</v>
      </c>
      <c r="AV92" s="1" cm="1">
        <f t="array" ref="AV92:AW131">_xlfn.SORTBY(AV51:AW90,AV51:AV90,1)</f>
        <v>0</v>
      </c>
      <c r="AW92" s="3">
        <v>1.1319444444444444</v>
      </c>
      <c r="AX92" s="1" cm="1">
        <f t="array" ref="AX92:AY131">_xlfn.SORTBY(AX51:AY90,AX51:AX90,1)</f>
        <v>0</v>
      </c>
      <c r="AY92" s="3">
        <v>0.35416666666666669</v>
      </c>
      <c r="AZ92" s="1" cm="1">
        <f t="array" ref="AZ92:BA131">_xlfn.SORTBY(AZ51:BA90,AZ51:AZ90,1)</f>
        <v>0</v>
      </c>
      <c r="BA92" s="3">
        <v>0.35416666666666669</v>
      </c>
      <c r="BB92" s="1" cm="1">
        <f t="array" ref="BB92:BC131">_xlfn.SORTBY(BB51:BC90,BB51:BB90,1)</f>
        <v>0</v>
      </c>
      <c r="BC92" s="3">
        <v>0.90972222222222232</v>
      </c>
      <c r="BD92" s="1" cm="1">
        <f t="array" ref="BD92:BE131">_xlfn.SORTBY(BD51:BE90,BD51:BD90,1)</f>
        <v>0</v>
      </c>
      <c r="BE92" s="3">
        <v>1.1041666666666667</v>
      </c>
      <c r="BF92" s="1" cm="1">
        <f t="array" ref="BF92:BG131">_xlfn.SORTBY(BF51:BG90,BF51:BF90,1)</f>
        <v>0</v>
      </c>
      <c r="BG92" s="3">
        <v>0.52083333333333337</v>
      </c>
      <c r="BH92" s="1" cm="1">
        <f t="array" ref="BH92:BI131">_xlfn.SORTBY(BH51:BI90,BH51:BH90,1)</f>
        <v>0</v>
      </c>
      <c r="BI92" s="3">
        <v>0.52083333333333337</v>
      </c>
      <c r="BJ92" s="1" cm="1">
        <f t="array" ref="BJ92:BK131">_xlfn.SORTBY(BJ51:BK90,BJ51:BJ90,1)</f>
        <v>0</v>
      </c>
      <c r="BK92" s="3">
        <v>0.88194444444444442</v>
      </c>
      <c r="BL92" s="1" cm="1">
        <f t="array" ref="BL92:BM131">_xlfn.SORTBY(BL51:BM90,BL51:BL90,1)</f>
        <v>0</v>
      </c>
      <c r="BM92" s="3">
        <v>1.0763888888888888</v>
      </c>
    </row>
    <row r="93" spans="2:65" x14ac:dyDescent="0.2">
      <c r="B93" s="1">
        <v>0</v>
      </c>
      <c r="C93" s="3">
        <v>0.71527777777777779</v>
      </c>
      <c r="D93" s="1">
        <v>0</v>
      </c>
      <c r="E93" s="3">
        <v>0.71527777777777779</v>
      </c>
      <c r="F93" s="1">
        <v>0</v>
      </c>
      <c r="G93" s="3">
        <v>1.1041666666666667</v>
      </c>
      <c r="H93" s="1">
        <v>0</v>
      </c>
      <c r="I93" s="3">
        <v>1.2986111111111112</v>
      </c>
      <c r="J93" s="1">
        <v>0</v>
      </c>
      <c r="K93" s="3">
        <v>0.6875</v>
      </c>
      <c r="L93" s="1">
        <v>0</v>
      </c>
      <c r="M93" s="3">
        <v>0.6875</v>
      </c>
      <c r="N93" s="1">
        <v>0</v>
      </c>
      <c r="O93" s="3">
        <v>1.0763888888888888</v>
      </c>
      <c r="P93" s="1">
        <v>0</v>
      </c>
      <c r="Q93" s="3">
        <v>1.2708333333333333</v>
      </c>
      <c r="R93" s="1">
        <v>0</v>
      </c>
      <c r="S93" s="3">
        <v>0.65972222222222221</v>
      </c>
      <c r="T93" s="1">
        <v>0</v>
      </c>
      <c r="U93" s="3">
        <v>0.65972222222222221</v>
      </c>
      <c r="V93" s="1">
        <v>0</v>
      </c>
      <c r="W93" s="3">
        <v>1.0486111111111112</v>
      </c>
      <c r="X93" s="1">
        <v>0</v>
      </c>
      <c r="Y93" s="3">
        <v>1.2430555555555556</v>
      </c>
      <c r="Z93" s="1">
        <v>0</v>
      </c>
      <c r="AA93" s="3">
        <v>0.63194444444444442</v>
      </c>
      <c r="AB93" s="1">
        <v>0</v>
      </c>
      <c r="AC93" s="3">
        <v>0.63194444444444442</v>
      </c>
      <c r="AD93" s="1">
        <v>0</v>
      </c>
      <c r="AE93" s="3">
        <v>1.0208333333333333</v>
      </c>
      <c r="AF93" s="1">
        <v>0</v>
      </c>
      <c r="AG93" s="3">
        <v>1.2152777777777779</v>
      </c>
      <c r="AH93" s="1">
        <v>0</v>
      </c>
      <c r="AI93" s="3">
        <v>0.60416666666666674</v>
      </c>
      <c r="AJ93" s="1">
        <v>0</v>
      </c>
      <c r="AK93" s="3">
        <v>0.60416666666666674</v>
      </c>
      <c r="AL93" s="1">
        <v>0</v>
      </c>
      <c r="AM93" s="3">
        <v>0.99305555555555558</v>
      </c>
      <c r="AN93" s="1">
        <v>0</v>
      </c>
      <c r="AO93" s="3">
        <v>1.1875</v>
      </c>
      <c r="AP93" s="1">
        <v>0</v>
      </c>
      <c r="AQ93" s="3">
        <v>0.57638888888888884</v>
      </c>
      <c r="AR93" s="1">
        <v>0</v>
      </c>
      <c r="AS93" s="3">
        <v>0.57638888888888884</v>
      </c>
      <c r="AT93" s="1">
        <v>0</v>
      </c>
      <c r="AU93" s="3">
        <v>0.96527777777777768</v>
      </c>
      <c r="AV93" s="1">
        <v>0</v>
      </c>
      <c r="AW93" s="3">
        <v>1.1597222222222221</v>
      </c>
      <c r="AX93" s="1">
        <v>0</v>
      </c>
      <c r="AY93" s="3">
        <v>0.54861111111111116</v>
      </c>
      <c r="AZ93" s="1">
        <v>0</v>
      </c>
      <c r="BA93" s="3">
        <v>0.54861111111111116</v>
      </c>
      <c r="BB93" s="1">
        <v>0</v>
      </c>
      <c r="BC93" s="3">
        <v>0.9375</v>
      </c>
      <c r="BD93" s="1">
        <v>0</v>
      </c>
      <c r="BE93" s="3">
        <v>1.1319444444444444</v>
      </c>
      <c r="BF93" s="1">
        <v>0</v>
      </c>
      <c r="BG93" s="3">
        <v>0.54861111111111116</v>
      </c>
      <c r="BH93" s="1">
        <v>0</v>
      </c>
      <c r="BI93" s="3">
        <v>0.6875</v>
      </c>
      <c r="BJ93" s="1">
        <v>0</v>
      </c>
      <c r="BK93" s="3">
        <v>0.90972222222222232</v>
      </c>
      <c r="BL93" s="1">
        <v>0</v>
      </c>
      <c r="BM93" s="3">
        <v>1.1041666666666667</v>
      </c>
    </row>
    <row r="94" spans="2:65" x14ac:dyDescent="0.2">
      <c r="B94" s="1">
        <v>0</v>
      </c>
      <c r="C94" s="3">
        <v>0.74305555555555558</v>
      </c>
      <c r="D94" s="1">
        <v>0</v>
      </c>
      <c r="E94" s="3">
        <v>0.88194444444444442</v>
      </c>
      <c r="F94" s="1">
        <v>0</v>
      </c>
      <c r="G94" s="3">
        <v>1.1319444444444444</v>
      </c>
      <c r="H94" s="1">
        <v>0</v>
      </c>
      <c r="I94" s="3">
        <v>1.3263888888888888</v>
      </c>
      <c r="J94" s="1">
        <v>0</v>
      </c>
      <c r="K94" s="3">
        <v>0.71527777777777779</v>
      </c>
      <c r="L94" s="1">
        <v>0</v>
      </c>
      <c r="M94" s="3">
        <v>0.85416666666666674</v>
      </c>
      <c r="N94" s="1">
        <v>0</v>
      </c>
      <c r="O94" s="3">
        <v>1.1041666666666667</v>
      </c>
      <c r="P94" s="1">
        <v>0</v>
      </c>
      <c r="Q94" s="3">
        <v>1.2986111111111112</v>
      </c>
      <c r="R94" s="1">
        <v>0</v>
      </c>
      <c r="S94" s="3">
        <v>0.6875</v>
      </c>
      <c r="T94" s="1">
        <v>0</v>
      </c>
      <c r="U94" s="3">
        <v>0.82638888888888895</v>
      </c>
      <c r="V94" s="1">
        <v>0</v>
      </c>
      <c r="W94" s="3">
        <v>1.0763888888888888</v>
      </c>
      <c r="X94" s="1">
        <v>0</v>
      </c>
      <c r="Y94" s="3">
        <v>1.2708333333333333</v>
      </c>
      <c r="Z94" s="1">
        <v>0</v>
      </c>
      <c r="AA94" s="3">
        <v>0.65972222222222221</v>
      </c>
      <c r="AB94" s="1">
        <v>0</v>
      </c>
      <c r="AC94" s="3">
        <v>0.79861111111111116</v>
      </c>
      <c r="AD94" s="1">
        <v>0</v>
      </c>
      <c r="AE94" s="3">
        <v>1.0486111111111112</v>
      </c>
      <c r="AF94" s="1">
        <v>0</v>
      </c>
      <c r="AG94" s="3">
        <v>1.2430555555555556</v>
      </c>
      <c r="AH94" s="1">
        <v>0</v>
      </c>
      <c r="AI94" s="3">
        <v>0.63194444444444442</v>
      </c>
      <c r="AJ94" s="1">
        <v>0</v>
      </c>
      <c r="AK94" s="3">
        <v>0.77083333333333337</v>
      </c>
      <c r="AL94" s="1">
        <v>0</v>
      </c>
      <c r="AM94" s="3">
        <v>1.0208333333333333</v>
      </c>
      <c r="AN94" s="1">
        <v>0</v>
      </c>
      <c r="AO94" s="3">
        <v>1.2152777777777779</v>
      </c>
      <c r="AP94" s="1">
        <v>0</v>
      </c>
      <c r="AQ94" s="3">
        <v>0.60416666666666674</v>
      </c>
      <c r="AR94" s="1">
        <v>0</v>
      </c>
      <c r="AS94" s="3">
        <v>0.74305555555555558</v>
      </c>
      <c r="AT94" s="1">
        <v>0</v>
      </c>
      <c r="AU94" s="3">
        <v>0.99305555555555558</v>
      </c>
      <c r="AV94" s="1">
        <v>0</v>
      </c>
      <c r="AW94" s="3">
        <v>1.1875</v>
      </c>
      <c r="AX94" s="1">
        <v>0</v>
      </c>
      <c r="AY94" s="3">
        <v>0.57638888888888884</v>
      </c>
      <c r="AZ94" s="1">
        <v>0</v>
      </c>
      <c r="BA94" s="3">
        <v>0.71527777777777779</v>
      </c>
      <c r="BB94" s="1">
        <v>0</v>
      </c>
      <c r="BC94" s="3">
        <v>0.96527777777777768</v>
      </c>
      <c r="BD94" s="1">
        <v>0</v>
      </c>
      <c r="BE94" s="3">
        <v>1.1597222222222221</v>
      </c>
      <c r="BF94" s="1">
        <v>0</v>
      </c>
      <c r="BG94" s="3">
        <v>0.57638888888888884</v>
      </c>
      <c r="BH94" s="1">
        <v>0</v>
      </c>
      <c r="BI94" s="3">
        <v>0.71527777777777779</v>
      </c>
      <c r="BJ94" s="1">
        <v>0</v>
      </c>
      <c r="BK94" s="3">
        <v>0.9375</v>
      </c>
      <c r="BL94" s="1">
        <v>0</v>
      </c>
      <c r="BM94" s="3">
        <v>1.1319444444444444</v>
      </c>
    </row>
    <row r="95" spans="2:65" x14ac:dyDescent="0.2">
      <c r="B95" s="1">
        <v>0</v>
      </c>
      <c r="C95" s="3">
        <v>0.77083333333333337</v>
      </c>
      <c r="D95" s="1">
        <v>0</v>
      </c>
      <c r="E95" s="3">
        <v>0.90972222222222232</v>
      </c>
      <c r="F95" s="1">
        <v>0</v>
      </c>
      <c r="G95" s="3">
        <v>1.1597222222222221</v>
      </c>
      <c r="H95" s="1">
        <v>0</v>
      </c>
      <c r="I95" s="3">
        <v>0.35416666666666669</v>
      </c>
      <c r="J95" s="1">
        <v>0</v>
      </c>
      <c r="K95" s="3">
        <v>0.74305555555555558</v>
      </c>
      <c r="L95" s="1">
        <v>0</v>
      </c>
      <c r="M95" s="3">
        <v>0.88194444444444442</v>
      </c>
      <c r="N95" s="1">
        <v>0</v>
      </c>
      <c r="O95" s="3">
        <v>1.1319444444444444</v>
      </c>
      <c r="P95" s="1">
        <v>0</v>
      </c>
      <c r="Q95" s="3">
        <v>1.3263888888888888</v>
      </c>
      <c r="R95" s="1">
        <v>0</v>
      </c>
      <c r="S95" s="3">
        <v>0.71527777777777779</v>
      </c>
      <c r="T95" s="1">
        <v>0</v>
      </c>
      <c r="U95" s="3">
        <v>0.85416666666666674</v>
      </c>
      <c r="V95" s="1">
        <v>0</v>
      </c>
      <c r="W95" s="3">
        <v>1.1041666666666667</v>
      </c>
      <c r="X95" s="1">
        <v>0</v>
      </c>
      <c r="Y95" s="3">
        <v>1.2986111111111112</v>
      </c>
      <c r="Z95" s="1">
        <v>0</v>
      </c>
      <c r="AA95" s="3">
        <v>0.6875</v>
      </c>
      <c r="AB95" s="1">
        <v>0</v>
      </c>
      <c r="AC95" s="3">
        <v>0.82638888888888895</v>
      </c>
      <c r="AD95" s="1">
        <v>0</v>
      </c>
      <c r="AE95" s="3">
        <v>1.0763888888888888</v>
      </c>
      <c r="AF95" s="1">
        <v>0</v>
      </c>
      <c r="AG95" s="3">
        <v>1.2708333333333333</v>
      </c>
      <c r="AH95" s="1">
        <v>0</v>
      </c>
      <c r="AI95" s="3">
        <v>0.65972222222222221</v>
      </c>
      <c r="AJ95" s="1">
        <v>0</v>
      </c>
      <c r="AK95" s="3">
        <v>0.79861111111111116</v>
      </c>
      <c r="AL95" s="1">
        <v>0</v>
      </c>
      <c r="AM95" s="3">
        <v>1.0486111111111112</v>
      </c>
      <c r="AN95" s="1">
        <v>0</v>
      </c>
      <c r="AO95" s="3">
        <v>1.2430555555555556</v>
      </c>
      <c r="AP95" s="1">
        <v>0</v>
      </c>
      <c r="AQ95" s="3">
        <v>0.63194444444444442</v>
      </c>
      <c r="AR95" s="1">
        <v>0</v>
      </c>
      <c r="AS95" s="3">
        <v>0.77083333333333337</v>
      </c>
      <c r="AT95" s="1">
        <v>0</v>
      </c>
      <c r="AU95" s="3">
        <v>1.0208333333333333</v>
      </c>
      <c r="AV95" s="1">
        <v>0</v>
      </c>
      <c r="AW95" s="3">
        <v>1.2152777777777779</v>
      </c>
      <c r="AX95" s="1">
        <v>0</v>
      </c>
      <c r="AY95" s="3">
        <v>0.60416666666666674</v>
      </c>
      <c r="AZ95" s="1">
        <v>0</v>
      </c>
      <c r="BA95" s="3">
        <v>0.74305555555555558</v>
      </c>
      <c r="BB95" s="1">
        <v>0</v>
      </c>
      <c r="BC95" s="3">
        <v>0.99305555555555558</v>
      </c>
      <c r="BD95" s="1">
        <v>0</v>
      </c>
      <c r="BE95" s="3">
        <v>1.1875</v>
      </c>
      <c r="BF95" s="1">
        <v>0</v>
      </c>
      <c r="BG95" s="3">
        <v>0.60416666666666674</v>
      </c>
      <c r="BH95" s="1">
        <v>0</v>
      </c>
      <c r="BI95" s="3">
        <v>0.74305555555555558</v>
      </c>
      <c r="BJ95" s="1">
        <v>0</v>
      </c>
      <c r="BK95" s="3">
        <v>0.96527777777777768</v>
      </c>
      <c r="BL95" s="1">
        <v>0</v>
      </c>
      <c r="BM95" s="3">
        <v>1.1597222222222221</v>
      </c>
    </row>
    <row r="96" spans="2:65" x14ac:dyDescent="0.2">
      <c r="B96" s="1">
        <v>0</v>
      </c>
      <c r="C96" s="3">
        <v>0.79861111111111116</v>
      </c>
      <c r="D96" s="1">
        <v>0</v>
      </c>
      <c r="E96" s="3">
        <v>0.9375</v>
      </c>
      <c r="F96" s="1">
        <v>0</v>
      </c>
      <c r="G96" s="3">
        <v>1.1875</v>
      </c>
      <c r="H96" s="1">
        <v>0</v>
      </c>
      <c r="I96" s="3">
        <v>0.38194444444444459</v>
      </c>
      <c r="J96" s="1">
        <v>0</v>
      </c>
      <c r="K96" s="3">
        <v>0.77083333333333337</v>
      </c>
      <c r="L96" s="1">
        <v>0</v>
      </c>
      <c r="M96" s="3">
        <v>0.90972222222222232</v>
      </c>
      <c r="N96" s="1">
        <v>0</v>
      </c>
      <c r="O96" s="3">
        <v>1.1597222222222221</v>
      </c>
      <c r="P96" s="1">
        <v>0</v>
      </c>
      <c r="Q96" s="3">
        <v>0.35416666666666669</v>
      </c>
      <c r="R96" s="1">
        <v>0</v>
      </c>
      <c r="S96" s="3">
        <v>0.74305555555555558</v>
      </c>
      <c r="T96" s="1">
        <v>0</v>
      </c>
      <c r="U96" s="3">
        <v>0.88194444444444442</v>
      </c>
      <c r="V96" s="1">
        <v>0</v>
      </c>
      <c r="W96" s="3">
        <v>1.1319444444444444</v>
      </c>
      <c r="X96" s="1">
        <v>0</v>
      </c>
      <c r="Y96" s="3">
        <v>1.3263888888888888</v>
      </c>
      <c r="Z96" s="1">
        <v>0</v>
      </c>
      <c r="AA96" s="3">
        <v>0.71527777777777779</v>
      </c>
      <c r="AB96" s="1">
        <v>0</v>
      </c>
      <c r="AC96" s="3">
        <v>0.85416666666666674</v>
      </c>
      <c r="AD96" s="1">
        <v>0</v>
      </c>
      <c r="AE96" s="3">
        <v>1.1041666666666667</v>
      </c>
      <c r="AF96" s="1">
        <v>0</v>
      </c>
      <c r="AG96" s="3">
        <v>1.2986111111111112</v>
      </c>
      <c r="AH96" s="1">
        <v>0</v>
      </c>
      <c r="AI96" s="3">
        <v>0.6875</v>
      </c>
      <c r="AJ96" s="1">
        <v>0</v>
      </c>
      <c r="AK96" s="3">
        <v>0.82638888888888895</v>
      </c>
      <c r="AL96" s="1">
        <v>0</v>
      </c>
      <c r="AM96" s="3">
        <v>1.0763888888888888</v>
      </c>
      <c r="AN96" s="1">
        <v>0</v>
      </c>
      <c r="AO96" s="3">
        <v>1.2708333333333333</v>
      </c>
      <c r="AP96" s="1">
        <v>0</v>
      </c>
      <c r="AQ96" s="3">
        <v>0.65972222222222221</v>
      </c>
      <c r="AR96" s="1">
        <v>0</v>
      </c>
      <c r="AS96" s="3">
        <v>0.79861111111111116</v>
      </c>
      <c r="AT96" s="1">
        <v>0</v>
      </c>
      <c r="AU96" s="3">
        <v>1.0486111111111112</v>
      </c>
      <c r="AV96" s="1">
        <v>0</v>
      </c>
      <c r="AW96" s="3">
        <v>1.2430555555555556</v>
      </c>
      <c r="AX96" s="1">
        <v>0</v>
      </c>
      <c r="AY96" s="3">
        <v>0.63194444444444442</v>
      </c>
      <c r="AZ96" s="1">
        <v>0</v>
      </c>
      <c r="BA96" s="3">
        <v>0.77083333333333337</v>
      </c>
      <c r="BB96" s="1">
        <v>0</v>
      </c>
      <c r="BC96" s="3">
        <v>1.0208333333333333</v>
      </c>
      <c r="BD96" s="1">
        <v>0</v>
      </c>
      <c r="BE96" s="3">
        <v>1.2152777777777779</v>
      </c>
      <c r="BF96" s="1">
        <v>0</v>
      </c>
      <c r="BG96" s="3">
        <v>0.63194444444444442</v>
      </c>
      <c r="BH96" s="1">
        <v>0</v>
      </c>
      <c r="BI96" s="3">
        <v>0.77083333333333337</v>
      </c>
      <c r="BJ96" s="1">
        <v>0</v>
      </c>
      <c r="BK96" s="3">
        <v>0.99305555555555558</v>
      </c>
      <c r="BL96" s="1">
        <v>0</v>
      </c>
      <c r="BM96" s="3">
        <v>1.1875</v>
      </c>
    </row>
    <row r="97" spans="2:65" x14ac:dyDescent="0.2">
      <c r="B97" s="1">
        <v>0</v>
      </c>
      <c r="C97" s="3">
        <v>0.82638888888888895</v>
      </c>
      <c r="D97" s="1">
        <v>0</v>
      </c>
      <c r="E97" s="3">
        <v>0.96527777777777768</v>
      </c>
      <c r="F97" s="1">
        <v>0</v>
      </c>
      <c r="G97" s="3">
        <v>1.2152777777777779</v>
      </c>
      <c r="H97" s="1">
        <v>0</v>
      </c>
      <c r="I97" s="3">
        <v>0.40972222222222227</v>
      </c>
      <c r="J97" s="1">
        <v>0</v>
      </c>
      <c r="K97" s="3">
        <v>0.79861111111111116</v>
      </c>
      <c r="L97" s="1">
        <v>0</v>
      </c>
      <c r="M97" s="3">
        <v>0.9375</v>
      </c>
      <c r="N97" s="1">
        <v>0</v>
      </c>
      <c r="O97" s="3">
        <v>1.1875</v>
      </c>
      <c r="P97" s="1">
        <v>0</v>
      </c>
      <c r="Q97" s="3">
        <v>0.38194444444444459</v>
      </c>
      <c r="R97" s="1">
        <v>0</v>
      </c>
      <c r="S97" s="3">
        <v>0.77083333333333337</v>
      </c>
      <c r="T97" s="1">
        <v>0</v>
      </c>
      <c r="U97" s="3">
        <v>0.90972222222222232</v>
      </c>
      <c r="V97" s="1">
        <v>0</v>
      </c>
      <c r="W97" s="3">
        <v>1.1597222222222221</v>
      </c>
      <c r="X97" s="1">
        <v>0</v>
      </c>
      <c r="Y97" s="3">
        <v>0.35416666666666669</v>
      </c>
      <c r="Z97" s="1">
        <v>0</v>
      </c>
      <c r="AA97" s="3">
        <v>0.74305555555555558</v>
      </c>
      <c r="AB97" s="1">
        <v>0</v>
      </c>
      <c r="AC97" s="3">
        <v>0.88194444444444442</v>
      </c>
      <c r="AD97" s="1">
        <v>0</v>
      </c>
      <c r="AE97" s="3">
        <v>1.1319444444444444</v>
      </c>
      <c r="AF97" s="1">
        <v>0</v>
      </c>
      <c r="AG97" s="3">
        <v>1.3263888888888888</v>
      </c>
      <c r="AH97" s="1">
        <v>0</v>
      </c>
      <c r="AI97" s="3">
        <v>0.71527777777777779</v>
      </c>
      <c r="AJ97" s="1">
        <v>0</v>
      </c>
      <c r="AK97" s="3">
        <v>0.85416666666666674</v>
      </c>
      <c r="AL97" s="1">
        <v>0</v>
      </c>
      <c r="AM97" s="3">
        <v>1.1041666666666667</v>
      </c>
      <c r="AN97" s="1">
        <v>0</v>
      </c>
      <c r="AO97" s="3">
        <v>1.2986111111111112</v>
      </c>
      <c r="AP97" s="1">
        <v>0</v>
      </c>
      <c r="AQ97" s="3">
        <v>0.6875</v>
      </c>
      <c r="AR97" s="1">
        <v>0</v>
      </c>
      <c r="AS97" s="3">
        <v>0.82638888888888895</v>
      </c>
      <c r="AT97" s="1">
        <v>0</v>
      </c>
      <c r="AU97" s="3">
        <v>1.0763888888888888</v>
      </c>
      <c r="AV97" s="1">
        <v>0</v>
      </c>
      <c r="AW97" s="3">
        <v>1.2708333333333333</v>
      </c>
      <c r="AX97" s="1">
        <v>0</v>
      </c>
      <c r="AY97" s="3">
        <v>0.65972222222222221</v>
      </c>
      <c r="AZ97" s="1">
        <v>0</v>
      </c>
      <c r="BA97" s="3">
        <v>0.79861111111111116</v>
      </c>
      <c r="BB97" s="1">
        <v>0</v>
      </c>
      <c r="BC97" s="3">
        <v>1.0486111111111112</v>
      </c>
      <c r="BD97" s="1">
        <v>0</v>
      </c>
      <c r="BE97" s="3">
        <v>1.2430555555555556</v>
      </c>
      <c r="BF97" s="1">
        <v>0</v>
      </c>
      <c r="BG97" s="3">
        <v>0.65972222222222221</v>
      </c>
      <c r="BH97" s="1">
        <v>0</v>
      </c>
      <c r="BI97" s="3">
        <v>0.79861111111111116</v>
      </c>
      <c r="BJ97" s="1">
        <v>0</v>
      </c>
      <c r="BK97" s="3">
        <v>1.0208333333333333</v>
      </c>
      <c r="BL97" s="1">
        <v>0</v>
      </c>
      <c r="BM97" s="3">
        <v>1.2152777777777779</v>
      </c>
    </row>
    <row r="98" spans="2:65" x14ac:dyDescent="0.2">
      <c r="B98" s="1">
        <v>0</v>
      </c>
      <c r="C98" s="3">
        <v>0.85416666666666674</v>
      </c>
      <c r="D98" s="1">
        <v>0</v>
      </c>
      <c r="E98" s="3">
        <v>0.99305555555555558</v>
      </c>
      <c r="F98" s="1">
        <v>0</v>
      </c>
      <c r="G98" s="3">
        <v>1.2430555555555556</v>
      </c>
      <c r="H98" s="1">
        <v>0</v>
      </c>
      <c r="I98" s="3">
        <v>0.43749999999999994</v>
      </c>
      <c r="J98" s="1">
        <v>0</v>
      </c>
      <c r="K98" s="3">
        <v>0.82638888888888895</v>
      </c>
      <c r="L98" s="1">
        <v>0</v>
      </c>
      <c r="M98" s="3">
        <v>0.96527777777777768</v>
      </c>
      <c r="N98" s="1">
        <v>0</v>
      </c>
      <c r="O98" s="3">
        <v>1.2152777777777779</v>
      </c>
      <c r="P98" s="1">
        <v>0</v>
      </c>
      <c r="Q98" s="3">
        <v>0.40972222222222227</v>
      </c>
      <c r="R98" s="1">
        <v>0</v>
      </c>
      <c r="S98" s="3">
        <v>0.79861111111111116</v>
      </c>
      <c r="T98" s="1">
        <v>0</v>
      </c>
      <c r="U98" s="3">
        <v>0.9375</v>
      </c>
      <c r="V98" s="1">
        <v>0</v>
      </c>
      <c r="W98" s="3">
        <v>1.1875</v>
      </c>
      <c r="X98" s="1">
        <v>0</v>
      </c>
      <c r="Y98" s="3">
        <v>0.38194444444444459</v>
      </c>
      <c r="Z98" s="1">
        <v>0</v>
      </c>
      <c r="AA98" s="3">
        <v>0.77083333333333337</v>
      </c>
      <c r="AB98" s="1">
        <v>0</v>
      </c>
      <c r="AC98" s="3">
        <v>0.90972222222222232</v>
      </c>
      <c r="AD98" s="1">
        <v>0</v>
      </c>
      <c r="AE98" s="3">
        <v>1.1597222222222221</v>
      </c>
      <c r="AF98" s="1">
        <v>0</v>
      </c>
      <c r="AG98" s="3">
        <v>0.35416666666666669</v>
      </c>
      <c r="AH98" s="1">
        <v>0</v>
      </c>
      <c r="AI98" s="3">
        <v>0.74305555555555558</v>
      </c>
      <c r="AJ98" s="1">
        <v>0</v>
      </c>
      <c r="AK98" s="3">
        <v>0.88194444444444442</v>
      </c>
      <c r="AL98" s="1">
        <v>0</v>
      </c>
      <c r="AM98" s="3">
        <v>1.1319444444444444</v>
      </c>
      <c r="AN98" s="1">
        <v>0</v>
      </c>
      <c r="AO98" s="3">
        <v>1.3263888888888888</v>
      </c>
      <c r="AP98" s="1">
        <v>0</v>
      </c>
      <c r="AQ98" s="3">
        <v>0.71527777777777779</v>
      </c>
      <c r="AR98" s="1">
        <v>0</v>
      </c>
      <c r="AS98" s="3">
        <v>0.85416666666666674</v>
      </c>
      <c r="AT98" s="1">
        <v>0</v>
      </c>
      <c r="AU98" s="3">
        <v>1.1041666666666667</v>
      </c>
      <c r="AV98" s="1">
        <v>0</v>
      </c>
      <c r="AW98" s="3">
        <v>1.2986111111111112</v>
      </c>
      <c r="AX98" s="1">
        <v>0</v>
      </c>
      <c r="AY98" s="3">
        <v>0.6875</v>
      </c>
      <c r="AZ98" s="1">
        <v>0</v>
      </c>
      <c r="BA98" s="3">
        <v>0.82638888888888895</v>
      </c>
      <c r="BB98" s="1">
        <v>0</v>
      </c>
      <c r="BC98" s="3">
        <v>1.0763888888888888</v>
      </c>
      <c r="BD98" s="1">
        <v>0</v>
      </c>
      <c r="BE98" s="3">
        <v>1.2708333333333333</v>
      </c>
      <c r="BF98" s="1">
        <v>0</v>
      </c>
      <c r="BG98" s="3">
        <v>0.6875</v>
      </c>
      <c r="BH98" s="1">
        <v>0</v>
      </c>
      <c r="BI98" s="3">
        <v>0.82638888888888895</v>
      </c>
      <c r="BJ98" s="1">
        <v>0</v>
      </c>
      <c r="BK98" s="3">
        <v>1.0486111111111112</v>
      </c>
      <c r="BL98" s="1">
        <v>0</v>
      </c>
      <c r="BM98" s="3">
        <v>1.2430555555555556</v>
      </c>
    </row>
    <row r="99" spans="2:65" x14ac:dyDescent="0.2">
      <c r="B99" s="1">
        <v>0</v>
      </c>
      <c r="C99" s="3">
        <v>0.88194444444444442</v>
      </c>
      <c r="D99" s="1">
        <v>0</v>
      </c>
      <c r="E99" s="3">
        <v>1.0208333333333333</v>
      </c>
      <c r="F99" s="1">
        <v>0</v>
      </c>
      <c r="G99" s="3">
        <v>1.2708333333333333</v>
      </c>
      <c r="H99" s="1" t="str">
        <v>10a</v>
      </c>
      <c r="I99" s="3">
        <v>1.1041666666666667</v>
      </c>
      <c r="J99" s="1">
        <v>0</v>
      </c>
      <c r="K99" s="3">
        <v>0.85416666666666674</v>
      </c>
      <c r="L99" s="1">
        <v>0</v>
      </c>
      <c r="M99" s="3">
        <v>0.99305555555555558</v>
      </c>
      <c r="N99" s="1">
        <v>0</v>
      </c>
      <c r="O99" s="3">
        <v>1.2430555555555556</v>
      </c>
      <c r="P99" s="1">
        <v>0</v>
      </c>
      <c r="Q99" s="3">
        <v>0.43749999999999994</v>
      </c>
      <c r="R99" s="1">
        <v>0</v>
      </c>
      <c r="S99" s="3">
        <v>0.82638888888888895</v>
      </c>
      <c r="T99" s="1">
        <v>0</v>
      </c>
      <c r="U99" s="3">
        <v>0.96527777777777768</v>
      </c>
      <c r="V99" s="1">
        <v>0</v>
      </c>
      <c r="W99" s="3">
        <v>1.2152777777777779</v>
      </c>
      <c r="X99" s="1">
        <v>0</v>
      </c>
      <c r="Y99" s="3">
        <v>0.40972222222222227</v>
      </c>
      <c r="Z99" s="1">
        <v>0</v>
      </c>
      <c r="AA99" s="3">
        <v>0.79861111111111116</v>
      </c>
      <c r="AB99" s="1">
        <v>0</v>
      </c>
      <c r="AC99" s="3">
        <v>0.9375</v>
      </c>
      <c r="AD99" s="1">
        <v>0</v>
      </c>
      <c r="AE99" s="3">
        <v>1.1875</v>
      </c>
      <c r="AF99" s="1">
        <v>0</v>
      </c>
      <c r="AG99" s="3">
        <v>0.38194444444444459</v>
      </c>
      <c r="AH99" s="1">
        <v>0</v>
      </c>
      <c r="AI99" s="3">
        <v>0.77083333333333337</v>
      </c>
      <c r="AJ99" s="1">
        <v>0</v>
      </c>
      <c r="AK99" s="3">
        <v>0.90972222222222232</v>
      </c>
      <c r="AL99" s="1">
        <v>0</v>
      </c>
      <c r="AM99" s="3">
        <v>1.1597222222222221</v>
      </c>
      <c r="AN99" s="1">
        <v>0</v>
      </c>
      <c r="AO99" s="3">
        <v>0.35416666666666669</v>
      </c>
      <c r="AP99" s="1">
        <v>0</v>
      </c>
      <c r="AQ99" s="3">
        <v>0.74305555555555558</v>
      </c>
      <c r="AR99" s="1">
        <v>0</v>
      </c>
      <c r="AS99" s="3">
        <v>0.88194444444444442</v>
      </c>
      <c r="AT99" s="1">
        <v>0</v>
      </c>
      <c r="AU99" s="3">
        <v>1.1319444444444444</v>
      </c>
      <c r="AV99" s="1">
        <v>0</v>
      </c>
      <c r="AW99" s="3">
        <v>1.3263888888888888</v>
      </c>
      <c r="AX99" s="1">
        <v>0</v>
      </c>
      <c r="AY99" s="3">
        <v>0.71527777777777779</v>
      </c>
      <c r="AZ99" s="1">
        <v>0</v>
      </c>
      <c r="BA99" s="3">
        <v>0.85416666666666674</v>
      </c>
      <c r="BB99" s="1">
        <v>0</v>
      </c>
      <c r="BC99" s="3">
        <v>1.1041666666666667</v>
      </c>
      <c r="BD99" s="1">
        <v>0</v>
      </c>
      <c r="BE99" s="3">
        <v>1.2986111111111112</v>
      </c>
      <c r="BF99" s="1">
        <v>0</v>
      </c>
      <c r="BG99" s="3">
        <v>0.71527777777777779</v>
      </c>
      <c r="BH99" s="1">
        <v>0</v>
      </c>
      <c r="BI99" s="3">
        <v>0.85416666666666674</v>
      </c>
      <c r="BJ99" s="1">
        <v>0</v>
      </c>
      <c r="BK99" s="3">
        <v>1.0763888888888888</v>
      </c>
      <c r="BL99" s="1">
        <v>0</v>
      </c>
      <c r="BM99" s="3">
        <v>1.2708333333333333</v>
      </c>
    </row>
    <row r="100" spans="2:65" x14ac:dyDescent="0.2">
      <c r="B100" s="1">
        <v>0</v>
      </c>
      <c r="C100" s="3">
        <v>0.90972222222222232</v>
      </c>
      <c r="D100" s="1">
        <v>0</v>
      </c>
      <c r="E100" s="3">
        <v>1.0486111111111112</v>
      </c>
      <c r="F100" s="1">
        <v>0</v>
      </c>
      <c r="G100" s="3">
        <v>1.2986111111111112</v>
      </c>
      <c r="H100" s="1" t="str">
        <v>10b</v>
      </c>
      <c r="I100" s="3">
        <v>1.1319444444444444</v>
      </c>
      <c r="J100" s="1">
        <v>0</v>
      </c>
      <c r="K100" s="3">
        <v>0.88194444444444442</v>
      </c>
      <c r="L100" s="1">
        <v>0</v>
      </c>
      <c r="M100" s="3">
        <v>1.0208333333333333</v>
      </c>
      <c r="N100" s="1">
        <v>0</v>
      </c>
      <c r="O100" s="3">
        <v>1.2708333333333333</v>
      </c>
      <c r="P100" s="1" t="str">
        <v>10a</v>
      </c>
      <c r="Q100" s="3">
        <v>1.0763888888888888</v>
      </c>
      <c r="R100" s="1">
        <v>0</v>
      </c>
      <c r="S100" s="3">
        <v>0.85416666666666674</v>
      </c>
      <c r="T100" s="1">
        <v>0</v>
      </c>
      <c r="U100" s="3">
        <v>0.99305555555555558</v>
      </c>
      <c r="V100" s="1">
        <v>0</v>
      </c>
      <c r="W100" s="3">
        <v>1.2430555555555556</v>
      </c>
      <c r="X100" s="1">
        <v>0</v>
      </c>
      <c r="Y100" s="3">
        <v>0.43749999999999994</v>
      </c>
      <c r="Z100" s="1">
        <v>0</v>
      </c>
      <c r="AA100" s="3">
        <v>0.82638888888888895</v>
      </c>
      <c r="AB100" s="1">
        <v>0</v>
      </c>
      <c r="AC100" s="3">
        <v>0.96527777777777768</v>
      </c>
      <c r="AD100" s="1">
        <v>0</v>
      </c>
      <c r="AE100" s="3">
        <v>1.2152777777777779</v>
      </c>
      <c r="AF100" s="1">
        <v>0</v>
      </c>
      <c r="AG100" s="3">
        <v>0.40972222222222227</v>
      </c>
      <c r="AH100" s="1">
        <v>0</v>
      </c>
      <c r="AI100" s="3">
        <v>0.79861111111111116</v>
      </c>
      <c r="AJ100" s="1">
        <v>0</v>
      </c>
      <c r="AK100" s="3">
        <v>0.9375</v>
      </c>
      <c r="AL100" s="1">
        <v>0</v>
      </c>
      <c r="AM100" s="3">
        <v>1.1875</v>
      </c>
      <c r="AN100" s="1">
        <v>0</v>
      </c>
      <c r="AO100" s="3">
        <v>0.38194444444444459</v>
      </c>
      <c r="AP100" s="1">
        <v>0</v>
      </c>
      <c r="AQ100" s="3">
        <v>0.77083333333333337</v>
      </c>
      <c r="AR100" s="1">
        <v>0</v>
      </c>
      <c r="AS100" s="3">
        <v>0.90972222222222232</v>
      </c>
      <c r="AT100" s="1">
        <v>0</v>
      </c>
      <c r="AU100" s="3">
        <v>1.1597222222222221</v>
      </c>
      <c r="AV100" s="1">
        <v>0</v>
      </c>
      <c r="AW100" s="3">
        <v>0.35416666666666669</v>
      </c>
      <c r="AX100" s="1">
        <v>0</v>
      </c>
      <c r="AY100" s="3">
        <v>0.74305555555555558</v>
      </c>
      <c r="AZ100" s="1">
        <v>0</v>
      </c>
      <c r="BA100" s="3">
        <v>0.88194444444444442</v>
      </c>
      <c r="BB100" s="1">
        <v>0</v>
      </c>
      <c r="BC100" s="3">
        <v>1.1319444444444444</v>
      </c>
      <c r="BD100" s="1">
        <v>0</v>
      </c>
      <c r="BE100" s="3">
        <v>1.3263888888888888</v>
      </c>
      <c r="BF100" s="1">
        <v>0</v>
      </c>
      <c r="BG100" s="3">
        <v>0.74305555555555558</v>
      </c>
      <c r="BH100" s="1">
        <v>0</v>
      </c>
      <c r="BI100" s="3">
        <v>0.88194444444444442</v>
      </c>
      <c r="BJ100" s="1">
        <v>0</v>
      </c>
      <c r="BK100" s="3">
        <v>1.1041666666666667</v>
      </c>
      <c r="BL100" s="1">
        <v>0</v>
      </c>
      <c r="BM100" s="3">
        <v>1.2986111111111112</v>
      </c>
    </row>
    <row r="101" spans="2:65" x14ac:dyDescent="0.2">
      <c r="B101" s="1">
        <v>0</v>
      </c>
      <c r="C101" s="3">
        <v>0.9375</v>
      </c>
      <c r="D101" s="1">
        <v>0</v>
      </c>
      <c r="E101" s="3">
        <v>1.0763888888888888</v>
      </c>
      <c r="F101" s="1">
        <v>0</v>
      </c>
      <c r="G101" s="3">
        <v>1.3263888888888888</v>
      </c>
      <c r="H101" s="1" t="str">
        <v>10c</v>
      </c>
      <c r="I101" s="3">
        <v>1.1597222222222221</v>
      </c>
      <c r="J101" s="1">
        <v>0</v>
      </c>
      <c r="K101" s="3">
        <v>0.90972222222222232</v>
      </c>
      <c r="L101" s="1">
        <v>0</v>
      </c>
      <c r="M101" s="3">
        <v>1.0486111111111112</v>
      </c>
      <c r="N101" s="1">
        <v>0</v>
      </c>
      <c r="O101" s="3">
        <v>1.2986111111111112</v>
      </c>
      <c r="P101" s="1" t="str">
        <v>10b</v>
      </c>
      <c r="Q101" s="3">
        <v>1.1041666666666667</v>
      </c>
      <c r="R101" s="1">
        <v>0</v>
      </c>
      <c r="S101" s="3">
        <v>0.88194444444444442</v>
      </c>
      <c r="T101" s="1">
        <v>0</v>
      </c>
      <c r="U101" s="3">
        <v>1.0208333333333333</v>
      </c>
      <c r="V101" s="1">
        <v>0</v>
      </c>
      <c r="W101" s="3">
        <v>1.2708333333333333</v>
      </c>
      <c r="X101" s="1" t="str">
        <v>10a</v>
      </c>
      <c r="Y101" s="3">
        <v>1.0486111111111112</v>
      </c>
      <c r="Z101" s="1">
        <v>0</v>
      </c>
      <c r="AA101" s="3">
        <v>0.85416666666666674</v>
      </c>
      <c r="AB101" s="1">
        <v>0</v>
      </c>
      <c r="AC101" s="3">
        <v>0.99305555555555558</v>
      </c>
      <c r="AD101" s="1">
        <v>0</v>
      </c>
      <c r="AE101" s="3">
        <v>1.2430555555555556</v>
      </c>
      <c r="AF101" s="1">
        <v>0</v>
      </c>
      <c r="AG101" s="3">
        <v>0.43749999999999994</v>
      </c>
      <c r="AH101" s="1">
        <v>0</v>
      </c>
      <c r="AI101" s="3">
        <v>0.82638888888888895</v>
      </c>
      <c r="AJ101" s="1">
        <v>0</v>
      </c>
      <c r="AK101" s="3">
        <v>0.96527777777777768</v>
      </c>
      <c r="AL101" s="1">
        <v>0</v>
      </c>
      <c r="AM101" s="3">
        <v>1.2152777777777779</v>
      </c>
      <c r="AN101" s="1">
        <v>0</v>
      </c>
      <c r="AO101" s="3">
        <v>0.40972222222222227</v>
      </c>
      <c r="AP101" s="1">
        <v>0</v>
      </c>
      <c r="AQ101" s="3">
        <v>0.79861111111111116</v>
      </c>
      <c r="AR101" s="1">
        <v>0</v>
      </c>
      <c r="AS101" s="3">
        <v>0.9375</v>
      </c>
      <c r="AT101" s="1">
        <v>0</v>
      </c>
      <c r="AU101" s="3">
        <v>1.1875</v>
      </c>
      <c r="AV101" s="1">
        <v>0</v>
      </c>
      <c r="AW101" s="3">
        <v>0.38194444444444459</v>
      </c>
      <c r="AX101" s="1">
        <v>0</v>
      </c>
      <c r="AY101" s="3">
        <v>0.77083333333333337</v>
      </c>
      <c r="AZ101" s="1">
        <v>0</v>
      </c>
      <c r="BA101" s="3">
        <v>0.90972222222222232</v>
      </c>
      <c r="BB101" s="1">
        <v>0</v>
      </c>
      <c r="BC101" s="3">
        <v>1.1597222222222221</v>
      </c>
      <c r="BD101" s="1">
        <v>0</v>
      </c>
      <c r="BE101" s="3">
        <v>0.35416666666666669</v>
      </c>
      <c r="BF101" s="1">
        <v>0</v>
      </c>
      <c r="BG101" s="3">
        <v>0.77083333333333337</v>
      </c>
      <c r="BH101" s="1">
        <v>0</v>
      </c>
      <c r="BI101" s="3">
        <v>0.90972222222222232</v>
      </c>
      <c r="BJ101" s="1">
        <v>0</v>
      </c>
      <c r="BK101" s="3">
        <v>1.1319444444444444</v>
      </c>
      <c r="BL101" s="1">
        <v>0</v>
      </c>
      <c r="BM101" s="3">
        <v>1.3263888888888888</v>
      </c>
    </row>
    <row r="102" spans="2:65" x14ac:dyDescent="0.2">
      <c r="B102" s="1">
        <v>0</v>
      </c>
      <c r="C102" s="3">
        <v>0.96527777777777768</v>
      </c>
      <c r="D102" s="1">
        <v>0</v>
      </c>
      <c r="E102" s="3">
        <v>1.1041666666666667</v>
      </c>
      <c r="F102" s="1">
        <v>0</v>
      </c>
      <c r="G102" s="3">
        <v>0.35416666666666669</v>
      </c>
      <c r="H102" s="1" t="str">
        <v>10d</v>
      </c>
      <c r="I102" s="3">
        <v>1.1875</v>
      </c>
      <c r="J102" s="1">
        <v>0</v>
      </c>
      <c r="K102" s="3">
        <v>0.9375</v>
      </c>
      <c r="L102" s="1">
        <v>0</v>
      </c>
      <c r="M102" s="3">
        <v>1.0763888888888888</v>
      </c>
      <c r="N102" s="1">
        <v>0</v>
      </c>
      <c r="O102" s="3">
        <v>1.3263888888888888</v>
      </c>
      <c r="P102" s="1" t="str">
        <v>10c</v>
      </c>
      <c r="Q102" s="3">
        <v>1.1319444444444444</v>
      </c>
      <c r="R102" s="1">
        <v>0</v>
      </c>
      <c r="S102" s="3">
        <v>0.90972222222222232</v>
      </c>
      <c r="T102" s="1">
        <v>0</v>
      </c>
      <c r="U102" s="3">
        <v>1.0486111111111112</v>
      </c>
      <c r="V102" s="1">
        <v>0</v>
      </c>
      <c r="W102" s="3">
        <v>1.2986111111111112</v>
      </c>
      <c r="X102" s="1" t="str">
        <v>10b</v>
      </c>
      <c r="Y102" s="3">
        <v>1.0763888888888888</v>
      </c>
      <c r="Z102" s="1">
        <v>0</v>
      </c>
      <c r="AA102" s="3">
        <v>0.88194444444444442</v>
      </c>
      <c r="AB102" s="1">
        <v>0</v>
      </c>
      <c r="AC102" s="3">
        <v>1.0208333333333333</v>
      </c>
      <c r="AD102" s="1">
        <v>0</v>
      </c>
      <c r="AE102" s="3">
        <v>1.2708333333333333</v>
      </c>
      <c r="AF102" s="1" t="str">
        <v>10a</v>
      </c>
      <c r="AG102" s="3">
        <v>1.0208333333333333</v>
      </c>
      <c r="AH102" s="1">
        <v>0</v>
      </c>
      <c r="AI102" s="3">
        <v>0.85416666666666674</v>
      </c>
      <c r="AJ102" s="1">
        <v>0</v>
      </c>
      <c r="AK102" s="3">
        <v>0.99305555555555558</v>
      </c>
      <c r="AL102" s="1">
        <v>0</v>
      </c>
      <c r="AM102" s="3">
        <v>1.2430555555555556</v>
      </c>
      <c r="AN102" s="1">
        <v>0</v>
      </c>
      <c r="AO102" s="3">
        <v>0.43749999999999994</v>
      </c>
      <c r="AP102" s="1">
        <v>0</v>
      </c>
      <c r="AQ102" s="3">
        <v>0.82638888888888895</v>
      </c>
      <c r="AR102" s="1">
        <v>0</v>
      </c>
      <c r="AS102" s="3">
        <v>0.96527777777777768</v>
      </c>
      <c r="AT102" s="1">
        <v>0</v>
      </c>
      <c r="AU102" s="3">
        <v>1.2152777777777779</v>
      </c>
      <c r="AV102" s="1">
        <v>0</v>
      </c>
      <c r="AW102" s="3">
        <v>0.40972222222222227</v>
      </c>
      <c r="AX102" s="1">
        <v>0</v>
      </c>
      <c r="AY102" s="3">
        <v>0.79861111111111116</v>
      </c>
      <c r="AZ102" s="1">
        <v>0</v>
      </c>
      <c r="BA102" s="3">
        <v>0.9375</v>
      </c>
      <c r="BB102" s="1">
        <v>0</v>
      </c>
      <c r="BC102" s="3">
        <v>1.1875</v>
      </c>
      <c r="BD102" s="1">
        <v>0</v>
      </c>
      <c r="BE102" s="3">
        <v>0.38194444444444459</v>
      </c>
      <c r="BF102" s="1">
        <v>0</v>
      </c>
      <c r="BG102" s="3">
        <v>0.79861111111111116</v>
      </c>
      <c r="BH102" s="1">
        <v>0</v>
      </c>
      <c r="BI102" s="3">
        <v>0.9375</v>
      </c>
      <c r="BJ102" s="1">
        <v>0</v>
      </c>
      <c r="BK102" s="3">
        <v>1.1597222222222221</v>
      </c>
      <c r="BL102" s="1">
        <v>0</v>
      </c>
      <c r="BM102" s="3">
        <v>0.35416666666666669</v>
      </c>
    </row>
    <row r="103" spans="2:65" x14ac:dyDescent="0.2">
      <c r="B103" s="1">
        <v>0</v>
      </c>
      <c r="C103" s="3">
        <v>0.99305555555555558</v>
      </c>
      <c r="D103" s="1">
        <v>0</v>
      </c>
      <c r="E103" s="3">
        <v>1.1319444444444444</v>
      </c>
      <c r="F103" s="1">
        <v>0</v>
      </c>
      <c r="G103" s="3">
        <v>0.38194444444444459</v>
      </c>
      <c r="H103" s="1" t="str">
        <v>11a</v>
      </c>
      <c r="I103" s="3">
        <v>1.2152777777777779</v>
      </c>
      <c r="J103" s="1">
        <v>0</v>
      </c>
      <c r="K103" s="3">
        <v>0.96527777777777768</v>
      </c>
      <c r="L103" s="1">
        <v>0</v>
      </c>
      <c r="M103" s="3">
        <v>1.1041666666666667</v>
      </c>
      <c r="N103" s="1">
        <v>0</v>
      </c>
      <c r="O103" s="3">
        <v>0.35416666666666669</v>
      </c>
      <c r="P103" s="1" t="str">
        <v>10d</v>
      </c>
      <c r="Q103" s="3">
        <v>1.1597222222222221</v>
      </c>
      <c r="R103" s="1">
        <v>0</v>
      </c>
      <c r="S103" s="3">
        <v>0.9375</v>
      </c>
      <c r="T103" s="1">
        <v>0</v>
      </c>
      <c r="U103" s="3">
        <v>1.0763888888888888</v>
      </c>
      <c r="V103" s="1">
        <v>0</v>
      </c>
      <c r="W103" s="3">
        <v>1.3263888888888888</v>
      </c>
      <c r="X103" s="1" t="str">
        <v>10c</v>
      </c>
      <c r="Y103" s="3">
        <v>1.1041666666666667</v>
      </c>
      <c r="Z103" s="1">
        <v>0</v>
      </c>
      <c r="AA103" s="3">
        <v>0.90972222222222232</v>
      </c>
      <c r="AB103" s="1">
        <v>0</v>
      </c>
      <c r="AC103" s="3">
        <v>1.0486111111111112</v>
      </c>
      <c r="AD103" s="1">
        <v>0</v>
      </c>
      <c r="AE103" s="3">
        <v>1.2986111111111112</v>
      </c>
      <c r="AF103" s="1" t="str">
        <v>10b</v>
      </c>
      <c r="AG103" s="3">
        <v>1.0486111111111112</v>
      </c>
      <c r="AH103" s="1">
        <v>0</v>
      </c>
      <c r="AI103" s="3">
        <v>0.88194444444444442</v>
      </c>
      <c r="AJ103" s="1">
        <v>0</v>
      </c>
      <c r="AK103" s="3">
        <v>1.0208333333333333</v>
      </c>
      <c r="AL103" s="1">
        <v>0</v>
      </c>
      <c r="AM103" s="3">
        <v>1.2708333333333333</v>
      </c>
      <c r="AN103" s="1" t="str">
        <v>10a</v>
      </c>
      <c r="AO103" s="3">
        <v>0.99305555555555558</v>
      </c>
      <c r="AP103" s="1">
        <v>0</v>
      </c>
      <c r="AQ103" s="3">
        <v>0.85416666666666674</v>
      </c>
      <c r="AR103" s="1">
        <v>0</v>
      </c>
      <c r="AS103" s="3">
        <v>0.99305555555555558</v>
      </c>
      <c r="AT103" s="1">
        <v>0</v>
      </c>
      <c r="AU103" s="3">
        <v>1.2430555555555556</v>
      </c>
      <c r="AV103" s="1">
        <v>0</v>
      </c>
      <c r="AW103" s="3">
        <v>0.43749999999999994</v>
      </c>
      <c r="AX103" s="1">
        <v>0</v>
      </c>
      <c r="AY103" s="3">
        <v>0.82638888888888895</v>
      </c>
      <c r="AZ103" s="1">
        <v>0</v>
      </c>
      <c r="BA103" s="3">
        <v>0.96527777777777768</v>
      </c>
      <c r="BB103" s="1">
        <v>0</v>
      </c>
      <c r="BC103" s="3">
        <v>1.2152777777777779</v>
      </c>
      <c r="BD103" s="1">
        <v>0</v>
      </c>
      <c r="BE103" s="3">
        <v>0.40972222222222227</v>
      </c>
      <c r="BF103" s="1">
        <v>0</v>
      </c>
      <c r="BG103" s="3">
        <v>0.82638888888888895</v>
      </c>
      <c r="BH103" s="1">
        <v>0</v>
      </c>
      <c r="BI103" s="3">
        <v>0.96527777777777768</v>
      </c>
      <c r="BJ103" s="1">
        <v>0</v>
      </c>
      <c r="BK103" s="3">
        <v>1.1875</v>
      </c>
      <c r="BL103" s="1">
        <v>0</v>
      </c>
      <c r="BM103" s="3">
        <v>0.38194444444444459</v>
      </c>
    </row>
    <row r="104" spans="2:65" x14ac:dyDescent="0.2">
      <c r="B104" s="1">
        <v>0</v>
      </c>
      <c r="C104" s="3">
        <v>1.0208333333333333</v>
      </c>
      <c r="D104" s="1">
        <v>0</v>
      </c>
      <c r="E104" s="3">
        <v>1.1597222222222221</v>
      </c>
      <c r="F104" s="1">
        <v>0</v>
      </c>
      <c r="G104" s="3">
        <v>0.40972222222222227</v>
      </c>
      <c r="H104" s="1" t="str">
        <v>11b</v>
      </c>
      <c r="I104" s="3">
        <v>1.2430555555555556</v>
      </c>
      <c r="J104" s="1">
        <v>0</v>
      </c>
      <c r="K104" s="3">
        <v>0.99305555555555558</v>
      </c>
      <c r="L104" s="1">
        <v>0</v>
      </c>
      <c r="M104" s="3">
        <v>1.1319444444444444</v>
      </c>
      <c r="N104" s="1">
        <v>0</v>
      </c>
      <c r="O104" s="3">
        <v>0.38194444444444459</v>
      </c>
      <c r="P104" s="1" t="str">
        <v>11a</v>
      </c>
      <c r="Q104" s="3">
        <v>1.1875</v>
      </c>
      <c r="R104" s="1">
        <v>0</v>
      </c>
      <c r="S104" s="3">
        <v>0.96527777777777768</v>
      </c>
      <c r="T104" s="1">
        <v>0</v>
      </c>
      <c r="U104" s="3">
        <v>1.1041666666666667</v>
      </c>
      <c r="V104" s="1">
        <v>0</v>
      </c>
      <c r="W104" s="3">
        <v>0.35416666666666669</v>
      </c>
      <c r="X104" s="1" t="str">
        <v>10d</v>
      </c>
      <c r="Y104" s="3">
        <v>1.1319444444444444</v>
      </c>
      <c r="Z104" s="1">
        <v>0</v>
      </c>
      <c r="AA104" s="3">
        <v>0.9375</v>
      </c>
      <c r="AB104" s="1">
        <v>0</v>
      </c>
      <c r="AC104" s="3">
        <v>1.0763888888888888</v>
      </c>
      <c r="AD104" s="1">
        <v>0</v>
      </c>
      <c r="AE104" s="3">
        <v>1.3263888888888888</v>
      </c>
      <c r="AF104" s="1" t="str">
        <v>10c</v>
      </c>
      <c r="AG104" s="3">
        <v>1.0763888888888888</v>
      </c>
      <c r="AH104" s="1">
        <v>0</v>
      </c>
      <c r="AI104" s="3">
        <v>0.90972222222222232</v>
      </c>
      <c r="AJ104" s="1">
        <v>0</v>
      </c>
      <c r="AK104" s="3">
        <v>1.0486111111111112</v>
      </c>
      <c r="AL104" s="1">
        <v>0</v>
      </c>
      <c r="AM104" s="3">
        <v>1.2986111111111112</v>
      </c>
      <c r="AN104" s="1" t="str">
        <v>10b</v>
      </c>
      <c r="AO104" s="3">
        <v>1.0208333333333333</v>
      </c>
      <c r="AP104" s="1">
        <v>0</v>
      </c>
      <c r="AQ104" s="3">
        <v>0.88194444444444442</v>
      </c>
      <c r="AR104" s="1">
        <v>0</v>
      </c>
      <c r="AS104" s="3">
        <v>1.0208333333333333</v>
      </c>
      <c r="AT104" s="1">
        <v>0</v>
      </c>
      <c r="AU104" s="3">
        <v>1.2708333333333333</v>
      </c>
      <c r="AV104" s="1" t="str">
        <v>10a</v>
      </c>
      <c r="AW104" s="3">
        <v>0.96527777777777768</v>
      </c>
      <c r="AX104" s="1">
        <v>0</v>
      </c>
      <c r="AY104" s="3">
        <v>0.85416666666666674</v>
      </c>
      <c r="AZ104" s="1">
        <v>0</v>
      </c>
      <c r="BA104" s="3">
        <v>0.99305555555555558</v>
      </c>
      <c r="BB104" s="1">
        <v>0</v>
      </c>
      <c r="BC104" s="3">
        <v>1.2430555555555556</v>
      </c>
      <c r="BD104" s="1">
        <v>0</v>
      </c>
      <c r="BE104" s="3">
        <v>0.43749999999999994</v>
      </c>
      <c r="BF104" s="1">
        <v>0</v>
      </c>
      <c r="BG104" s="3">
        <v>0.85416666666666674</v>
      </c>
      <c r="BH104" s="1">
        <v>0</v>
      </c>
      <c r="BI104" s="3">
        <v>0.99305555555555558</v>
      </c>
      <c r="BJ104" s="1">
        <v>0</v>
      </c>
      <c r="BK104" s="3">
        <v>1.2152777777777779</v>
      </c>
      <c r="BL104" s="1">
        <v>0</v>
      </c>
      <c r="BM104" s="3">
        <v>0.40972222222222227</v>
      </c>
    </row>
    <row r="105" spans="2:65" x14ac:dyDescent="0.2">
      <c r="B105" s="1">
        <v>0</v>
      </c>
      <c r="C105" s="3">
        <v>1.0486111111111112</v>
      </c>
      <c r="D105" s="1">
        <v>0</v>
      </c>
      <c r="E105" s="3">
        <v>1.1875</v>
      </c>
      <c r="F105" s="1">
        <v>0</v>
      </c>
      <c r="G105" s="3">
        <v>0.43749999999999994</v>
      </c>
      <c r="H105" s="1" t="str">
        <v>5a</v>
      </c>
      <c r="I105" s="3">
        <v>0.35416666666666669</v>
      </c>
      <c r="J105" s="1">
        <v>0</v>
      </c>
      <c r="K105" s="3">
        <v>1.0208333333333333</v>
      </c>
      <c r="L105" s="1">
        <v>0</v>
      </c>
      <c r="M105" s="3">
        <v>1.1597222222222221</v>
      </c>
      <c r="N105" s="1">
        <v>0</v>
      </c>
      <c r="O105" s="3">
        <v>0.40972222222222227</v>
      </c>
      <c r="P105" s="1" t="str">
        <v>11b</v>
      </c>
      <c r="Q105" s="3">
        <v>1.2152777777777779</v>
      </c>
      <c r="R105" s="1">
        <v>0</v>
      </c>
      <c r="S105" s="3">
        <v>0.99305555555555558</v>
      </c>
      <c r="T105" s="1">
        <v>0</v>
      </c>
      <c r="U105" s="3">
        <v>1.1319444444444444</v>
      </c>
      <c r="V105" s="1">
        <v>0</v>
      </c>
      <c r="W105" s="3">
        <v>0.38194444444444459</v>
      </c>
      <c r="X105" s="1" t="str">
        <v>11a</v>
      </c>
      <c r="Y105" s="3">
        <v>1.1597222222222221</v>
      </c>
      <c r="Z105" s="1">
        <v>0</v>
      </c>
      <c r="AA105" s="3">
        <v>0.96527777777777768</v>
      </c>
      <c r="AB105" s="1">
        <v>0</v>
      </c>
      <c r="AC105" s="3">
        <v>1.1041666666666667</v>
      </c>
      <c r="AD105" s="1">
        <v>0</v>
      </c>
      <c r="AE105" s="3">
        <v>0.35416666666666669</v>
      </c>
      <c r="AF105" s="1" t="str">
        <v>10d</v>
      </c>
      <c r="AG105" s="3">
        <v>1.1041666666666667</v>
      </c>
      <c r="AH105" s="1">
        <v>0</v>
      </c>
      <c r="AI105" s="3">
        <v>0.9375</v>
      </c>
      <c r="AJ105" s="1">
        <v>0</v>
      </c>
      <c r="AK105" s="3">
        <v>1.0763888888888888</v>
      </c>
      <c r="AL105" s="1">
        <v>0</v>
      </c>
      <c r="AM105" s="3">
        <v>1.3263888888888888</v>
      </c>
      <c r="AN105" s="1" t="str">
        <v>10c</v>
      </c>
      <c r="AO105" s="3">
        <v>1.0486111111111112</v>
      </c>
      <c r="AP105" s="1">
        <v>0</v>
      </c>
      <c r="AQ105" s="3">
        <v>0.90972222222222232</v>
      </c>
      <c r="AR105" s="1">
        <v>0</v>
      </c>
      <c r="AS105" s="3">
        <v>1.0486111111111112</v>
      </c>
      <c r="AT105" s="1">
        <v>0</v>
      </c>
      <c r="AU105" s="3">
        <v>1.2986111111111112</v>
      </c>
      <c r="AV105" s="1" t="str">
        <v>10b</v>
      </c>
      <c r="AW105" s="3">
        <v>0.99305555555555558</v>
      </c>
      <c r="AX105" s="1">
        <v>0</v>
      </c>
      <c r="AY105" s="3">
        <v>0.88194444444444442</v>
      </c>
      <c r="AZ105" s="1">
        <v>0</v>
      </c>
      <c r="BA105" s="3">
        <v>1.0208333333333333</v>
      </c>
      <c r="BB105" s="1">
        <v>0</v>
      </c>
      <c r="BC105" s="3">
        <v>1.2708333333333333</v>
      </c>
      <c r="BD105" s="1" t="str">
        <v>10a</v>
      </c>
      <c r="BE105" s="3">
        <v>0.9375</v>
      </c>
      <c r="BF105" s="1">
        <v>1</v>
      </c>
      <c r="BG105" s="3">
        <v>0.88194444444444442</v>
      </c>
      <c r="BH105" s="1">
        <v>0</v>
      </c>
      <c r="BI105" s="3">
        <v>1.0208333333333333</v>
      </c>
      <c r="BJ105" s="1">
        <v>0</v>
      </c>
      <c r="BK105" s="3">
        <v>1.2430555555555556</v>
      </c>
      <c r="BL105" s="1">
        <v>0</v>
      </c>
      <c r="BM105" s="3">
        <v>0.43749999999999994</v>
      </c>
    </row>
    <row r="106" spans="2:65" x14ac:dyDescent="0.2">
      <c r="B106" s="1">
        <v>0</v>
      </c>
      <c r="C106" s="3">
        <v>1.0763888888888888</v>
      </c>
      <c r="D106" s="1">
        <v>0</v>
      </c>
      <c r="E106" s="3">
        <v>1.2152777777777779</v>
      </c>
      <c r="F106" s="1" t="str">
        <v>10a</v>
      </c>
      <c r="G106" s="3">
        <v>0.90972222222222232</v>
      </c>
      <c r="H106" s="1" t="str">
        <v>5a</v>
      </c>
      <c r="I106" s="3">
        <v>0.54861111111111116</v>
      </c>
      <c r="J106" s="1">
        <v>0</v>
      </c>
      <c r="K106" s="3">
        <v>1.0486111111111112</v>
      </c>
      <c r="L106" s="1">
        <v>0</v>
      </c>
      <c r="M106" s="3">
        <v>1.1875</v>
      </c>
      <c r="N106" s="1">
        <v>0</v>
      </c>
      <c r="O106" s="3">
        <v>0.43749999999999994</v>
      </c>
      <c r="P106" s="1" t="str">
        <v>5a</v>
      </c>
      <c r="Q106" s="3">
        <v>0.52083333333333337</v>
      </c>
      <c r="R106" s="1">
        <v>0</v>
      </c>
      <c r="S106" s="3">
        <v>1.0208333333333333</v>
      </c>
      <c r="T106" s="1">
        <v>0</v>
      </c>
      <c r="U106" s="3">
        <v>1.1597222222222221</v>
      </c>
      <c r="V106" s="1">
        <v>0</v>
      </c>
      <c r="W106" s="3">
        <v>0.40972222222222227</v>
      </c>
      <c r="X106" s="1" t="str">
        <v>11b</v>
      </c>
      <c r="Y106" s="3">
        <v>1.1875</v>
      </c>
      <c r="Z106" s="1">
        <v>0</v>
      </c>
      <c r="AA106" s="3">
        <v>0.99305555555555558</v>
      </c>
      <c r="AB106" s="1">
        <v>0</v>
      </c>
      <c r="AC106" s="3">
        <v>1.1319444444444444</v>
      </c>
      <c r="AD106" s="1">
        <v>0</v>
      </c>
      <c r="AE106" s="3">
        <v>0.38194444444444459</v>
      </c>
      <c r="AF106" s="1" t="str">
        <v>11a</v>
      </c>
      <c r="AG106" s="3">
        <v>1.1319444444444444</v>
      </c>
      <c r="AH106" s="1">
        <v>0</v>
      </c>
      <c r="AI106" s="3">
        <v>0.96527777777777768</v>
      </c>
      <c r="AJ106" s="1">
        <v>0</v>
      </c>
      <c r="AK106" s="3">
        <v>1.1041666666666667</v>
      </c>
      <c r="AL106" s="1">
        <v>0</v>
      </c>
      <c r="AM106" s="3">
        <v>0.35416666666666669</v>
      </c>
      <c r="AN106" s="1" t="str">
        <v>10d</v>
      </c>
      <c r="AO106" s="3">
        <v>1.0763888888888888</v>
      </c>
      <c r="AP106" s="1">
        <v>0</v>
      </c>
      <c r="AQ106" s="3">
        <v>0.9375</v>
      </c>
      <c r="AR106" s="1">
        <v>0</v>
      </c>
      <c r="AS106" s="3">
        <v>1.0763888888888888</v>
      </c>
      <c r="AT106" s="1">
        <v>0</v>
      </c>
      <c r="AU106" s="3">
        <v>1.3263888888888888</v>
      </c>
      <c r="AV106" s="1" t="str">
        <v>10c</v>
      </c>
      <c r="AW106" s="3">
        <v>1.0208333333333333</v>
      </c>
      <c r="AX106" s="1">
        <v>0</v>
      </c>
      <c r="AY106" s="3">
        <v>0.90972222222222232</v>
      </c>
      <c r="AZ106" s="1">
        <v>0</v>
      </c>
      <c r="BA106" s="3">
        <v>1.0486111111111112</v>
      </c>
      <c r="BB106" s="1">
        <v>0</v>
      </c>
      <c r="BC106" s="3">
        <v>1.2986111111111112</v>
      </c>
      <c r="BD106" s="1" t="str">
        <v>10b</v>
      </c>
      <c r="BE106" s="3">
        <v>0.96527777777777768</v>
      </c>
      <c r="BF106" s="1">
        <v>2</v>
      </c>
      <c r="BG106" s="3">
        <v>0.90972222222222232</v>
      </c>
      <c r="BH106" s="1">
        <v>0</v>
      </c>
      <c r="BI106" s="3">
        <v>1.0486111111111112</v>
      </c>
      <c r="BJ106" s="1">
        <v>1</v>
      </c>
      <c r="BK106" s="3">
        <v>1.2708333333333333</v>
      </c>
      <c r="BL106" s="1" t="str">
        <v>10a</v>
      </c>
      <c r="BM106" s="3">
        <v>0.90972222222222232</v>
      </c>
    </row>
    <row r="107" spans="2:65" x14ac:dyDescent="0.2">
      <c r="B107" s="1">
        <v>0</v>
      </c>
      <c r="C107" s="3">
        <v>1.1041666666666667</v>
      </c>
      <c r="D107" s="1">
        <v>0</v>
      </c>
      <c r="E107" s="3">
        <v>1.2430555555555556</v>
      </c>
      <c r="F107" s="1" t="str">
        <v>10b</v>
      </c>
      <c r="G107" s="3">
        <v>0.9375</v>
      </c>
      <c r="H107" s="1" t="str">
        <v>5b</v>
      </c>
      <c r="I107" s="3">
        <v>0.38194444444444448</v>
      </c>
      <c r="J107" s="1">
        <v>0</v>
      </c>
      <c r="K107" s="3">
        <v>1.0763888888888888</v>
      </c>
      <c r="L107" s="1">
        <v>0</v>
      </c>
      <c r="M107" s="3">
        <v>1.2152777777777779</v>
      </c>
      <c r="N107" s="1" t="str">
        <v>10a</v>
      </c>
      <c r="O107" s="3">
        <v>0.88194444444444442</v>
      </c>
      <c r="P107" s="1" t="str">
        <v>5b</v>
      </c>
      <c r="Q107" s="3">
        <v>0.35416666666666669</v>
      </c>
      <c r="R107" s="1">
        <v>0</v>
      </c>
      <c r="S107" s="3">
        <v>1.0486111111111112</v>
      </c>
      <c r="T107" s="1">
        <v>0</v>
      </c>
      <c r="U107" s="3">
        <v>1.1875</v>
      </c>
      <c r="V107" s="1">
        <v>0</v>
      </c>
      <c r="W107" s="3">
        <v>0.43749999999999994</v>
      </c>
      <c r="X107" s="1" t="str">
        <v>5a</v>
      </c>
      <c r="Y107" s="3">
        <v>0.49305555555555558</v>
      </c>
      <c r="Z107" s="1">
        <v>0</v>
      </c>
      <c r="AA107" s="3">
        <v>1.0208333333333333</v>
      </c>
      <c r="AB107" s="1">
        <v>0</v>
      </c>
      <c r="AC107" s="3">
        <v>1.1597222222222221</v>
      </c>
      <c r="AD107" s="1">
        <v>0</v>
      </c>
      <c r="AE107" s="3">
        <v>0.40972222222222227</v>
      </c>
      <c r="AF107" s="1" t="str">
        <v>11b</v>
      </c>
      <c r="AG107" s="3">
        <v>1.1597222222222221</v>
      </c>
      <c r="AH107" s="1">
        <v>0</v>
      </c>
      <c r="AI107" s="3">
        <v>0.99305555555555558</v>
      </c>
      <c r="AJ107" s="1">
        <v>0</v>
      </c>
      <c r="AK107" s="3">
        <v>1.1319444444444444</v>
      </c>
      <c r="AL107" s="1">
        <v>0</v>
      </c>
      <c r="AM107" s="3">
        <v>0.38194444444444459</v>
      </c>
      <c r="AN107" s="1" t="str">
        <v>11a</v>
      </c>
      <c r="AO107" s="3">
        <v>1.1041666666666667</v>
      </c>
      <c r="AP107" s="1">
        <v>0</v>
      </c>
      <c r="AQ107" s="3">
        <v>0.96527777777777768</v>
      </c>
      <c r="AR107" s="1">
        <v>0</v>
      </c>
      <c r="AS107" s="3">
        <v>1.1041666666666667</v>
      </c>
      <c r="AT107" s="1">
        <v>0</v>
      </c>
      <c r="AU107" s="3">
        <v>0.35416666666666669</v>
      </c>
      <c r="AV107" s="1" t="str">
        <v>10d</v>
      </c>
      <c r="AW107" s="3">
        <v>1.0486111111111112</v>
      </c>
      <c r="AX107" s="1">
        <v>0</v>
      </c>
      <c r="AY107" s="3">
        <v>0.9375</v>
      </c>
      <c r="AZ107" s="1">
        <v>0</v>
      </c>
      <c r="BA107" s="3">
        <v>1.0763888888888888</v>
      </c>
      <c r="BB107" s="1">
        <v>0</v>
      </c>
      <c r="BC107" s="3">
        <v>1.3263888888888888</v>
      </c>
      <c r="BD107" s="1" t="str">
        <v>10c</v>
      </c>
      <c r="BE107" s="3">
        <v>0.99305555555555558</v>
      </c>
      <c r="BF107" s="1">
        <v>3</v>
      </c>
      <c r="BG107" s="3">
        <v>0.9375</v>
      </c>
      <c r="BH107" s="1">
        <v>1</v>
      </c>
      <c r="BI107" s="3">
        <v>1.0763888888888888</v>
      </c>
      <c r="BJ107" s="1">
        <v>2</v>
      </c>
      <c r="BK107" s="3">
        <v>1.2986111111111112</v>
      </c>
      <c r="BL107" s="1" t="str">
        <v>10b</v>
      </c>
      <c r="BM107" s="3">
        <v>0.9375</v>
      </c>
    </row>
    <row r="108" spans="2:65" x14ac:dyDescent="0.2">
      <c r="B108" s="1">
        <v>0</v>
      </c>
      <c r="C108" s="3">
        <v>1.1319444444444444</v>
      </c>
      <c r="D108" s="1">
        <v>0</v>
      </c>
      <c r="E108" s="3">
        <v>1.2708333333333333</v>
      </c>
      <c r="F108" s="1" t="str">
        <v>10c</v>
      </c>
      <c r="G108" s="3">
        <v>0.96527777777777768</v>
      </c>
      <c r="H108" s="1" t="str">
        <v>5b</v>
      </c>
      <c r="I108" s="3">
        <v>0.57638888888888884</v>
      </c>
      <c r="J108" s="1">
        <v>0</v>
      </c>
      <c r="K108" s="3">
        <v>1.1041666666666667</v>
      </c>
      <c r="L108" s="1">
        <v>0</v>
      </c>
      <c r="M108" s="3">
        <v>1.2430555555555556</v>
      </c>
      <c r="N108" s="1" t="str">
        <v>10b</v>
      </c>
      <c r="O108" s="3">
        <v>0.90972222222222232</v>
      </c>
      <c r="P108" s="1" t="str">
        <v>5b</v>
      </c>
      <c r="Q108" s="3">
        <v>0.54861111111111116</v>
      </c>
      <c r="R108" s="1">
        <v>0</v>
      </c>
      <c r="S108" s="3">
        <v>1.0763888888888888</v>
      </c>
      <c r="T108" s="1">
        <v>0</v>
      </c>
      <c r="U108" s="3">
        <v>1.2152777777777779</v>
      </c>
      <c r="V108" s="1" t="str">
        <v>10a</v>
      </c>
      <c r="W108" s="3">
        <v>0.85416666666666674</v>
      </c>
      <c r="X108" s="1" t="str">
        <v>5b</v>
      </c>
      <c r="Y108" s="3">
        <v>0.52083333333333337</v>
      </c>
      <c r="Z108" s="1">
        <v>0</v>
      </c>
      <c r="AA108" s="3">
        <v>1.0486111111111112</v>
      </c>
      <c r="AB108" s="1">
        <v>0</v>
      </c>
      <c r="AC108" s="3">
        <v>1.1875</v>
      </c>
      <c r="AD108" s="1">
        <v>0</v>
      </c>
      <c r="AE108" s="3">
        <v>0.43749999999999994</v>
      </c>
      <c r="AF108" s="1" t="str">
        <v>5a</v>
      </c>
      <c r="AG108" s="3">
        <v>0.46527777777777779</v>
      </c>
      <c r="AH108" s="1">
        <v>0</v>
      </c>
      <c r="AI108" s="3">
        <v>1.0208333333333333</v>
      </c>
      <c r="AJ108" s="1">
        <v>0</v>
      </c>
      <c r="AK108" s="3">
        <v>1.1597222222222221</v>
      </c>
      <c r="AL108" s="1">
        <v>0</v>
      </c>
      <c r="AM108" s="3">
        <v>0.40972222222222227</v>
      </c>
      <c r="AN108" s="1" t="str">
        <v>11b</v>
      </c>
      <c r="AO108" s="3">
        <v>1.1319444444444444</v>
      </c>
      <c r="AP108" s="1">
        <v>0</v>
      </c>
      <c r="AQ108" s="3">
        <v>0.99305555555555558</v>
      </c>
      <c r="AR108" s="1">
        <v>0</v>
      </c>
      <c r="AS108" s="3">
        <v>1.1319444444444444</v>
      </c>
      <c r="AT108" s="1">
        <v>0</v>
      </c>
      <c r="AU108" s="3">
        <v>0.38194444444444459</v>
      </c>
      <c r="AV108" s="1" t="str">
        <v>11a</v>
      </c>
      <c r="AW108" s="3">
        <v>1.0763888888888888</v>
      </c>
      <c r="AX108" s="1">
        <v>0</v>
      </c>
      <c r="AY108" s="3">
        <v>0.96527777777777768</v>
      </c>
      <c r="AZ108" s="1">
        <v>0</v>
      </c>
      <c r="BA108" s="3">
        <v>1.1041666666666667</v>
      </c>
      <c r="BB108" s="1">
        <v>0</v>
      </c>
      <c r="BC108" s="3">
        <v>0.35416666666666669</v>
      </c>
      <c r="BD108" s="1" t="str">
        <v>10d</v>
      </c>
      <c r="BE108" s="3">
        <v>1.0208333333333333</v>
      </c>
      <c r="BF108" s="1">
        <v>4</v>
      </c>
      <c r="BG108" s="3">
        <v>0.96527777777777768</v>
      </c>
      <c r="BH108" s="1">
        <v>2</v>
      </c>
      <c r="BI108" s="3">
        <v>1.1041666666666667</v>
      </c>
      <c r="BJ108" s="1">
        <v>3</v>
      </c>
      <c r="BK108" s="3">
        <v>1.3263888888888888</v>
      </c>
      <c r="BL108" s="1" t="str">
        <v>10c</v>
      </c>
      <c r="BM108" s="3">
        <v>0.96527777777777768</v>
      </c>
    </row>
    <row r="109" spans="2:65" x14ac:dyDescent="0.2">
      <c r="B109" s="1">
        <v>0</v>
      </c>
      <c r="C109" s="3">
        <v>1.1597222222222221</v>
      </c>
      <c r="D109" s="1">
        <v>0</v>
      </c>
      <c r="E109" s="3">
        <v>1.2986111111111112</v>
      </c>
      <c r="F109" s="1" t="str">
        <v>10d</v>
      </c>
      <c r="G109" s="3">
        <v>0.99305555555555558</v>
      </c>
      <c r="H109" s="1" t="str">
        <v>5c</v>
      </c>
      <c r="I109" s="3">
        <v>0.40972222222222221</v>
      </c>
      <c r="J109" s="1">
        <v>0</v>
      </c>
      <c r="K109" s="3">
        <v>1.1319444444444444</v>
      </c>
      <c r="L109" s="1">
        <v>0</v>
      </c>
      <c r="M109" s="3">
        <v>1.2708333333333333</v>
      </c>
      <c r="N109" s="1" t="str">
        <v>10c</v>
      </c>
      <c r="O109" s="3">
        <v>0.9375</v>
      </c>
      <c r="P109" s="1" t="str">
        <v>5c</v>
      </c>
      <c r="Q109" s="3">
        <v>0.38194444444444448</v>
      </c>
      <c r="R109" s="1">
        <v>0</v>
      </c>
      <c r="S109" s="3">
        <v>1.1041666666666667</v>
      </c>
      <c r="T109" s="1">
        <v>0</v>
      </c>
      <c r="U109" s="3">
        <v>1.2430555555555556</v>
      </c>
      <c r="V109" s="1" t="str">
        <v>10b</v>
      </c>
      <c r="W109" s="3">
        <v>0.88194444444444442</v>
      </c>
      <c r="X109" s="1" t="str">
        <v>5c</v>
      </c>
      <c r="Y109" s="3">
        <v>0.35416666666666669</v>
      </c>
      <c r="Z109" s="1">
        <v>0</v>
      </c>
      <c r="AA109" s="3">
        <v>1.0763888888888888</v>
      </c>
      <c r="AB109" s="1">
        <v>0</v>
      </c>
      <c r="AC109" s="3">
        <v>1.2152777777777779</v>
      </c>
      <c r="AD109" s="1" t="str">
        <v>10a</v>
      </c>
      <c r="AE109" s="3">
        <v>0.82638888888888895</v>
      </c>
      <c r="AF109" s="1" t="str">
        <v>5b</v>
      </c>
      <c r="AG109" s="3">
        <v>0.49305555555555558</v>
      </c>
      <c r="AH109" s="1">
        <v>0</v>
      </c>
      <c r="AI109" s="3">
        <v>1.0486111111111112</v>
      </c>
      <c r="AJ109" s="1">
        <v>0</v>
      </c>
      <c r="AK109" s="3">
        <v>1.1875</v>
      </c>
      <c r="AL109" s="1">
        <v>0</v>
      </c>
      <c r="AM109" s="3">
        <v>0.43749999999999994</v>
      </c>
      <c r="AN109" s="1" t="str">
        <v>5a</v>
      </c>
      <c r="AO109" s="3">
        <v>0.4375</v>
      </c>
      <c r="AP109" s="1">
        <v>0</v>
      </c>
      <c r="AQ109" s="3">
        <v>1.0208333333333333</v>
      </c>
      <c r="AR109" s="1">
        <v>0</v>
      </c>
      <c r="AS109" s="3">
        <v>1.1597222222222221</v>
      </c>
      <c r="AT109" s="1">
        <v>0</v>
      </c>
      <c r="AU109" s="3">
        <v>0.40972222222222227</v>
      </c>
      <c r="AV109" s="1" t="str">
        <v>11b</v>
      </c>
      <c r="AW109" s="3">
        <v>1.1041666666666667</v>
      </c>
      <c r="AX109" s="1">
        <v>0</v>
      </c>
      <c r="AY109" s="3">
        <v>0.99305555555555558</v>
      </c>
      <c r="AZ109" s="1">
        <v>0</v>
      </c>
      <c r="BA109" s="3">
        <v>1.1319444444444444</v>
      </c>
      <c r="BB109" s="1">
        <v>0</v>
      </c>
      <c r="BC109" s="3">
        <v>0.38194444444444459</v>
      </c>
      <c r="BD109" s="1" t="str">
        <v>11a</v>
      </c>
      <c r="BE109" s="3">
        <v>1.0486111111111112</v>
      </c>
      <c r="BF109" s="1">
        <v>5</v>
      </c>
      <c r="BG109" s="3">
        <v>0.99305555555555558</v>
      </c>
      <c r="BH109" s="1">
        <v>3</v>
      </c>
      <c r="BI109" s="3">
        <v>1.1319444444444444</v>
      </c>
      <c r="BJ109" s="1">
        <v>4</v>
      </c>
      <c r="BK109" s="3">
        <v>0.35416666666666669</v>
      </c>
      <c r="BL109" s="1" t="str">
        <v>10d</v>
      </c>
      <c r="BM109" s="3">
        <v>0.99305555555555558</v>
      </c>
    </row>
    <row r="110" spans="2:65" x14ac:dyDescent="0.2">
      <c r="B110" s="1">
        <v>0</v>
      </c>
      <c r="C110" s="3">
        <v>1.1875</v>
      </c>
      <c r="D110" s="1">
        <v>0</v>
      </c>
      <c r="E110" s="3">
        <v>1.3263888888888888</v>
      </c>
      <c r="F110" s="1" t="str">
        <v>11a</v>
      </c>
      <c r="G110" s="3">
        <v>1.0208333333333333</v>
      </c>
      <c r="H110" s="1" t="str">
        <v>5c</v>
      </c>
      <c r="I110" s="3">
        <v>0.60416666666666674</v>
      </c>
      <c r="J110" s="1">
        <v>0</v>
      </c>
      <c r="K110" s="3">
        <v>1.1597222222222221</v>
      </c>
      <c r="L110" s="1">
        <v>0</v>
      </c>
      <c r="M110" s="3">
        <v>1.2986111111111112</v>
      </c>
      <c r="N110" s="1" t="str">
        <v>10d</v>
      </c>
      <c r="O110" s="3">
        <v>0.96527777777777768</v>
      </c>
      <c r="P110" s="1" t="str">
        <v>5c</v>
      </c>
      <c r="Q110" s="3">
        <v>0.57638888888888884</v>
      </c>
      <c r="R110" s="1">
        <v>0</v>
      </c>
      <c r="S110" s="3">
        <v>1.1319444444444444</v>
      </c>
      <c r="T110" s="1">
        <v>0</v>
      </c>
      <c r="U110" s="3">
        <v>1.2708333333333333</v>
      </c>
      <c r="V110" s="1" t="str">
        <v>10c</v>
      </c>
      <c r="W110" s="3">
        <v>0.90972222222222232</v>
      </c>
      <c r="X110" s="1" t="str">
        <v>5c</v>
      </c>
      <c r="Y110" s="3">
        <v>0.54861111111111116</v>
      </c>
      <c r="Z110" s="1">
        <v>0</v>
      </c>
      <c r="AA110" s="3">
        <v>1.1041666666666667</v>
      </c>
      <c r="AB110" s="1">
        <v>0</v>
      </c>
      <c r="AC110" s="3">
        <v>1.2430555555555556</v>
      </c>
      <c r="AD110" s="1" t="str">
        <v>10b</v>
      </c>
      <c r="AE110" s="3">
        <v>0.85416666666666674</v>
      </c>
      <c r="AF110" s="1" t="str">
        <v>5c</v>
      </c>
      <c r="AG110" s="3">
        <v>0.52083333333333337</v>
      </c>
      <c r="AH110" s="1">
        <v>0</v>
      </c>
      <c r="AI110" s="3">
        <v>1.0763888888888888</v>
      </c>
      <c r="AJ110" s="1">
        <v>0</v>
      </c>
      <c r="AK110" s="3">
        <v>1.2152777777777779</v>
      </c>
      <c r="AL110" s="1" t="str">
        <v>10a</v>
      </c>
      <c r="AM110" s="3">
        <v>0.79861111111111116</v>
      </c>
      <c r="AN110" s="1" t="str">
        <v>5b</v>
      </c>
      <c r="AO110" s="3">
        <v>0.46527777777777779</v>
      </c>
      <c r="AP110" s="1">
        <v>0</v>
      </c>
      <c r="AQ110" s="3">
        <v>1.0486111111111112</v>
      </c>
      <c r="AR110" s="1">
        <v>0</v>
      </c>
      <c r="AS110" s="3">
        <v>1.1875</v>
      </c>
      <c r="AT110" s="1">
        <v>0</v>
      </c>
      <c r="AU110" s="3">
        <v>0.43749999999999994</v>
      </c>
      <c r="AV110" s="1" t="str">
        <v>5a</v>
      </c>
      <c r="AW110" s="3">
        <v>0.40972222222222221</v>
      </c>
      <c r="AX110" s="1">
        <v>0</v>
      </c>
      <c r="AY110" s="3">
        <v>1.0208333333333333</v>
      </c>
      <c r="AZ110" s="1">
        <v>0</v>
      </c>
      <c r="BA110" s="3">
        <v>1.1597222222222221</v>
      </c>
      <c r="BB110" s="1">
        <v>0</v>
      </c>
      <c r="BC110" s="3">
        <v>0.40972222222222227</v>
      </c>
      <c r="BD110" s="1" t="str">
        <v>11b</v>
      </c>
      <c r="BE110" s="3">
        <v>1.0763888888888888</v>
      </c>
      <c r="BF110" s="1">
        <v>6</v>
      </c>
      <c r="BG110" s="3">
        <v>1.0208333333333333</v>
      </c>
      <c r="BH110" s="1">
        <v>4</v>
      </c>
      <c r="BI110" s="3">
        <v>1.1597222222222221</v>
      </c>
      <c r="BJ110" s="1">
        <v>5</v>
      </c>
      <c r="BK110" s="3">
        <v>0.38194444444444459</v>
      </c>
      <c r="BL110" s="1" t="str">
        <v>11a</v>
      </c>
      <c r="BM110" s="3">
        <v>1.0208333333333333</v>
      </c>
    </row>
    <row r="111" spans="2:65" x14ac:dyDescent="0.2">
      <c r="B111" s="1">
        <v>0</v>
      </c>
      <c r="C111" s="3">
        <v>1.2152777777777779</v>
      </c>
      <c r="D111" s="1">
        <v>0</v>
      </c>
      <c r="E111" s="3">
        <v>0.35416666666666669</v>
      </c>
      <c r="F111" s="1" t="str">
        <v>11b</v>
      </c>
      <c r="G111" s="3">
        <v>1.0486111111111112</v>
      </c>
      <c r="H111" s="1" t="str">
        <v>5d</v>
      </c>
      <c r="I111" s="3">
        <v>0.4375</v>
      </c>
      <c r="J111" s="1">
        <v>0</v>
      </c>
      <c r="K111" s="3">
        <v>1.1875</v>
      </c>
      <c r="L111" s="1">
        <v>0</v>
      </c>
      <c r="M111" s="3">
        <v>1.3263888888888888</v>
      </c>
      <c r="N111" s="1" t="str">
        <v>11a</v>
      </c>
      <c r="O111" s="3">
        <v>0.99305555555555558</v>
      </c>
      <c r="P111" s="1" t="str">
        <v>5d</v>
      </c>
      <c r="Q111" s="3">
        <v>0.40972222222222221</v>
      </c>
      <c r="R111" s="1">
        <v>0</v>
      </c>
      <c r="S111" s="3">
        <v>1.1597222222222221</v>
      </c>
      <c r="T111" s="1">
        <v>0</v>
      </c>
      <c r="U111" s="3">
        <v>1.2986111111111112</v>
      </c>
      <c r="V111" s="1" t="str">
        <v>10d</v>
      </c>
      <c r="W111" s="3">
        <v>0.9375</v>
      </c>
      <c r="X111" s="1" t="str">
        <v>5d</v>
      </c>
      <c r="Y111" s="3">
        <v>0.38194444444444448</v>
      </c>
      <c r="Z111" s="1">
        <v>0</v>
      </c>
      <c r="AA111" s="3">
        <v>1.1319444444444444</v>
      </c>
      <c r="AB111" s="1">
        <v>0</v>
      </c>
      <c r="AC111" s="3">
        <v>1.2708333333333333</v>
      </c>
      <c r="AD111" s="1" t="str">
        <v>10c</v>
      </c>
      <c r="AE111" s="3">
        <v>0.88194444444444442</v>
      </c>
      <c r="AF111" s="1" t="str">
        <v>5d</v>
      </c>
      <c r="AG111" s="3">
        <v>0.35416666666666669</v>
      </c>
      <c r="AH111" s="1">
        <v>0</v>
      </c>
      <c r="AI111" s="3">
        <v>1.1041666666666667</v>
      </c>
      <c r="AJ111" s="1">
        <v>0</v>
      </c>
      <c r="AK111" s="3">
        <v>1.2430555555555556</v>
      </c>
      <c r="AL111" s="1" t="str">
        <v>10b</v>
      </c>
      <c r="AM111" s="3">
        <v>0.82638888888888895</v>
      </c>
      <c r="AN111" s="1" t="str">
        <v>5c</v>
      </c>
      <c r="AO111" s="3">
        <v>0.49305555555555558</v>
      </c>
      <c r="AP111" s="1">
        <v>0</v>
      </c>
      <c r="AQ111" s="3">
        <v>1.0763888888888888</v>
      </c>
      <c r="AR111" s="1">
        <v>0</v>
      </c>
      <c r="AS111" s="3">
        <v>1.2152777777777779</v>
      </c>
      <c r="AT111" s="1" t="str">
        <v>10a</v>
      </c>
      <c r="AU111" s="3">
        <v>0.77083333333333337</v>
      </c>
      <c r="AV111" s="1" t="str">
        <v>5b</v>
      </c>
      <c r="AW111" s="3">
        <v>0.4375</v>
      </c>
      <c r="AX111" s="1">
        <v>0</v>
      </c>
      <c r="AY111" s="3">
        <v>1.0486111111111112</v>
      </c>
      <c r="AZ111" s="1">
        <v>0</v>
      </c>
      <c r="BA111" s="3">
        <v>1.1875</v>
      </c>
      <c r="BB111" s="1">
        <v>0</v>
      </c>
      <c r="BC111" s="3">
        <v>0.43749999999999994</v>
      </c>
      <c r="BD111" s="1" t="str">
        <v>5a</v>
      </c>
      <c r="BE111" s="3">
        <v>0.38194444444444448</v>
      </c>
      <c r="BF111" s="1">
        <v>7</v>
      </c>
      <c r="BG111" s="3">
        <v>1.0486111111111112</v>
      </c>
      <c r="BH111" s="1">
        <v>5</v>
      </c>
      <c r="BI111" s="3">
        <v>1.1875</v>
      </c>
      <c r="BJ111" s="1">
        <v>6</v>
      </c>
      <c r="BK111" s="3">
        <v>0.40972222222222227</v>
      </c>
      <c r="BL111" s="1" t="str">
        <v>11b</v>
      </c>
      <c r="BM111" s="3">
        <v>1.0486111111111112</v>
      </c>
    </row>
    <row r="112" spans="2:65" x14ac:dyDescent="0.2">
      <c r="B112" s="1">
        <v>0</v>
      </c>
      <c r="C112" s="3">
        <v>1.2430555555555556</v>
      </c>
      <c r="D112" s="1">
        <v>0</v>
      </c>
      <c r="E112" s="3">
        <v>0.38194444444444459</v>
      </c>
      <c r="F112" s="1" t="str">
        <v>6d</v>
      </c>
      <c r="G112" s="3">
        <v>0.35416666666666669</v>
      </c>
      <c r="H112" s="1" t="str">
        <v>5d</v>
      </c>
      <c r="I112" s="3">
        <v>0.63194444444444442</v>
      </c>
      <c r="J112" s="1">
        <v>0</v>
      </c>
      <c r="K112" s="3">
        <v>1.2152777777777779</v>
      </c>
      <c r="L112" s="1">
        <v>0</v>
      </c>
      <c r="M112" s="3">
        <v>0.35416666666666669</v>
      </c>
      <c r="N112" s="1" t="str">
        <v>11b</v>
      </c>
      <c r="O112" s="3">
        <v>1.0208333333333333</v>
      </c>
      <c r="P112" s="1" t="str">
        <v>5d</v>
      </c>
      <c r="Q112" s="3">
        <v>0.60416666666666674</v>
      </c>
      <c r="R112" s="1">
        <v>0</v>
      </c>
      <c r="S112" s="3">
        <v>1.1875</v>
      </c>
      <c r="T112" s="1">
        <v>0</v>
      </c>
      <c r="U112" s="3">
        <v>1.3263888888888888</v>
      </c>
      <c r="V112" s="1" t="str">
        <v>11a</v>
      </c>
      <c r="W112" s="3">
        <v>0.96527777777777768</v>
      </c>
      <c r="X112" s="1" t="str">
        <v>5d</v>
      </c>
      <c r="Y112" s="3">
        <v>0.57638888888888884</v>
      </c>
      <c r="Z112" s="1">
        <v>0</v>
      </c>
      <c r="AA112" s="3">
        <v>1.1597222222222221</v>
      </c>
      <c r="AB112" s="1">
        <v>0</v>
      </c>
      <c r="AC112" s="3">
        <v>1.2986111111111112</v>
      </c>
      <c r="AD112" s="1" t="str">
        <v>10d</v>
      </c>
      <c r="AE112" s="3">
        <v>0.90972222222222232</v>
      </c>
      <c r="AF112" s="1" t="str">
        <v>5d</v>
      </c>
      <c r="AG112" s="3">
        <v>0.54861111111111116</v>
      </c>
      <c r="AH112" s="1">
        <v>0</v>
      </c>
      <c r="AI112" s="3">
        <v>1.1319444444444444</v>
      </c>
      <c r="AJ112" s="1">
        <v>0</v>
      </c>
      <c r="AK112" s="3">
        <v>1.2708333333333333</v>
      </c>
      <c r="AL112" s="1" t="str">
        <v>10c</v>
      </c>
      <c r="AM112" s="3">
        <v>0.85416666666666674</v>
      </c>
      <c r="AN112" s="1" t="str">
        <v>5d</v>
      </c>
      <c r="AO112" s="3">
        <v>0.52083333333333337</v>
      </c>
      <c r="AP112" s="1">
        <v>0</v>
      </c>
      <c r="AQ112" s="3">
        <v>1.1041666666666667</v>
      </c>
      <c r="AR112" s="1">
        <v>0</v>
      </c>
      <c r="AS112" s="3">
        <v>1.2430555555555556</v>
      </c>
      <c r="AT112" s="1" t="str">
        <v>10b</v>
      </c>
      <c r="AU112" s="3">
        <v>0.79861111111111116</v>
      </c>
      <c r="AV112" s="1" t="str">
        <v>5c</v>
      </c>
      <c r="AW112" s="3">
        <v>0.46527777777777779</v>
      </c>
      <c r="AX112" s="1">
        <v>0</v>
      </c>
      <c r="AY112" s="3">
        <v>1.0763888888888888</v>
      </c>
      <c r="AZ112" s="1">
        <v>0</v>
      </c>
      <c r="BA112" s="3">
        <v>1.2152777777777779</v>
      </c>
      <c r="BB112" s="1" t="str">
        <v>10a</v>
      </c>
      <c r="BC112" s="3">
        <v>0.74305555555555558</v>
      </c>
      <c r="BD112" s="1" t="str">
        <v>5b</v>
      </c>
      <c r="BE112" s="3">
        <v>0.40972222222222221</v>
      </c>
      <c r="BF112" s="1">
        <v>8</v>
      </c>
      <c r="BG112" s="3">
        <v>1.0763888888888888</v>
      </c>
      <c r="BH112" s="1">
        <v>6</v>
      </c>
      <c r="BI112" s="3">
        <v>1.2152777777777779</v>
      </c>
      <c r="BJ112" s="1">
        <v>7</v>
      </c>
      <c r="BK112" s="3">
        <v>0.43749999999999994</v>
      </c>
      <c r="BL112" s="1" t="str">
        <v>5a</v>
      </c>
      <c r="BM112" s="3">
        <v>0.35416666666666669</v>
      </c>
    </row>
    <row r="113" spans="2:65" x14ac:dyDescent="0.2">
      <c r="B113" s="1">
        <v>0</v>
      </c>
      <c r="C113" s="3">
        <v>1.2708333333333333</v>
      </c>
      <c r="D113" s="1">
        <v>0</v>
      </c>
      <c r="E113" s="3">
        <v>0.40972222222222227</v>
      </c>
      <c r="F113" s="1" t="str">
        <v>6d</v>
      </c>
      <c r="G113" s="3">
        <v>0.54861111111111116</v>
      </c>
      <c r="H113" s="1" t="str">
        <v>6a</v>
      </c>
      <c r="I113" s="3">
        <v>0.46527777777777779</v>
      </c>
      <c r="J113" s="1">
        <v>0</v>
      </c>
      <c r="K113" s="3">
        <v>1.2430555555555556</v>
      </c>
      <c r="L113" s="1">
        <v>0</v>
      </c>
      <c r="M113" s="3">
        <v>0.38194444444444459</v>
      </c>
      <c r="N113" s="1" t="str">
        <v>6d</v>
      </c>
      <c r="O113" s="3">
        <v>0.52083333333333337</v>
      </c>
      <c r="P113" s="1" t="str">
        <v>6a</v>
      </c>
      <c r="Q113" s="3">
        <v>0.4375</v>
      </c>
      <c r="R113" s="1">
        <v>0</v>
      </c>
      <c r="S113" s="3">
        <v>1.2152777777777779</v>
      </c>
      <c r="T113" s="1">
        <v>0</v>
      </c>
      <c r="U113" s="3">
        <v>0.35416666666666669</v>
      </c>
      <c r="V113" s="1" t="str">
        <v>11b</v>
      </c>
      <c r="W113" s="3">
        <v>0.99305555555555558</v>
      </c>
      <c r="X113" s="1" t="str">
        <v>6a</v>
      </c>
      <c r="Y113" s="3">
        <v>0.40972222222222221</v>
      </c>
      <c r="Z113" s="1">
        <v>0</v>
      </c>
      <c r="AA113" s="3">
        <v>1.1875</v>
      </c>
      <c r="AB113" s="1">
        <v>0</v>
      </c>
      <c r="AC113" s="3">
        <v>1.3263888888888888</v>
      </c>
      <c r="AD113" s="1" t="str">
        <v>11a</v>
      </c>
      <c r="AE113" s="3">
        <v>0.9375</v>
      </c>
      <c r="AF113" s="1" t="str">
        <v>6a</v>
      </c>
      <c r="AG113" s="3">
        <v>0.38194444444444448</v>
      </c>
      <c r="AH113" s="1">
        <v>0</v>
      </c>
      <c r="AI113" s="3">
        <v>1.1597222222222221</v>
      </c>
      <c r="AJ113" s="1">
        <v>0</v>
      </c>
      <c r="AK113" s="3">
        <v>1.2986111111111112</v>
      </c>
      <c r="AL113" s="1" t="str">
        <v>10d</v>
      </c>
      <c r="AM113" s="3">
        <v>0.88194444444444442</v>
      </c>
      <c r="AN113" s="1" t="str">
        <v>6a</v>
      </c>
      <c r="AO113" s="3">
        <v>0.35416666666666669</v>
      </c>
      <c r="AP113" s="1">
        <v>0</v>
      </c>
      <c r="AQ113" s="3">
        <v>1.1319444444444444</v>
      </c>
      <c r="AR113" s="1">
        <v>0</v>
      </c>
      <c r="AS113" s="3">
        <v>1.2708333333333333</v>
      </c>
      <c r="AT113" s="1" t="str">
        <v>10c</v>
      </c>
      <c r="AU113" s="3">
        <v>0.82638888888888895</v>
      </c>
      <c r="AV113" s="1" t="str">
        <v>5d</v>
      </c>
      <c r="AW113" s="3">
        <v>0.49305555555555558</v>
      </c>
      <c r="AX113" s="1">
        <v>0</v>
      </c>
      <c r="AY113" s="3">
        <v>1.1041666666666667</v>
      </c>
      <c r="AZ113" s="1">
        <v>0</v>
      </c>
      <c r="BA113" s="3">
        <v>1.2430555555555556</v>
      </c>
      <c r="BB113" s="1" t="str">
        <v>10b</v>
      </c>
      <c r="BC113" s="3">
        <v>0.77083333333333337</v>
      </c>
      <c r="BD113" s="1" t="str">
        <v>5c</v>
      </c>
      <c r="BE113" s="3">
        <v>0.4375</v>
      </c>
      <c r="BF113" s="1">
        <v>9</v>
      </c>
      <c r="BG113" s="3">
        <v>1.1041666666666667</v>
      </c>
      <c r="BH113" s="1">
        <v>7</v>
      </c>
      <c r="BI113" s="3">
        <v>1.2430555555555556</v>
      </c>
      <c r="BJ113" s="1" t="str">
        <v>10a</v>
      </c>
      <c r="BK113" s="3">
        <v>0.71527777777777779</v>
      </c>
      <c r="BL113" s="1" t="str">
        <v>5b</v>
      </c>
      <c r="BM113" s="3">
        <v>0.38194444444444448</v>
      </c>
    </row>
    <row r="114" spans="2:65" x14ac:dyDescent="0.2">
      <c r="B114" s="1">
        <v>0</v>
      </c>
      <c r="C114" s="3">
        <v>1.2986111111111112</v>
      </c>
      <c r="D114" s="1">
        <v>0</v>
      </c>
      <c r="E114" s="3">
        <v>0.43749999999999994</v>
      </c>
      <c r="F114" s="1" t="str">
        <v>7a</v>
      </c>
      <c r="G114" s="3">
        <v>0.38194444444444448</v>
      </c>
      <c r="H114" s="1" t="str">
        <v>6a</v>
      </c>
      <c r="I114" s="3">
        <v>0.65972222222222221</v>
      </c>
      <c r="J114" s="1">
        <v>0</v>
      </c>
      <c r="K114" s="3">
        <v>1.2708333333333333</v>
      </c>
      <c r="L114" s="1">
        <v>0</v>
      </c>
      <c r="M114" s="3">
        <v>0.40972222222222227</v>
      </c>
      <c r="N114" s="1" t="str">
        <v>7a</v>
      </c>
      <c r="O114" s="3">
        <v>0.35416666666666669</v>
      </c>
      <c r="P114" s="1" t="str">
        <v>6a</v>
      </c>
      <c r="Q114" s="3">
        <v>0.63194444444444442</v>
      </c>
      <c r="R114" s="1">
        <v>0</v>
      </c>
      <c r="S114" s="3">
        <v>1.2430555555555556</v>
      </c>
      <c r="T114" s="1">
        <v>0</v>
      </c>
      <c r="U114" s="3">
        <v>0.38194444444444459</v>
      </c>
      <c r="V114" s="1" t="str">
        <v>6d</v>
      </c>
      <c r="W114" s="3">
        <v>0.49305555555555558</v>
      </c>
      <c r="X114" s="1" t="str">
        <v>6a</v>
      </c>
      <c r="Y114" s="3">
        <v>0.60416666666666674</v>
      </c>
      <c r="Z114" s="1">
        <v>0</v>
      </c>
      <c r="AA114" s="3">
        <v>1.2152777777777779</v>
      </c>
      <c r="AB114" s="1">
        <v>0</v>
      </c>
      <c r="AC114" s="3">
        <v>0.35416666666666669</v>
      </c>
      <c r="AD114" s="1" t="str">
        <v>11b</v>
      </c>
      <c r="AE114" s="3">
        <v>0.96527777777777768</v>
      </c>
      <c r="AF114" s="1" t="str">
        <v>6a</v>
      </c>
      <c r="AG114" s="3">
        <v>0.57638888888888884</v>
      </c>
      <c r="AH114" s="1">
        <v>0</v>
      </c>
      <c r="AI114" s="3">
        <v>1.1875</v>
      </c>
      <c r="AJ114" s="1">
        <v>0</v>
      </c>
      <c r="AK114" s="3">
        <v>1.3263888888888888</v>
      </c>
      <c r="AL114" s="1" t="str">
        <v>11a</v>
      </c>
      <c r="AM114" s="3">
        <v>0.90972222222222232</v>
      </c>
      <c r="AN114" s="1" t="str">
        <v>6a</v>
      </c>
      <c r="AO114" s="3">
        <v>0.54861111111111116</v>
      </c>
      <c r="AP114" s="1">
        <v>0</v>
      </c>
      <c r="AQ114" s="3">
        <v>1.1597222222222221</v>
      </c>
      <c r="AR114" s="1">
        <v>0</v>
      </c>
      <c r="AS114" s="3">
        <v>1.2986111111111112</v>
      </c>
      <c r="AT114" s="1" t="str">
        <v>10d</v>
      </c>
      <c r="AU114" s="3">
        <v>0.85416666666666674</v>
      </c>
      <c r="AV114" s="1" t="str">
        <v>6a</v>
      </c>
      <c r="AW114" s="3">
        <v>0.52083333333333337</v>
      </c>
      <c r="AX114" s="1">
        <v>0</v>
      </c>
      <c r="AY114" s="3">
        <v>1.1319444444444444</v>
      </c>
      <c r="AZ114" s="1">
        <v>0</v>
      </c>
      <c r="BA114" s="3">
        <v>1.2708333333333333</v>
      </c>
      <c r="BB114" s="1" t="str">
        <v>10c</v>
      </c>
      <c r="BC114" s="3">
        <v>0.79861111111111116</v>
      </c>
      <c r="BD114" s="1" t="str">
        <v>5d</v>
      </c>
      <c r="BE114" s="3">
        <v>0.46527777777777779</v>
      </c>
      <c r="BF114" s="1">
        <v>10</v>
      </c>
      <c r="BG114" s="3">
        <v>1.1319444444444444</v>
      </c>
      <c r="BH114" s="1">
        <v>8</v>
      </c>
      <c r="BI114" s="3">
        <v>1.2708333333333333</v>
      </c>
      <c r="BJ114" s="1" t="str">
        <v>10b</v>
      </c>
      <c r="BK114" s="3">
        <v>0.74305555555555558</v>
      </c>
      <c r="BL114" s="1" t="str">
        <v>5c</v>
      </c>
      <c r="BM114" s="3">
        <v>0.40972222222222221</v>
      </c>
    </row>
    <row r="115" spans="2:65" x14ac:dyDescent="0.2">
      <c r="B115" s="1">
        <v>0</v>
      </c>
      <c r="C115" s="3">
        <v>1.3263888888888888</v>
      </c>
      <c r="D115" s="1" t="str">
        <v>10b</v>
      </c>
      <c r="E115" s="3">
        <v>0.74305555555555558</v>
      </c>
      <c r="F115" s="1" t="str">
        <v>7a</v>
      </c>
      <c r="G115" s="3">
        <v>0.57638888888888884</v>
      </c>
      <c r="H115" s="1" t="str">
        <v>6b</v>
      </c>
      <c r="I115" s="3">
        <v>0.49305555555555558</v>
      </c>
      <c r="J115" s="1">
        <v>0</v>
      </c>
      <c r="K115" s="3">
        <v>1.2986111111111112</v>
      </c>
      <c r="L115" s="1">
        <v>0</v>
      </c>
      <c r="M115" s="3">
        <v>0.43749999999999994</v>
      </c>
      <c r="N115" s="1" t="str">
        <v>7a</v>
      </c>
      <c r="O115" s="3">
        <v>0.54861111111111116</v>
      </c>
      <c r="P115" s="1" t="str">
        <v>6b</v>
      </c>
      <c r="Q115" s="3">
        <v>0.46527777777777779</v>
      </c>
      <c r="R115" s="1">
        <v>0</v>
      </c>
      <c r="S115" s="3">
        <v>1.2708333333333333</v>
      </c>
      <c r="T115" s="1">
        <v>0</v>
      </c>
      <c r="U115" s="3">
        <v>0.40972222222222227</v>
      </c>
      <c r="V115" s="1" t="str">
        <v>7a</v>
      </c>
      <c r="W115" s="3">
        <v>0.52083333333333337</v>
      </c>
      <c r="X115" s="1" t="str">
        <v>6b</v>
      </c>
      <c r="Y115" s="3">
        <v>0.4375</v>
      </c>
      <c r="Z115" s="1">
        <v>0</v>
      </c>
      <c r="AA115" s="3">
        <v>1.2430555555555556</v>
      </c>
      <c r="AB115" s="1">
        <v>0</v>
      </c>
      <c r="AC115" s="3">
        <v>0.38194444444444459</v>
      </c>
      <c r="AD115" s="1" t="str">
        <v>6d</v>
      </c>
      <c r="AE115" s="3">
        <v>0.46527777777777779</v>
      </c>
      <c r="AF115" s="1" t="str">
        <v>6b</v>
      </c>
      <c r="AG115" s="3">
        <v>0.40972222222222221</v>
      </c>
      <c r="AH115" s="1">
        <v>0</v>
      </c>
      <c r="AI115" s="3">
        <v>1.2152777777777779</v>
      </c>
      <c r="AJ115" s="1">
        <v>0</v>
      </c>
      <c r="AK115" s="3">
        <v>0.35416666666666669</v>
      </c>
      <c r="AL115" s="1" t="str">
        <v>11b</v>
      </c>
      <c r="AM115" s="3">
        <v>0.9375</v>
      </c>
      <c r="AN115" s="1" t="str">
        <v>6b</v>
      </c>
      <c r="AO115" s="3">
        <v>0.38194444444444448</v>
      </c>
      <c r="AP115" s="1">
        <v>0</v>
      </c>
      <c r="AQ115" s="3">
        <v>1.1875</v>
      </c>
      <c r="AR115" s="1">
        <v>0</v>
      </c>
      <c r="AS115" s="3">
        <v>1.3263888888888888</v>
      </c>
      <c r="AT115" s="1" t="str">
        <v>11a</v>
      </c>
      <c r="AU115" s="3">
        <v>0.88194444444444442</v>
      </c>
      <c r="AV115" s="1" t="str">
        <v>6b</v>
      </c>
      <c r="AW115" s="3">
        <v>0.35416666666666669</v>
      </c>
      <c r="AX115" s="1">
        <v>0</v>
      </c>
      <c r="AY115" s="3">
        <v>1.1597222222222221</v>
      </c>
      <c r="AZ115" s="1">
        <v>0</v>
      </c>
      <c r="BA115" s="3">
        <v>1.2986111111111112</v>
      </c>
      <c r="BB115" s="1" t="str">
        <v>10d</v>
      </c>
      <c r="BC115" s="3">
        <v>0.82638888888888895</v>
      </c>
      <c r="BD115" s="1" t="str">
        <v>6a</v>
      </c>
      <c r="BE115" s="3">
        <v>0.49305555555555558</v>
      </c>
      <c r="BF115" s="1">
        <v>11</v>
      </c>
      <c r="BG115" s="3">
        <v>1.1597222222222221</v>
      </c>
      <c r="BH115" s="1">
        <v>9</v>
      </c>
      <c r="BI115" s="3">
        <v>1.2986111111111112</v>
      </c>
      <c r="BJ115" s="1" t="str">
        <v>10c</v>
      </c>
      <c r="BK115" s="3">
        <v>0.77083333333333337</v>
      </c>
      <c r="BL115" s="1" t="str">
        <v>5d</v>
      </c>
      <c r="BM115" s="3">
        <v>0.4375</v>
      </c>
    </row>
    <row r="116" spans="2:65" x14ac:dyDescent="0.2">
      <c r="B116" s="1">
        <v>0</v>
      </c>
      <c r="C116" s="3">
        <v>0.35416666666666669</v>
      </c>
      <c r="D116" s="1" t="str">
        <v>10c</v>
      </c>
      <c r="E116" s="3">
        <v>0.77083333333333337</v>
      </c>
      <c r="F116" s="1" t="str">
        <v>7b</v>
      </c>
      <c r="G116" s="3">
        <v>0.40972222222222221</v>
      </c>
      <c r="H116" s="1" t="str">
        <v>6b</v>
      </c>
      <c r="I116" s="3">
        <v>0.6875</v>
      </c>
      <c r="J116" s="1">
        <v>0</v>
      </c>
      <c r="K116" s="3">
        <v>1.3263888888888888</v>
      </c>
      <c r="L116" s="1" t="str">
        <v>10b</v>
      </c>
      <c r="M116" s="3">
        <v>0.71527777777777779</v>
      </c>
      <c r="N116" s="1" t="str">
        <v>7b</v>
      </c>
      <c r="O116" s="3">
        <v>0.38194444444444448</v>
      </c>
      <c r="P116" s="1" t="str">
        <v>6b</v>
      </c>
      <c r="Q116" s="3">
        <v>0.65972222222222221</v>
      </c>
      <c r="R116" s="1">
        <v>0</v>
      </c>
      <c r="S116" s="3">
        <v>1.2986111111111112</v>
      </c>
      <c r="T116" s="1">
        <v>0</v>
      </c>
      <c r="U116" s="3">
        <v>0.43749999999999994</v>
      </c>
      <c r="V116" s="1" t="str">
        <v>7b</v>
      </c>
      <c r="W116" s="3">
        <v>0.35416666666666669</v>
      </c>
      <c r="X116" s="1" t="str">
        <v>6b</v>
      </c>
      <c r="Y116" s="3">
        <v>0.63194444444444442</v>
      </c>
      <c r="Z116" s="1">
        <v>0</v>
      </c>
      <c r="AA116" s="3">
        <v>1.2708333333333333</v>
      </c>
      <c r="AB116" s="1">
        <v>0</v>
      </c>
      <c r="AC116" s="3">
        <v>0.40972222222222227</v>
      </c>
      <c r="AD116" s="1" t="str">
        <v>7a</v>
      </c>
      <c r="AE116" s="3">
        <v>0.49305555555555558</v>
      </c>
      <c r="AF116" s="1" t="str">
        <v>6b</v>
      </c>
      <c r="AG116" s="3">
        <v>0.60416666666666674</v>
      </c>
      <c r="AH116" s="1">
        <v>0</v>
      </c>
      <c r="AI116" s="3">
        <v>1.2430555555555556</v>
      </c>
      <c r="AJ116" s="1">
        <v>0</v>
      </c>
      <c r="AK116" s="3">
        <v>0.38194444444444459</v>
      </c>
      <c r="AL116" s="1" t="str">
        <v>6d</v>
      </c>
      <c r="AM116" s="3">
        <v>0.4375</v>
      </c>
      <c r="AN116" s="1" t="str">
        <v>6b</v>
      </c>
      <c r="AO116" s="3">
        <v>0.57638888888888884</v>
      </c>
      <c r="AP116" s="1">
        <v>0</v>
      </c>
      <c r="AQ116" s="3">
        <v>1.2152777777777779</v>
      </c>
      <c r="AR116" s="1">
        <v>0</v>
      </c>
      <c r="AS116" s="3">
        <v>0.35416666666666669</v>
      </c>
      <c r="AT116" s="1" t="str">
        <v>11b</v>
      </c>
      <c r="AU116" s="3">
        <v>0.90972222222222232</v>
      </c>
      <c r="AV116" s="1" t="str">
        <v>6b</v>
      </c>
      <c r="AW116" s="3">
        <v>0.54861111111111116</v>
      </c>
      <c r="AX116" s="1">
        <v>0</v>
      </c>
      <c r="AY116" s="3">
        <v>1.1875</v>
      </c>
      <c r="AZ116" s="1">
        <v>0</v>
      </c>
      <c r="BA116" s="3">
        <v>1.3263888888888888</v>
      </c>
      <c r="BB116" s="1" t="str">
        <v>11a</v>
      </c>
      <c r="BC116" s="3">
        <v>0.85416666666666674</v>
      </c>
      <c r="BD116" s="1" t="str">
        <v>6b</v>
      </c>
      <c r="BE116" s="3">
        <v>0.52083333333333337</v>
      </c>
      <c r="BF116" s="1">
        <v>12</v>
      </c>
      <c r="BG116" s="3">
        <v>1.1875</v>
      </c>
      <c r="BH116" s="1">
        <v>10</v>
      </c>
      <c r="BI116" s="3">
        <v>1.3263888888888888</v>
      </c>
      <c r="BJ116" s="1" t="str">
        <v>10d</v>
      </c>
      <c r="BK116" s="3">
        <v>0.79861111111111116</v>
      </c>
      <c r="BL116" s="1" t="str">
        <v>6a</v>
      </c>
      <c r="BM116" s="3">
        <v>0.46527777777777779</v>
      </c>
    </row>
    <row r="117" spans="2:65" x14ac:dyDescent="0.2">
      <c r="B117" s="1">
        <v>0</v>
      </c>
      <c r="C117" s="3">
        <v>0.38194444444444459</v>
      </c>
      <c r="D117" s="1" t="str">
        <v>10d</v>
      </c>
      <c r="E117" s="3">
        <v>0.79861111111111116</v>
      </c>
      <c r="F117" s="1" t="str">
        <v>7b</v>
      </c>
      <c r="G117" s="3">
        <v>0.60416666666666674</v>
      </c>
      <c r="H117" s="1" t="str">
        <v>6c</v>
      </c>
      <c r="I117" s="3">
        <v>0.52083333333333337</v>
      </c>
      <c r="J117" s="1">
        <v>0</v>
      </c>
      <c r="K117" s="3">
        <v>0.35416666666666669</v>
      </c>
      <c r="L117" s="1" t="str">
        <v>10c</v>
      </c>
      <c r="M117" s="3">
        <v>0.74305555555555558</v>
      </c>
      <c r="N117" s="1" t="str">
        <v>7b</v>
      </c>
      <c r="O117" s="3">
        <v>0.57638888888888884</v>
      </c>
      <c r="P117" s="1" t="str">
        <v>6c</v>
      </c>
      <c r="Q117" s="3">
        <v>0.49305555555555558</v>
      </c>
      <c r="R117" s="1">
        <v>0</v>
      </c>
      <c r="S117" s="3">
        <v>1.3263888888888888</v>
      </c>
      <c r="T117" s="1" t="str">
        <v>10b</v>
      </c>
      <c r="U117" s="3">
        <v>0.6875</v>
      </c>
      <c r="V117" s="1" t="str">
        <v>7b</v>
      </c>
      <c r="W117" s="3">
        <v>0.54861111111111116</v>
      </c>
      <c r="X117" s="1" t="str">
        <v>6c</v>
      </c>
      <c r="Y117" s="3">
        <v>0.46527777777777779</v>
      </c>
      <c r="Z117" s="1">
        <v>0</v>
      </c>
      <c r="AA117" s="3">
        <v>1.2986111111111112</v>
      </c>
      <c r="AB117" s="1">
        <v>0</v>
      </c>
      <c r="AC117" s="3">
        <v>0.43749999999999994</v>
      </c>
      <c r="AD117" s="1" t="str">
        <v>7b</v>
      </c>
      <c r="AE117" s="3">
        <v>0.52083333333333337</v>
      </c>
      <c r="AF117" s="1" t="str">
        <v>6c</v>
      </c>
      <c r="AG117" s="3">
        <v>0.4375</v>
      </c>
      <c r="AH117" s="1">
        <v>0</v>
      </c>
      <c r="AI117" s="3">
        <v>1.2708333333333333</v>
      </c>
      <c r="AJ117" s="1">
        <v>0</v>
      </c>
      <c r="AK117" s="3">
        <v>0.40972222222222227</v>
      </c>
      <c r="AL117" s="1" t="str">
        <v>7a</v>
      </c>
      <c r="AM117" s="3">
        <v>0.46527777777777779</v>
      </c>
      <c r="AN117" s="1" t="str">
        <v>6c</v>
      </c>
      <c r="AO117" s="3">
        <v>0.40972222222222221</v>
      </c>
      <c r="AP117" s="1">
        <v>0</v>
      </c>
      <c r="AQ117" s="3">
        <v>1.2430555555555556</v>
      </c>
      <c r="AR117" s="1">
        <v>0</v>
      </c>
      <c r="AS117" s="3">
        <v>0.38194444444444459</v>
      </c>
      <c r="AT117" s="1" t="str">
        <v>6d</v>
      </c>
      <c r="AU117" s="3">
        <v>0.40972222222222221</v>
      </c>
      <c r="AV117" s="1" t="str">
        <v>6c</v>
      </c>
      <c r="AW117" s="3">
        <v>0.38194444444444448</v>
      </c>
      <c r="AX117" s="1">
        <v>0</v>
      </c>
      <c r="AY117" s="3">
        <v>1.2152777777777779</v>
      </c>
      <c r="AZ117" s="1">
        <v>0</v>
      </c>
      <c r="BA117" s="3">
        <v>0.35416666666666669</v>
      </c>
      <c r="BB117" s="1" t="str">
        <v>11b</v>
      </c>
      <c r="BC117" s="3">
        <v>0.88194444444444442</v>
      </c>
      <c r="BD117" s="1" t="str">
        <v>6c</v>
      </c>
      <c r="BE117" s="3">
        <v>0.35416666666666669</v>
      </c>
      <c r="BF117" s="1">
        <v>13</v>
      </c>
      <c r="BG117" s="3">
        <v>1.2152777777777779</v>
      </c>
      <c r="BH117" s="1">
        <v>11</v>
      </c>
      <c r="BI117" s="3">
        <v>0.35416666666666669</v>
      </c>
      <c r="BJ117" s="1" t="str">
        <v>11a</v>
      </c>
      <c r="BK117" s="3">
        <v>0.82638888888888895</v>
      </c>
      <c r="BL117" s="1" t="str">
        <v>6b</v>
      </c>
      <c r="BM117" s="3">
        <v>0.49305555555555558</v>
      </c>
    </row>
    <row r="118" spans="2:65" x14ac:dyDescent="0.2">
      <c r="B118" s="1">
        <v>0</v>
      </c>
      <c r="C118" s="3">
        <v>0.40972222222222227</v>
      </c>
      <c r="D118" s="1" t="str">
        <v>11a</v>
      </c>
      <c r="E118" s="3">
        <v>0.82638888888888895</v>
      </c>
      <c r="F118" s="1" t="str">
        <v>7c</v>
      </c>
      <c r="G118" s="3">
        <v>0.4375</v>
      </c>
      <c r="H118" s="1" t="str">
        <v>6c</v>
      </c>
      <c r="I118" s="3">
        <v>0.71527777777777779</v>
      </c>
      <c r="J118" s="1">
        <v>0</v>
      </c>
      <c r="K118" s="3">
        <v>0.38194444444444459</v>
      </c>
      <c r="L118" s="1" t="str">
        <v>10d</v>
      </c>
      <c r="M118" s="3">
        <v>0.77083333333333337</v>
      </c>
      <c r="N118" s="1" t="str">
        <v>7c</v>
      </c>
      <c r="O118" s="3">
        <v>0.40972222222222221</v>
      </c>
      <c r="P118" s="1" t="str">
        <v>6c</v>
      </c>
      <c r="Q118" s="3">
        <v>0.6875</v>
      </c>
      <c r="R118" s="1">
        <v>0</v>
      </c>
      <c r="S118" s="3">
        <v>0.35416666666666669</v>
      </c>
      <c r="T118" s="1" t="str">
        <v>10c</v>
      </c>
      <c r="U118" s="3">
        <v>0.71527777777777779</v>
      </c>
      <c r="V118" s="1" t="str">
        <v>7c</v>
      </c>
      <c r="W118" s="3">
        <v>0.38194444444444448</v>
      </c>
      <c r="X118" s="1" t="str">
        <v>6c</v>
      </c>
      <c r="Y118" s="3">
        <v>0.65972222222222221</v>
      </c>
      <c r="Z118" s="1">
        <v>0</v>
      </c>
      <c r="AA118" s="3">
        <v>1.3263888888888888</v>
      </c>
      <c r="AB118" s="1" t="str">
        <v>10b</v>
      </c>
      <c r="AC118" s="3">
        <v>0.65972222222222221</v>
      </c>
      <c r="AD118" s="1" t="str">
        <v>7c</v>
      </c>
      <c r="AE118" s="3">
        <v>0.35416666666666669</v>
      </c>
      <c r="AF118" s="1" t="str">
        <v>6c</v>
      </c>
      <c r="AG118" s="3">
        <v>0.63194444444444442</v>
      </c>
      <c r="AH118" s="1">
        <v>0</v>
      </c>
      <c r="AI118" s="3">
        <v>1.2986111111111112</v>
      </c>
      <c r="AJ118" s="1">
        <v>0</v>
      </c>
      <c r="AK118" s="3">
        <v>0.43749999999999994</v>
      </c>
      <c r="AL118" s="1" t="str">
        <v>7b</v>
      </c>
      <c r="AM118" s="3">
        <v>0.49305555555555558</v>
      </c>
      <c r="AN118" s="1" t="str">
        <v>6c</v>
      </c>
      <c r="AO118" s="3">
        <v>0.60416666666666674</v>
      </c>
      <c r="AP118" s="1">
        <v>0</v>
      </c>
      <c r="AQ118" s="3">
        <v>1.2708333333333333</v>
      </c>
      <c r="AR118" s="1">
        <v>0</v>
      </c>
      <c r="AS118" s="3">
        <v>0.40972222222222227</v>
      </c>
      <c r="AT118" s="1" t="str">
        <v>7a</v>
      </c>
      <c r="AU118" s="3">
        <v>0.4375</v>
      </c>
      <c r="AV118" s="1" t="str">
        <v>6c</v>
      </c>
      <c r="AW118" s="3">
        <v>0.57638888888888884</v>
      </c>
      <c r="AX118" s="1">
        <v>0</v>
      </c>
      <c r="AY118" s="3">
        <v>1.2430555555555556</v>
      </c>
      <c r="AZ118" s="1">
        <v>0</v>
      </c>
      <c r="BA118" s="3">
        <v>0.38194444444444459</v>
      </c>
      <c r="BB118" s="1" t="str">
        <v>6d</v>
      </c>
      <c r="BC118" s="3">
        <v>0.38194444444444448</v>
      </c>
      <c r="BD118" s="1" t="str">
        <v>6c</v>
      </c>
      <c r="BE118" s="3">
        <v>0.54861111111111116</v>
      </c>
      <c r="BF118" s="1">
        <v>14</v>
      </c>
      <c r="BG118" s="3">
        <v>1.2430555555555556</v>
      </c>
      <c r="BH118" s="1">
        <v>12</v>
      </c>
      <c r="BI118" s="3">
        <v>0.38194444444444459</v>
      </c>
      <c r="BJ118" s="1" t="str">
        <v>11b</v>
      </c>
      <c r="BK118" s="3">
        <v>0.85416666666666674</v>
      </c>
      <c r="BL118" s="1" t="str">
        <v>6c</v>
      </c>
      <c r="BM118" s="3">
        <v>0.52083333333333337</v>
      </c>
    </row>
    <row r="119" spans="2:65" x14ac:dyDescent="0.2">
      <c r="B119" s="1">
        <v>0</v>
      </c>
      <c r="C119" s="3">
        <v>0.43749999999999994</v>
      </c>
      <c r="D119" s="1" t="str">
        <v>11b</v>
      </c>
      <c r="E119" s="3">
        <v>0.85416666666666674</v>
      </c>
      <c r="F119" s="1" t="str">
        <v>7c</v>
      </c>
      <c r="G119" s="3">
        <v>0.63194444444444442</v>
      </c>
      <c r="H119" s="1" t="str">
        <v>6d</v>
      </c>
      <c r="I119" s="3">
        <v>0.74305555555555558</v>
      </c>
      <c r="J119" s="1">
        <v>0</v>
      </c>
      <c r="K119" s="3">
        <v>0.40972222222222227</v>
      </c>
      <c r="L119" s="1" t="str">
        <v>11a</v>
      </c>
      <c r="M119" s="3">
        <v>0.79861111111111116</v>
      </c>
      <c r="N119" s="1" t="str">
        <v>7c</v>
      </c>
      <c r="O119" s="3">
        <v>0.60416666666666674</v>
      </c>
      <c r="P119" s="1" t="str">
        <v>6d</v>
      </c>
      <c r="Q119" s="3">
        <v>0.71527777777777779</v>
      </c>
      <c r="R119" s="1">
        <v>0</v>
      </c>
      <c r="S119" s="3">
        <v>0.38194444444444459</v>
      </c>
      <c r="T119" s="1" t="str">
        <v>10d</v>
      </c>
      <c r="U119" s="3">
        <v>0.74305555555555558</v>
      </c>
      <c r="V119" s="1" t="str">
        <v>7c</v>
      </c>
      <c r="W119" s="3">
        <v>0.57638888888888884</v>
      </c>
      <c r="X119" s="1" t="str">
        <v>6d</v>
      </c>
      <c r="Y119" s="3">
        <v>0.6875</v>
      </c>
      <c r="Z119" s="1">
        <v>0</v>
      </c>
      <c r="AA119" s="3">
        <v>0.35416666666666669</v>
      </c>
      <c r="AB119" s="1" t="str">
        <v>10c</v>
      </c>
      <c r="AC119" s="3">
        <v>0.6875</v>
      </c>
      <c r="AD119" s="1" t="str">
        <v>7c</v>
      </c>
      <c r="AE119" s="3">
        <v>0.54861111111111116</v>
      </c>
      <c r="AF119" s="1" t="str">
        <v>6d</v>
      </c>
      <c r="AG119" s="3">
        <v>0.65972222222222221</v>
      </c>
      <c r="AH119" s="1">
        <v>0</v>
      </c>
      <c r="AI119" s="3">
        <v>1.3263888888888888</v>
      </c>
      <c r="AJ119" s="1" t="str">
        <v>10b</v>
      </c>
      <c r="AK119" s="3">
        <v>0.63194444444444442</v>
      </c>
      <c r="AL119" s="1" t="str">
        <v>7c</v>
      </c>
      <c r="AM119" s="3">
        <v>0.52083333333333337</v>
      </c>
      <c r="AN119" s="1" t="str">
        <v>6d</v>
      </c>
      <c r="AO119" s="3">
        <v>0.63194444444444442</v>
      </c>
      <c r="AP119" s="1">
        <v>0</v>
      </c>
      <c r="AQ119" s="3">
        <v>1.2986111111111112</v>
      </c>
      <c r="AR119" s="1">
        <v>0</v>
      </c>
      <c r="AS119" s="3">
        <v>0.43749999999999994</v>
      </c>
      <c r="AT119" s="1" t="str">
        <v>7b</v>
      </c>
      <c r="AU119" s="3">
        <v>0.46527777777777779</v>
      </c>
      <c r="AV119" s="1" t="str">
        <v>6d</v>
      </c>
      <c r="AW119" s="3">
        <v>0.60416666666666674</v>
      </c>
      <c r="AX119" s="1">
        <v>0</v>
      </c>
      <c r="AY119" s="3">
        <v>1.2708333333333333</v>
      </c>
      <c r="AZ119" s="1">
        <v>0</v>
      </c>
      <c r="BA119" s="3">
        <v>0.40972222222222227</v>
      </c>
      <c r="BB119" s="1" t="str">
        <v>7a</v>
      </c>
      <c r="BC119" s="3">
        <v>0.40972222222222221</v>
      </c>
      <c r="BD119" s="1" t="str">
        <v>6d</v>
      </c>
      <c r="BE119" s="3">
        <v>0.57638888888888884</v>
      </c>
      <c r="BF119" s="1">
        <v>15</v>
      </c>
      <c r="BG119" s="3">
        <v>1.2708333333333333</v>
      </c>
      <c r="BH119" s="1">
        <v>13</v>
      </c>
      <c r="BI119" s="3">
        <v>0.40972222222222227</v>
      </c>
      <c r="BJ119" s="1" t="str">
        <v>6d</v>
      </c>
      <c r="BK119" s="3">
        <v>0.35416666666666669</v>
      </c>
      <c r="BL119" s="1" t="str">
        <v>6d</v>
      </c>
      <c r="BM119" s="3">
        <v>0.54861111111111116</v>
      </c>
    </row>
    <row r="120" spans="2:65" x14ac:dyDescent="0.2">
      <c r="B120" s="1" t="str">
        <v>10a</v>
      </c>
      <c r="C120" s="3">
        <v>0.35416666666666669</v>
      </c>
      <c r="D120" s="1" t="str">
        <v>8c</v>
      </c>
      <c r="E120" s="3">
        <v>0.35416666666666669</v>
      </c>
      <c r="F120" s="1" t="str">
        <v>7d</v>
      </c>
      <c r="G120" s="3">
        <v>0.46527777777777779</v>
      </c>
      <c r="H120" s="1" t="str">
        <v>7a</v>
      </c>
      <c r="I120" s="3">
        <v>0.77083333333333337</v>
      </c>
      <c r="J120" s="1">
        <v>0</v>
      </c>
      <c r="K120" s="3">
        <v>0.43749999999999994</v>
      </c>
      <c r="L120" s="1" t="str">
        <v>11b</v>
      </c>
      <c r="M120" s="3">
        <v>0.82638888888888895</v>
      </c>
      <c r="N120" s="1" t="str">
        <v>7d</v>
      </c>
      <c r="O120" s="3">
        <v>0.4375</v>
      </c>
      <c r="P120" s="1" t="str">
        <v>7a</v>
      </c>
      <c r="Q120" s="3">
        <v>0.74305555555555558</v>
      </c>
      <c r="R120" s="1">
        <v>0</v>
      </c>
      <c r="S120" s="3">
        <v>0.40972222222222227</v>
      </c>
      <c r="T120" s="1" t="str">
        <v>11a</v>
      </c>
      <c r="U120" s="3">
        <v>0.77083333333333337</v>
      </c>
      <c r="V120" s="1" t="str">
        <v>7d</v>
      </c>
      <c r="W120" s="3">
        <v>0.40972222222222221</v>
      </c>
      <c r="X120" s="1" t="str">
        <v>7a</v>
      </c>
      <c r="Y120" s="3">
        <v>0.71527777777777779</v>
      </c>
      <c r="Z120" s="1">
        <v>0</v>
      </c>
      <c r="AA120" s="3">
        <v>0.38194444444444459</v>
      </c>
      <c r="AB120" s="1" t="str">
        <v>10d</v>
      </c>
      <c r="AC120" s="3">
        <v>0.71527777777777779</v>
      </c>
      <c r="AD120" s="1" t="str">
        <v>7d</v>
      </c>
      <c r="AE120" s="3">
        <v>0.38194444444444448</v>
      </c>
      <c r="AF120" s="1" t="str">
        <v>7a</v>
      </c>
      <c r="AG120" s="3">
        <v>0.6875</v>
      </c>
      <c r="AH120" s="1">
        <v>0</v>
      </c>
      <c r="AI120" s="3">
        <v>0.35416666666666669</v>
      </c>
      <c r="AJ120" s="1" t="str">
        <v>10c</v>
      </c>
      <c r="AK120" s="3">
        <v>0.65972222222222221</v>
      </c>
      <c r="AL120" s="1" t="str">
        <v>7d</v>
      </c>
      <c r="AM120" s="3">
        <v>0.35416666666666669</v>
      </c>
      <c r="AN120" s="1" t="str">
        <v>7a</v>
      </c>
      <c r="AO120" s="3">
        <v>0.65972222222222221</v>
      </c>
      <c r="AP120" s="1">
        <v>0</v>
      </c>
      <c r="AQ120" s="3">
        <v>1.3263888888888888</v>
      </c>
      <c r="AR120" s="1" t="str">
        <v>10b</v>
      </c>
      <c r="AS120" s="3">
        <v>0.60416666666666674</v>
      </c>
      <c r="AT120" s="1" t="str">
        <v>7c</v>
      </c>
      <c r="AU120" s="3">
        <v>0.49305555555555558</v>
      </c>
      <c r="AV120" s="1" t="str">
        <v>7a</v>
      </c>
      <c r="AW120" s="3">
        <v>0.63194444444444442</v>
      </c>
      <c r="AX120" s="1">
        <v>0</v>
      </c>
      <c r="AY120" s="3">
        <v>1.2986111111111112</v>
      </c>
      <c r="AZ120" s="1">
        <v>0</v>
      </c>
      <c r="BA120" s="3">
        <v>0.43749999999999994</v>
      </c>
      <c r="BB120" s="1" t="str">
        <v>7b</v>
      </c>
      <c r="BC120" s="3">
        <v>0.4375</v>
      </c>
      <c r="BD120" s="1" t="str">
        <v>7a</v>
      </c>
      <c r="BE120" s="3">
        <v>0.60416666666666674</v>
      </c>
      <c r="BF120" s="1">
        <v>16</v>
      </c>
      <c r="BG120" s="3">
        <v>1.2986111111111112</v>
      </c>
      <c r="BH120" s="1">
        <v>14</v>
      </c>
      <c r="BI120" s="3">
        <v>0.43749999999999994</v>
      </c>
      <c r="BJ120" s="1" t="str">
        <v>7a</v>
      </c>
      <c r="BK120" s="3">
        <v>0.38194444444444448</v>
      </c>
      <c r="BL120" s="1" t="str">
        <v>7a</v>
      </c>
      <c r="BM120" s="3">
        <v>0.57638888888888884</v>
      </c>
    </row>
    <row r="121" spans="2:65" x14ac:dyDescent="0.2">
      <c r="B121" s="1" t="str">
        <v>10a</v>
      </c>
      <c r="C121" s="3">
        <v>0.54861111111111116</v>
      </c>
      <c r="D121" s="1" t="str">
        <v>8c</v>
      </c>
      <c r="E121" s="3">
        <v>0.54861111111111116</v>
      </c>
      <c r="F121" s="1" t="str">
        <v>7d</v>
      </c>
      <c r="G121" s="3">
        <v>0.65972222222222221</v>
      </c>
      <c r="H121" s="1" t="str">
        <v>7b</v>
      </c>
      <c r="I121" s="3">
        <v>0.79861111111111116</v>
      </c>
      <c r="J121" s="1" t="str">
        <v>10a</v>
      </c>
      <c r="K121" s="3">
        <v>0.52083333333333337</v>
      </c>
      <c r="L121" s="1" t="str">
        <v>8c</v>
      </c>
      <c r="M121" s="3">
        <v>0.52083333333333337</v>
      </c>
      <c r="N121" s="1" t="str">
        <v>7d</v>
      </c>
      <c r="O121" s="3">
        <v>0.63194444444444442</v>
      </c>
      <c r="P121" s="1" t="str">
        <v>7b</v>
      </c>
      <c r="Q121" s="3">
        <v>0.77083333333333337</v>
      </c>
      <c r="R121" s="1">
        <v>0</v>
      </c>
      <c r="S121" s="3">
        <v>0.43749999999999994</v>
      </c>
      <c r="T121" s="1" t="str">
        <v>11b</v>
      </c>
      <c r="U121" s="3">
        <v>0.79861111111111116</v>
      </c>
      <c r="V121" s="1" t="str">
        <v>7d</v>
      </c>
      <c r="W121" s="3">
        <v>0.60416666666666674</v>
      </c>
      <c r="X121" s="1" t="str">
        <v>7b</v>
      </c>
      <c r="Y121" s="3">
        <v>0.74305555555555558</v>
      </c>
      <c r="Z121" s="1">
        <v>0</v>
      </c>
      <c r="AA121" s="3">
        <v>0.40972222222222227</v>
      </c>
      <c r="AB121" s="1" t="str">
        <v>11a</v>
      </c>
      <c r="AC121" s="3">
        <v>0.74305555555555558</v>
      </c>
      <c r="AD121" s="1" t="str">
        <v>7d</v>
      </c>
      <c r="AE121" s="3">
        <v>0.57638888888888884</v>
      </c>
      <c r="AF121" s="1" t="str">
        <v>7b</v>
      </c>
      <c r="AG121" s="3">
        <v>0.71527777777777779</v>
      </c>
      <c r="AH121" s="1">
        <v>0</v>
      </c>
      <c r="AI121" s="3">
        <v>0.38194444444444459</v>
      </c>
      <c r="AJ121" s="1" t="str">
        <v>10d</v>
      </c>
      <c r="AK121" s="3">
        <v>0.6875</v>
      </c>
      <c r="AL121" s="1" t="str">
        <v>7d</v>
      </c>
      <c r="AM121" s="3">
        <v>0.54861111111111116</v>
      </c>
      <c r="AN121" s="1" t="str">
        <v>7b</v>
      </c>
      <c r="AO121" s="3">
        <v>0.6875</v>
      </c>
      <c r="AP121" s="1">
        <v>0</v>
      </c>
      <c r="AQ121" s="3">
        <v>0.35416666666666669</v>
      </c>
      <c r="AR121" s="1" t="str">
        <v>10c</v>
      </c>
      <c r="AS121" s="3">
        <v>0.63194444444444442</v>
      </c>
      <c r="AT121" s="1" t="str">
        <v>7d</v>
      </c>
      <c r="AU121" s="3">
        <v>0.52083333333333337</v>
      </c>
      <c r="AV121" s="1" t="str">
        <v>7b</v>
      </c>
      <c r="AW121" s="3">
        <v>0.65972222222222221</v>
      </c>
      <c r="AX121" s="1">
        <v>0</v>
      </c>
      <c r="AY121" s="3">
        <v>1.3263888888888888</v>
      </c>
      <c r="AZ121" s="1" t="str">
        <v>10b</v>
      </c>
      <c r="BA121" s="3">
        <v>0.57638888888888884</v>
      </c>
      <c r="BB121" s="1" t="str">
        <v>7c</v>
      </c>
      <c r="BC121" s="3">
        <v>0.46527777777777779</v>
      </c>
      <c r="BD121" s="1" t="str">
        <v>7b</v>
      </c>
      <c r="BE121" s="3">
        <v>0.63194444444444442</v>
      </c>
      <c r="BF121" s="1">
        <v>17</v>
      </c>
      <c r="BG121" s="3">
        <v>1.3263888888888888</v>
      </c>
      <c r="BH121" s="1" t="str">
        <v>10b</v>
      </c>
      <c r="BI121" s="3">
        <v>0.54861111111111116</v>
      </c>
      <c r="BJ121" s="1" t="str">
        <v>7b</v>
      </c>
      <c r="BK121" s="3">
        <v>0.40972222222222221</v>
      </c>
      <c r="BL121" s="1" t="str">
        <v>7b</v>
      </c>
      <c r="BM121" s="3">
        <v>0.60416666666666674</v>
      </c>
    </row>
    <row r="122" spans="2:65" x14ac:dyDescent="0.2">
      <c r="B122" s="1" t="str">
        <v>10b</v>
      </c>
      <c r="C122" s="3">
        <v>0.38194444444444448</v>
      </c>
      <c r="D122" s="1" t="str">
        <v>8d</v>
      </c>
      <c r="E122" s="3">
        <v>0.38194444444444448</v>
      </c>
      <c r="F122" s="1" t="str">
        <v>8a</v>
      </c>
      <c r="G122" s="3">
        <v>0.49305555555555558</v>
      </c>
      <c r="H122" s="1" t="str">
        <v>7c</v>
      </c>
      <c r="I122" s="3">
        <v>0.82638888888888895</v>
      </c>
      <c r="J122" s="1" t="str">
        <v>10b</v>
      </c>
      <c r="K122" s="3">
        <v>0.35416666666666669</v>
      </c>
      <c r="L122" s="1" t="str">
        <v>8d</v>
      </c>
      <c r="M122" s="3">
        <v>0.35416666666666669</v>
      </c>
      <c r="N122" s="1" t="str">
        <v>8a</v>
      </c>
      <c r="O122" s="3">
        <v>0.46527777777777779</v>
      </c>
      <c r="P122" s="1" t="str">
        <v>7c</v>
      </c>
      <c r="Q122" s="3">
        <v>0.79861111111111116</v>
      </c>
      <c r="R122" s="1" t="str">
        <v>10a</v>
      </c>
      <c r="S122" s="3">
        <v>0.49305555555555558</v>
      </c>
      <c r="T122" s="1" t="str">
        <v>8c</v>
      </c>
      <c r="U122" s="3">
        <v>0.49305555555555558</v>
      </c>
      <c r="V122" s="1" t="str">
        <v>8a</v>
      </c>
      <c r="W122" s="3">
        <v>0.4375</v>
      </c>
      <c r="X122" s="1" t="str">
        <v>7c</v>
      </c>
      <c r="Y122" s="3">
        <v>0.77083333333333337</v>
      </c>
      <c r="Z122" s="1">
        <v>0</v>
      </c>
      <c r="AA122" s="3">
        <v>0.43749999999999994</v>
      </c>
      <c r="AB122" s="1" t="str">
        <v>11b</v>
      </c>
      <c r="AC122" s="3">
        <v>0.77083333333333337</v>
      </c>
      <c r="AD122" s="1" t="str">
        <v>8a</v>
      </c>
      <c r="AE122" s="3">
        <v>0.40972222222222221</v>
      </c>
      <c r="AF122" s="1" t="str">
        <v>7c</v>
      </c>
      <c r="AG122" s="3">
        <v>0.74305555555555558</v>
      </c>
      <c r="AH122" s="1">
        <v>0</v>
      </c>
      <c r="AI122" s="3">
        <v>0.40972222222222227</v>
      </c>
      <c r="AJ122" s="1" t="str">
        <v>11a</v>
      </c>
      <c r="AK122" s="3">
        <v>0.71527777777777779</v>
      </c>
      <c r="AL122" s="1" t="str">
        <v>8a</v>
      </c>
      <c r="AM122" s="3">
        <v>0.38194444444444448</v>
      </c>
      <c r="AN122" s="1" t="str">
        <v>7c</v>
      </c>
      <c r="AO122" s="3">
        <v>0.71527777777777779</v>
      </c>
      <c r="AP122" s="1">
        <v>0</v>
      </c>
      <c r="AQ122" s="3">
        <v>0.38194444444444459</v>
      </c>
      <c r="AR122" s="1" t="str">
        <v>10d</v>
      </c>
      <c r="AS122" s="3">
        <v>0.65972222222222221</v>
      </c>
      <c r="AT122" s="1" t="str">
        <v>8a</v>
      </c>
      <c r="AU122" s="3">
        <v>0.35416666666666669</v>
      </c>
      <c r="AV122" s="1" t="str">
        <v>7c</v>
      </c>
      <c r="AW122" s="3">
        <v>0.6875</v>
      </c>
      <c r="AX122" s="1">
        <v>0</v>
      </c>
      <c r="AY122" s="3">
        <v>0.35416666666666669</v>
      </c>
      <c r="AZ122" s="1" t="str">
        <v>10c</v>
      </c>
      <c r="BA122" s="3">
        <v>0.60416666666666674</v>
      </c>
      <c r="BB122" s="1" t="str">
        <v>7d</v>
      </c>
      <c r="BC122" s="3">
        <v>0.49305555555555558</v>
      </c>
      <c r="BD122" s="1" t="str">
        <v>7c</v>
      </c>
      <c r="BE122" s="3">
        <v>0.65972222222222221</v>
      </c>
      <c r="BF122" s="1">
        <v>18</v>
      </c>
      <c r="BG122" s="3">
        <v>0.35416666666666669</v>
      </c>
      <c r="BH122" s="1" t="str">
        <v>10c</v>
      </c>
      <c r="BI122" s="3">
        <v>0.57638888888888884</v>
      </c>
      <c r="BJ122" s="1" t="str">
        <v>7c</v>
      </c>
      <c r="BK122" s="3">
        <v>0.4375</v>
      </c>
      <c r="BL122" s="1" t="str">
        <v>7c</v>
      </c>
      <c r="BM122" s="3">
        <v>0.63194444444444442</v>
      </c>
    </row>
    <row r="123" spans="2:65" x14ac:dyDescent="0.2">
      <c r="B123" s="1" t="str">
        <v>10b</v>
      </c>
      <c r="C123" s="3">
        <v>0.57638888888888884</v>
      </c>
      <c r="D123" s="1" t="str">
        <v>8d</v>
      </c>
      <c r="E123" s="3">
        <v>0.57638888888888884</v>
      </c>
      <c r="F123" s="1" t="str">
        <v>8a</v>
      </c>
      <c r="G123" s="3">
        <v>0.6875</v>
      </c>
      <c r="H123" s="1" t="str">
        <v>7d</v>
      </c>
      <c r="I123" s="3">
        <v>0.85416666666666674</v>
      </c>
      <c r="J123" s="1" t="str">
        <v>10b</v>
      </c>
      <c r="K123" s="3">
        <v>0.54861111111111116</v>
      </c>
      <c r="L123" s="1" t="str">
        <v>8d</v>
      </c>
      <c r="M123" s="3">
        <v>0.54861111111111116</v>
      </c>
      <c r="N123" s="1" t="str">
        <v>8a</v>
      </c>
      <c r="O123" s="3">
        <v>0.65972222222222221</v>
      </c>
      <c r="P123" s="1" t="str">
        <v>7d</v>
      </c>
      <c r="Q123" s="3">
        <v>0.82638888888888895</v>
      </c>
      <c r="R123" s="1" t="str">
        <v>10b</v>
      </c>
      <c r="S123" s="3">
        <v>0.52083333333333337</v>
      </c>
      <c r="T123" s="1" t="str">
        <v>8d</v>
      </c>
      <c r="U123" s="3">
        <v>0.52083333333333337</v>
      </c>
      <c r="V123" s="1" t="str">
        <v>8a</v>
      </c>
      <c r="W123" s="3">
        <v>0.63194444444444442</v>
      </c>
      <c r="X123" s="1" t="str">
        <v>7d</v>
      </c>
      <c r="Y123" s="3">
        <v>0.79861111111111116</v>
      </c>
      <c r="Z123" s="1" t="str">
        <v>10a</v>
      </c>
      <c r="AA123" s="3">
        <v>0.46527777777777779</v>
      </c>
      <c r="AB123" s="1" t="str">
        <v>8c</v>
      </c>
      <c r="AC123" s="3">
        <v>0.46527777777777779</v>
      </c>
      <c r="AD123" s="1" t="str">
        <v>8a</v>
      </c>
      <c r="AE123" s="3">
        <v>0.60416666666666674</v>
      </c>
      <c r="AF123" s="1" t="str">
        <v>7d</v>
      </c>
      <c r="AG123" s="3">
        <v>0.77083333333333337</v>
      </c>
      <c r="AH123" s="1">
        <v>0</v>
      </c>
      <c r="AI123" s="3">
        <v>0.43749999999999994</v>
      </c>
      <c r="AJ123" s="1" t="str">
        <v>11b</v>
      </c>
      <c r="AK123" s="3">
        <v>0.74305555555555558</v>
      </c>
      <c r="AL123" s="1" t="str">
        <v>8a</v>
      </c>
      <c r="AM123" s="3">
        <v>0.57638888888888884</v>
      </c>
      <c r="AN123" s="1" t="str">
        <v>7d</v>
      </c>
      <c r="AO123" s="3">
        <v>0.74305555555555558</v>
      </c>
      <c r="AP123" s="1">
        <v>0</v>
      </c>
      <c r="AQ123" s="3">
        <v>0.40972222222222227</v>
      </c>
      <c r="AR123" s="1" t="str">
        <v>11a</v>
      </c>
      <c r="AS123" s="3">
        <v>0.6875</v>
      </c>
      <c r="AT123" s="1" t="str">
        <v>8a</v>
      </c>
      <c r="AU123" s="3">
        <v>0.54861111111111116</v>
      </c>
      <c r="AV123" s="1" t="str">
        <v>7d</v>
      </c>
      <c r="AW123" s="3">
        <v>0.71527777777777779</v>
      </c>
      <c r="AX123" s="1">
        <v>0</v>
      </c>
      <c r="AY123" s="3">
        <v>0.38194444444444459</v>
      </c>
      <c r="AZ123" s="1" t="str">
        <v>10d</v>
      </c>
      <c r="BA123" s="3">
        <v>0.63194444444444442</v>
      </c>
      <c r="BB123" s="1" t="str">
        <v>8a</v>
      </c>
      <c r="BC123" s="3">
        <v>0.52083333333333337</v>
      </c>
      <c r="BD123" s="1" t="str">
        <v>7d</v>
      </c>
      <c r="BE123" s="3">
        <v>0.6875</v>
      </c>
      <c r="BF123" s="1">
        <v>19</v>
      </c>
      <c r="BG123" s="3">
        <v>0.38194444444444459</v>
      </c>
      <c r="BH123" s="1" t="str">
        <v>10d</v>
      </c>
      <c r="BI123" s="3">
        <v>0.60416666666666674</v>
      </c>
      <c r="BJ123" s="1" t="str">
        <v>7d</v>
      </c>
      <c r="BK123" s="3">
        <v>0.46527777777777779</v>
      </c>
      <c r="BL123" s="1" t="str">
        <v>7d</v>
      </c>
      <c r="BM123" s="3">
        <v>0.65972222222222221</v>
      </c>
    </row>
    <row r="124" spans="2:65" x14ac:dyDescent="0.2">
      <c r="B124" s="1" t="str">
        <v>10c</v>
      </c>
      <c r="C124" s="3">
        <v>0.40972222222222221</v>
      </c>
      <c r="D124" s="1" t="str">
        <v>9a</v>
      </c>
      <c r="E124" s="3">
        <v>0.40972222222222221</v>
      </c>
      <c r="F124" s="1" t="str">
        <v>8b</v>
      </c>
      <c r="G124" s="3">
        <v>0.52083333333333337</v>
      </c>
      <c r="H124" s="1" t="str">
        <v>8a</v>
      </c>
      <c r="I124" s="3">
        <v>0.88194444444444442</v>
      </c>
      <c r="J124" s="1" t="str">
        <v>10c</v>
      </c>
      <c r="K124" s="3">
        <v>0.38194444444444448</v>
      </c>
      <c r="L124" s="1" t="str">
        <v>9a</v>
      </c>
      <c r="M124" s="3">
        <v>0.38194444444444448</v>
      </c>
      <c r="N124" s="1" t="str">
        <v>8b</v>
      </c>
      <c r="O124" s="3">
        <v>0.49305555555555558</v>
      </c>
      <c r="P124" s="1" t="str">
        <v>8a</v>
      </c>
      <c r="Q124" s="3">
        <v>0.85416666666666674</v>
      </c>
      <c r="R124" s="1" t="str">
        <v>10c</v>
      </c>
      <c r="S124" s="3">
        <v>0.35416666666666669</v>
      </c>
      <c r="T124" s="1" t="str">
        <v>9a</v>
      </c>
      <c r="U124" s="3">
        <v>0.35416666666666669</v>
      </c>
      <c r="V124" s="1" t="str">
        <v>8b</v>
      </c>
      <c r="W124" s="3">
        <v>0.46527777777777779</v>
      </c>
      <c r="X124" s="1" t="str">
        <v>8a</v>
      </c>
      <c r="Y124" s="3">
        <v>0.82638888888888895</v>
      </c>
      <c r="Z124" s="1" t="str">
        <v>10b</v>
      </c>
      <c r="AA124" s="3">
        <v>0.49305555555555558</v>
      </c>
      <c r="AB124" s="1" t="str">
        <v>8d</v>
      </c>
      <c r="AC124" s="3">
        <v>0.49305555555555558</v>
      </c>
      <c r="AD124" s="1" t="str">
        <v>8b</v>
      </c>
      <c r="AE124" s="3">
        <v>0.4375</v>
      </c>
      <c r="AF124" s="1" t="str">
        <v>8a</v>
      </c>
      <c r="AG124" s="3">
        <v>0.79861111111111116</v>
      </c>
      <c r="AH124" s="1" t="str">
        <v>10a</v>
      </c>
      <c r="AI124" s="3">
        <v>0.4375</v>
      </c>
      <c r="AJ124" s="1" t="str">
        <v>8c</v>
      </c>
      <c r="AK124" s="3">
        <v>0.4375</v>
      </c>
      <c r="AL124" s="1" t="str">
        <v>8b</v>
      </c>
      <c r="AM124" s="3">
        <v>0.40972222222222221</v>
      </c>
      <c r="AN124" s="1" t="str">
        <v>8a</v>
      </c>
      <c r="AO124" s="3">
        <v>0.77083333333333337</v>
      </c>
      <c r="AP124" s="1">
        <v>0</v>
      </c>
      <c r="AQ124" s="3">
        <v>0.43749999999999994</v>
      </c>
      <c r="AR124" s="1" t="str">
        <v>11b</v>
      </c>
      <c r="AS124" s="3">
        <v>0.71527777777777779</v>
      </c>
      <c r="AT124" s="1" t="str">
        <v>8b</v>
      </c>
      <c r="AU124" s="3">
        <v>0.38194444444444448</v>
      </c>
      <c r="AV124" s="1" t="str">
        <v>8a</v>
      </c>
      <c r="AW124" s="3">
        <v>0.74305555555555558</v>
      </c>
      <c r="AX124" s="1">
        <v>0</v>
      </c>
      <c r="AY124" s="3">
        <v>0.40972222222222227</v>
      </c>
      <c r="AZ124" s="1" t="str">
        <v>11a</v>
      </c>
      <c r="BA124" s="3">
        <v>0.65972222222222221</v>
      </c>
      <c r="BB124" s="1" t="str">
        <v>8b</v>
      </c>
      <c r="BC124" s="3">
        <v>0.35416666666666669</v>
      </c>
      <c r="BD124" s="1" t="str">
        <v>8a</v>
      </c>
      <c r="BE124" s="3">
        <v>0.71527777777777779</v>
      </c>
      <c r="BF124" s="1">
        <v>20</v>
      </c>
      <c r="BG124" s="3">
        <v>0.40972222222222227</v>
      </c>
      <c r="BH124" s="1" t="str">
        <v>11a</v>
      </c>
      <c r="BI124" s="3">
        <v>0.63194444444444442</v>
      </c>
      <c r="BJ124" s="1" t="str">
        <v>8a</v>
      </c>
      <c r="BK124" s="3">
        <v>0.49305555555555558</v>
      </c>
      <c r="BL124" s="1" t="str">
        <v>8a</v>
      </c>
      <c r="BM124" s="3">
        <v>0.6875</v>
      </c>
    </row>
    <row r="125" spans="2:65" x14ac:dyDescent="0.2">
      <c r="B125" s="1" t="str">
        <v>10c</v>
      </c>
      <c r="C125" s="3">
        <v>0.60416666666666674</v>
      </c>
      <c r="D125" s="1" t="str">
        <v>9a</v>
      </c>
      <c r="E125" s="3">
        <v>0.60416666666666674</v>
      </c>
      <c r="F125" s="1" t="str">
        <v>8b</v>
      </c>
      <c r="G125" s="3">
        <v>0.71527777777777779</v>
      </c>
      <c r="H125" s="1" t="str">
        <v>8b</v>
      </c>
      <c r="I125" s="3">
        <v>0.90972222222222232</v>
      </c>
      <c r="J125" s="1" t="str">
        <v>10c</v>
      </c>
      <c r="K125" s="3">
        <v>0.57638888888888884</v>
      </c>
      <c r="L125" s="1" t="str">
        <v>9a</v>
      </c>
      <c r="M125" s="3">
        <v>0.57638888888888884</v>
      </c>
      <c r="N125" s="1" t="str">
        <v>8b</v>
      </c>
      <c r="O125" s="3">
        <v>0.6875</v>
      </c>
      <c r="P125" s="1" t="str">
        <v>8b</v>
      </c>
      <c r="Q125" s="3">
        <v>0.88194444444444442</v>
      </c>
      <c r="R125" s="1" t="str">
        <v>10c</v>
      </c>
      <c r="S125" s="3">
        <v>0.54861111111111116</v>
      </c>
      <c r="T125" s="1" t="str">
        <v>9a</v>
      </c>
      <c r="U125" s="3">
        <v>0.54861111111111116</v>
      </c>
      <c r="V125" s="1" t="str">
        <v>8b</v>
      </c>
      <c r="W125" s="3">
        <v>0.65972222222222221</v>
      </c>
      <c r="X125" s="1" t="str">
        <v>8b</v>
      </c>
      <c r="Y125" s="3">
        <v>0.85416666666666674</v>
      </c>
      <c r="Z125" s="1" t="str">
        <v>10c</v>
      </c>
      <c r="AA125" s="3">
        <v>0.52083333333333337</v>
      </c>
      <c r="AB125" s="1" t="str">
        <v>9a</v>
      </c>
      <c r="AC125" s="3">
        <v>0.52083333333333337</v>
      </c>
      <c r="AD125" s="1" t="str">
        <v>8b</v>
      </c>
      <c r="AE125" s="3">
        <v>0.63194444444444442</v>
      </c>
      <c r="AF125" s="1" t="str">
        <v>8b</v>
      </c>
      <c r="AG125" s="3">
        <v>0.82638888888888895</v>
      </c>
      <c r="AH125" s="1" t="str">
        <v>10b</v>
      </c>
      <c r="AI125" s="3">
        <v>0.46527777777777779</v>
      </c>
      <c r="AJ125" s="1" t="str">
        <v>8d</v>
      </c>
      <c r="AK125" s="3">
        <v>0.46527777777777779</v>
      </c>
      <c r="AL125" s="1" t="str">
        <v>8b</v>
      </c>
      <c r="AM125" s="3">
        <v>0.60416666666666674</v>
      </c>
      <c r="AN125" s="1" t="str">
        <v>8b</v>
      </c>
      <c r="AO125" s="3">
        <v>0.79861111111111116</v>
      </c>
      <c r="AP125" s="1" t="str">
        <v>10a</v>
      </c>
      <c r="AQ125" s="3">
        <v>0.40972222222222221</v>
      </c>
      <c r="AR125" s="1" t="str">
        <v>8c</v>
      </c>
      <c r="AS125" s="3">
        <v>0.40972222222222221</v>
      </c>
      <c r="AT125" s="1" t="str">
        <v>8b</v>
      </c>
      <c r="AU125" s="3">
        <v>0.57638888888888884</v>
      </c>
      <c r="AV125" s="1" t="str">
        <v>8b</v>
      </c>
      <c r="AW125" s="3">
        <v>0.77083333333333337</v>
      </c>
      <c r="AX125" s="1">
        <v>0</v>
      </c>
      <c r="AY125" s="3">
        <v>0.43749999999999994</v>
      </c>
      <c r="AZ125" s="1" t="str">
        <v>11b</v>
      </c>
      <c r="BA125" s="3">
        <v>0.6875</v>
      </c>
      <c r="BB125" s="1" t="str">
        <v>8b</v>
      </c>
      <c r="BC125" s="3">
        <v>0.54861111111111116</v>
      </c>
      <c r="BD125" s="1" t="str">
        <v>8b</v>
      </c>
      <c r="BE125" s="3">
        <v>0.74305555555555558</v>
      </c>
      <c r="BF125" s="1">
        <v>21</v>
      </c>
      <c r="BG125" s="3">
        <v>0.43749999999999994</v>
      </c>
      <c r="BH125" s="1" t="str">
        <v>11b</v>
      </c>
      <c r="BI125" s="3">
        <v>0.65972222222222221</v>
      </c>
      <c r="BJ125" s="1" t="str">
        <v>8b</v>
      </c>
      <c r="BK125" s="3">
        <v>0.52083333333333337</v>
      </c>
      <c r="BL125" s="1" t="str">
        <v>8b</v>
      </c>
      <c r="BM125" s="3">
        <v>0.71527777777777779</v>
      </c>
    </row>
    <row r="126" spans="2:65" x14ac:dyDescent="0.2">
      <c r="B126" s="1" t="str">
        <v>10d</v>
      </c>
      <c r="C126" s="3">
        <v>0.4375</v>
      </c>
      <c r="D126" s="1" t="str">
        <v>9b</v>
      </c>
      <c r="E126" s="3">
        <v>0.4375</v>
      </c>
      <c r="F126" s="1" t="str">
        <v>8c</v>
      </c>
      <c r="G126" s="3">
        <v>0.74305555555555558</v>
      </c>
      <c r="H126" s="1" t="str">
        <v>8c</v>
      </c>
      <c r="I126" s="3">
        <v>0.9375</v>
      </c>
      <c r="J126" s="1" t="str">
        <v>10d</v>
      </c>
      <c r="K126" s="3">
        <v>0.40972222222222221</v>
      </c>
      <c r="L126" s="1" t="str">
        <v>9b</v>
      </c>
      <c r="M126" s="3">
        <v>0.40972222222222221</v>
      </c>
      <c r="N126" s="1" t="str">
        <v>8c</v>
      </c>
      <c r="O126" s="3">
        <v>0.71527777777777779</v>
      </c>
      <c r="P126" s="1" t="str">
        <v>8c</v>
      </c>
      <c r="Q126" s="3">
        <v>0.90972222222222232</v>
      </c>
      <c r="R126" s="1" t="str">
        <v>10d</v>
      </c>
      <c r="S126" s="3">
        <v>0.38194444444444448</v>
      </c>
      <c r="T126" s="1" t="str">
        <v>9b</v>
      </c>
      <c r="U126" s="3">
        <v>0.38194444444444448</v>
      </c>
      <c r="V126" s="1" t="str">
        <v>8c</v>
      </c>
      <c r="W126" s="3">
        <v>0.6875</v>
      </c>
      <c r="X126" s="1" t="str">
        <v>8c</v>
      </c>
      <c r="Y126" s="3">
        <v>0.88194444444444442</v>
      </c>
      <c r="Z126" s="1" t="str">
        <v>10d</v>
      </c>
      <c r="AA126" s="3">
        <v>0.35416666666666669</v>
      </c>
      <c r="AB126" s="1" t="str">
        <v>9b</v>
      </c>
      <c r="AC126" s="3">
        <v>0.35416666666666669</v>
      </c>
      <c r="AD126" s="1" t="str">
        <v>8c</v>
      </c>
      <c r="AE126" s="3">
        <v>0.65972222222222221</v>
      </c>
      <c r="AF126" s="1" t="str">
        <v>8c</v>
      </c>
      <c r="AG126" s="3">
        <v>0.85416666666666674</v>
      </c>
      <c r="AH126" s="1" t="str">
        <v>10c</v>
      </c>
      <c r="AI126" s="3">
        <v>0.49305555555555558</v>
      </c>
      <c r="AJ126" s="1" t="str">
        <v>9a</v>
      </c>
      <c r="AK126" s="3">
        <v>0.49305555555555558</v>
      </c>
      <c r="AL126" s="1" t="str">
        <v>8c</v>
      </c>
      <c r="AM126" s="3">
        <v>0.63194444444444442</v>
      </c>
      <c r="AN126" s="1" t="str">
        <v>8c</v>
      </c>
      <c r="AO126" s="3">
        <v>0.82638888888888895</v>
      </c>
      <c r="AP126" s="1" t="str">
        <v>10b</v>
      </c>
      <c r="AQ126" s="3">
        <v>0.4375</v>
      </c>
      <c r="AR126" s="1" t="str">
        <v>8d</v>
      </c>
      <c r="AS126" s="3">
        <v>0.4375</v>
      </c>
      <c r="AT126" s="1" t="str">
        <v>8c</v>
      </c>
      <c r="AU126" s="3">
        <v>0.60416666666666674</v>
      </c>
      <c r="AV126" s="1" t="str">
        <v>8c</v>
      </c>
      <c r="AW126" s="3">
        <v>0.79861111111111116</v>
      </c>
      <c r="AX126" s="1" t="str">
        <v>10a</v>
      </c>
      <c r="AY126" s="3">
        <v>0.38194444444444448</v>
      </c>
      <c r="AZ126" s="1" t="str">
        <v>8c</v>
      </c>
      <c r="BA126" s="3">
        <v>0.38194444444444448</v>
      </c>
      <c r="BB126" s="1" t="str">
        <v>8c</v>
      </c>
      <c r="BC126" s="3">
        <v>0.57638888888888884</v>
      </c>
      <c r="BD126" s="1" t="str">
        <v>8c</v>
      </c>
      <c r="BE126" s="3">
        <v>0.77083333333333337</v>
      </c>
      <c r="BF126" s="1" t="str">
        <v>10a</v>
      </c>
      <c r="BG126" s="3">
        <v>0.35416666666666669</v>
      </c>
      <c r="BH126" s="1" t="str">
        <v>8c</v>
      </c>
      <c r="BI126" s="3">
        <v>0.35416666666666669</v>
      </c>
      <c r="BJ126" s="1" t="str">
        <v>8c</v>
      </c>
      <c r="BK126" s="3">
        <v>0.54861111111111116</v>
      </c>
      <c r="BL126" s="1" t="str">
        <v>8c</v>
      </c>
      <c r="BM126" s="3">
        <v>0.74305555555555558</v>
      </c>
    </row>
    <row r="127" spans="2:65" x14ac:dyDescent="0.2">
      <c r="B127" s="1" t="str">
        <v>10d</v>
      </c>
      <c r="C127" s="3">
        <v>0.63194444444444442</v>
      </c>
      <c r="D127" s="1" t="str">
        <v>9b</v>
      </c>
      <c r="E127" s="3">
        <v>0.63194444444444442</v>
      </c>
      <c r="F127" s="1" t="str">
        <v>8d</v>
      </c>
      <c r="G127" s="3">
        <v>0.77083333333333337</v>
      </c>
      <c r="H127" s="1" t="str">
        <v>8d</v>
      </c>
      <c r="I127" s="3">
        <v>0.96527777777777768</v>
      </c>
      <c r="J127" s="1" t="str">
        <v>10d</v>
      </c>
      <c r="K127" s="3">
        <v>0.60416666666666674</v>
      </c>
      <c r="L127" s="1" t="str">
        <v>9b</v>
      </c>
      <c r="M127" s="3">
        <v>0.60416666666666674</v>
      </c>
      <c r="N127" s="1" t="str">
        <v>8d</v>
      </c>
      <c r="O127" s="3">
        <v>0.74305555555555558</v>
      </c>
      <c r="P127" s="1" t="str">
        <v>8d</v>
      </c>
      <c r="Q127" s="3">
        <v>0.9375</v>
      </c>
      <c r="R127" s="1" t="str">
        <v>10d</v>
      </c>
      <c r="S127" s="3">
        <v>0.57638888888888884</v>
      </c>
      <c r="T127" s="1" t="str">
        <v>9b</v>
      </c>
      <c r="U127" s="3">
        <v>0.57638888888888884</v>
      </c>
      <c r="V127" s="1" t="str">
        <v>8d</v>
      </c>
      <c r="W127" s="3">
        <v>0.71527777777777779</v>
      </c>
      <c r="X127" s="1" t="str">
        <v>8d</v>
      </c>
      <c r="Y127" s="3">
        <v>0.90972222222222232</v>
      </c>
      <c r="Z127" s="1" t="str">
        <v>10d</v>
      </c>
      <c r="AA127" s="3">
        <v>0.54861111111111116</v>
      </c>
      <c r="AB127" s="1" t="str">
        <v>9b</v>
      </c>
      <c r="AC127" s="3">
        <v>0.54861111111111116</v>
      </c>
      <c r="AD127" s="1" t="str">
        <v>8d</v>
      </c>
      <c r="AE127" s="3">
        <v>0.6875</v>
      </c>
      <c r="AF127" s="1" t="str">
        <v>8d</v>
      </c>
      <c r="AG127" s="3">
        <v>0.88194444444444442</v>
      </c>
      <c r="AH127" s="1" t="str">
        <v>10d</v>
      </c>
      <c r="AI127" s="3">
        <v>0.52083333333333337</v>
      </c>
      <c r="AJ127" s="1" t="str">
        <v>9b</v>
      </c>
      <c r="AK127" s="3">
        <v>0.52083333333333337</v>
      </c>
      <c r="AL127" s="1" t="str">
        <v>8d</v>
      </c>
      <c r="AM127" s="3">
        <v>0.65972222222222221</v>
      </c>
      <c r="AN127" s="1" t="str">
        <v>8d</v>
      </c>
      <c r="AO127" s="3">
        <v>0.85416666666666674</v>
      </c>
      <c r="AP127" s="1" t="str">
        <v>10c</v>
      </c>
      <c r="AQ127" s="3">
        <v>0.46527777777777779</v>
      </c>
      <c r="AR127" s="1" t="str">
        <v>9a</v>
      </c>
      <c r="AS127" s="3">
        <v>0.46527777777777779</v>
      </c>
      <c r="AT127" s="1" t="str">
        <v>8d</v>
      </c>
      <c r="AU127" s="3">
        <v>0.63194444444444442</v>
      </c>
      <c r="AV127" s="1" t="str">
        <v>8d</v>
      </c>
      <c r="AW127" s="3">
        <v>0.82638888888888895</v>
      </c>
      <c r="AX127" s="1" t="str">
        <v>10b</v>
      </c>
      <c r="AY127" s="3">
        <v>0.40972222222222221</v>
      </c>
      <c r="AZ127" s="1" t="str">
        <v>8d</v>
      </c>
      <c r="BA127" s="3">
        <v>0.40972222222222221</v>
      </c>
      <c r="BB127" s="1" t="str">
        <v>8d</v>
      </c>
      <c r="BC127" s="3">
        <v>0.60416666666666674</v>
      </c>
      <c r="BD127" s="1" t="str">
        <v>8d</v>
      </c>
      <c r="BE127" s="3">
        <v>0.79861111111111116</v>
      </c>
      <c r="BF127" s="1" t="str">
        <v>10b</v>
      </c>
      <c r="BG127" s="3">
        <v>0.38194444444444448</v>
      </c>
      <c r="BH127" s="1" t="str">
        <v>8d</v>
      </c>
      <c r="BI127" s="3">
        <v>0.38194444444444448</v>
      </c>
      <c r="BJ127" s="1" t="str">
        <v>8d</v>
      </c>
      <c r="BK127" s="3">
        <v>0.57638888888888884</v>
      </c>
      <c r="BL127" s="1" t="str">
        <v>8d</v>
      </c>
      <c r="BM127" s="3">
        <v>0.77083333333333337</v>
      </c>
    </row>
    <row r="128" spans="2:65" x14ac:dyDescent="0.2">
      <c r="B128" s="1" t="str">
        <v>11a</v>
      </c>
      <c r="C128" s="3">
        <v>0.46527777777777779</v>
      </c>
      <c r="D128" s="1" t="str">
        <v>9c</v>
      </c>
      <c r="E128" s="3">
        <v>0.46527777777777779</v>
      </c>
      <c r="F128" s="1" t="str">
        <v>9a</v>
      </c>
      <c r="G128" s="3">
        <v>0.79861111111111116</v>
      </c>
      <c r="H128" s="1" t="str">
        <v>9a</v>
      </c>
      <c r="I128" s="3">
        <v>0.99305555555555558</v>
      </c>
      <c r="J128" s="1" t="str">
        <v>11a</v>
      </c>
      <c r="K128" s="3">
        <v>0.4375</v>
      </c>
      <c r="L128" s="1" t="str">
        <v>9c</v>
      </c>
      <c r="M128" s="3">
        <v>0.4375</v>
      </c>
      <c r="N128" s="1" t="str">
        <v>9a</v>
      </c>
      <c r="O128" s="3">
        <v>0.77083333333333337</v>
      </c>
      <c r="P128" s="1" t="str">
        <v>9a</v>
      </c>
      <c r="Q128" s="3">
        <v>0.96527777777777768</v>
      </c>
      <c r="R128" s="1" t="str">
        <v>11a</v>
      </c>
      <c r="S128" s="3">
        <v>0.40972222222222221</v>
      </c>
      <c r="T128" s="1" t="str">
        <v>9c</v>
      </c>
      <c r="U128" s="3">
        <v>0.40972222222222221</v>
      </c>
      <c r="V128" s="1" t="str">
        <v>9a</v>
      </c>
      <c r="W128" s="3">
        <v>0.74305555555555558</v>
      </c>
      <c r="X128" s="1" t="str">
        <v>9a</v>
      </c>
      <c r="Y128" s="3">
        <v>0.9375</v>
      </c>
      <c r="Z128" s="1" t="str">
        <v>11a</v>
      </c>
      <c r="AA128" s="3">
        <v>0.38194444444444448</v>
      </c>
      <c r="AB128" s="1" t="str">
        <v>9c</v>
      </c>
      <c r="AC128" s="3">
        <v>0.38194444444444448</v>
      </c>
      <c r="AD128" s="1" t="str">
        <v>9a</v>
      </c>
      <c r="AE128" s="3">
        <v>0.71527777777777779</v>
      </c>
      <c r="AF128" s="1" t="str">
        <v>9a</v>
      </c>
      <c r="AG128" s="3">
        <v>0.90972222222222232</v>
      </c>
      <c r="AH128" s="1" t="str">
        <v>11a</v>
      </c>
      <c r="AI128" s="3">
        <v>0.35416666666666669</v>
      </c>
      <c r="AJ128" s="1" t="str">
        <v>9c</v>
      </c>
      <c r="AK128" s="3">
        <v>0.35416666666666669</v>
      </c>
      <c r="AL128" s="1" t="str">
        <v>9a</v>
      </c>
      <c r="AM128" s="3">
        <v>0.6875</v>
      </c>
      <c r="AN128" s="1" t="str">
        <v>9a</v>
      </c>
      <c r="AO128" s="3">
        <v>0.88194444444444442</v>
      </c>
      <c r="AP128" s="1" t="str">
        <v>10d</v>
      </c>
      <c r="AQ128" s="3">
        <v>0.49305555555555558</v>
      </c>
      <c r="AR128" s="1" t="str">
        <v>9b</v>
      </c>
      <c r="AS128" s="3">
        <v>0.49305555555555558</v>
      </c>
      <c r="AT128" s="1" t="str">
        <v>9a</v>
      </c>
      <c r="AU128" s="3">
        <v>0.65972222222222221</v>
      </c>
      <c r="AV128" s="1" t="str">
        <v>9a</v>
      </c>
      <c r="AW128" s="3">
        <v>0.85416666666666674</v>
      </c>
      <c r="AX128" s="1" t="str">
        <v>10c</v>
      </c>
      <c r="AY128" s="3">
        <v>0.4375</v>
      </c>
      <c r="AZ128" s="1" t="str">
        <v>9a</v>
      </c>
      <c r="BA128" s="3">
        <v>0.4375</v>
      </c>
      <c r="BB128" s="1" t="str">
        <v>9a</v>
      </c>
      <c r="BC128" s="3">
        <v>0.63194444444444442</v>
      </c>
      <c r="BD128" s="1" t="str">
        <v>9a</v>
      </c>
      <c r="BE128" s="3">
        <v>0.82638888888888895</v>
      </c>
      <c r="BF128" s="1" t="str">
        <v>10c</v>
      </c>
      <c r="BG128" s="3">
        <v>0.40972222222222221</v>
      </c>
      <c r="BH128" s="1" t="str">
        <v>9a</v>
      </c>
      <c r="BI128" s="3">
        <v>0.40972222222222221</v>
      </c>
      <c r="BJ128" s="1" t="str">
        <v>9a</v>
      </c>
      <c r="BK128" s="3">
        <v>0.60416666666666674</v>
      </c>
      <c r="BL128" s="1" t="str">
        <v>9a</v>
      </c>
      <c r="BM128" s="3">
        <v>0.79861111111111116</v>
      </c>
    </row>
    <row r="129" spans="2:65" x14ac:dyDescent="0.2">
      <c r="B129" s="1" t="str">
        <v>11a</v>
      </c>
      <c r="C129" s="3">
        <v>0.65972222222222221</v>
      </c>
      <c r="D129" s="1" t="str">
        <v>9c</v>
      </c>
      <c r="E129" s="3">
        <v>0.65972222222222221</v>
      </c>
      <c r="F129" s="1" t="str">
        <v>9b</v>
      </c>
      <c r="G129" s="3">
        <v>0.82638888888888895</v>
      </c>
      <c r="H129" s="1" t="str">
        <v>9b</v>
      </c>
      <c r="I129" s="3">
        <v>1.0208333333333333</v>
      </c>
      <c r="J129" s="1" t="str">
        <v>11a</v>
      </c>
      <c r="K129" s="3">
        <v>0.63194444444444442</v>
      </c>
      <c r="L129" s="1" t="str">
        <v>9c</v>
      </c>
      <c r="M129" s="3">
        <v>0.63194444444444442</v>
      </c>
      <c r="N129" s="1" t="str">
        <v>9b</v>
      </c>
      <c r="O129" s="3">
        <v>0.79861111111111116</v>
      </c>
      <c r="P129" s="1" t="str">
        <v>9b</v>
      </c>
      <c r="Q129" s="3">
        <v>0.99305555555555558</v>
      </c>
      <c r="R129" s="1" t="str">
        <v>11a</v>
      </c>
      <c r="S129" s="3">
        <v>0.60416666666666674</v>
      </c>
      <c r="T129" s="1" t="str">
        <v>9c</v>
      </c>
      <c r="U129" s="3">
        <v>0.60416666666666674</v>
      </c>
      <c r="V129" s="1" t="str">
        <v>9b</v>
      </c>
      <c r="W129" s="3">
        <v>0.77083333333333337</v>
      </c>
      <c r="X129" s="1" t="str">
        <v>9b</v>
      </c>
      <c r="Y129" s="3">
        <v>0.96527777777777768</v>
      </c>
      <c r="Z129" s="1" t="str">
        <v>11a</v>
      </c>
      <c r="AA129" s="3">
        <v>0.57638888888888884</v>
      </c>
      <c r="AB129" s="1" t="str">
        <v>9c</v>
      </c>
      <c r="AC129" s="3">
        <v>0.57638888888888884</v>
      </c>
      <c r="AD129" s="1" t="str">
        <v>9b</v>
      </c>
      <c r="AE129" s="3">
        <v>0.74305555555555558</v>
      </c>
      <c r="AF129" s="1" t="str">
        <v>9b</v>
      </c>
      <c r="AG129" s="3">
        <v>0.9375</v>
      </c>
      <c r="AH129" s="1" t="str">
        <v>11a</v>
      </c>
      <c r="AI129" s="3">
        <v>0.54861111111111116</v>
      </c>
      <c r="AJ129" s="1" t="str">
        <v>9c</v>
      </c>
      <c r="AK129" s="3">
        <v>0.54861111111111116</v>
      </c>
      <c r="AL129" s="1" t="str">
        <v>9b</v>
      </c>
      <c r="AM129" s="3">
        <v>0.71527777777777779</v>
      </c>
      <c r="AN129" s="1" t="str">
        <v>9b</v>
      </c>
      <c r="AO129" s="3">
        <v>0.90972222222222232</v>
      </c>
      <c r="AP129" s="1" t="str">
        <v>11a</v>
      </c>
      <c r="AQ129" s="3">
        <v>0.52083333333333337</v>
      </c>
      <c r="AR129" s="1" t="str">
        <v>9c</v>
      </c>
      <c r="AS129" s="3">
        <v>0.52083333333333337</v>
      </c>
      <c r="AT129" s="1" t="str">
        <v>9b</v>
      </c>
      <c r="AU129" s="3">
        <v>0.6875</v>
      </c>
      <c r="AV129" s="1" t="str">
        <v>9b</v>
      </c>
      <c r="AW129" s="3">
        <v>0.88194444444444442</v>
      </c>
      <c r="AX129" s="1" t="str">
        <v>10d</v>
      </c>
      <c r="AY129" s="3">
        <v>0.46527777777777779</v>
      </c>
      <c r="AZ129" s="1" t="str">
        <v>9b</v>
      </c>
      <c r="BA129" s="3">
        <v>0.46527777777777779</v>
      </c>
      <c r="BB129" s="1" t="str">
        <v>9b</v>
      </c>
      <c r="BC129" s="3">
        <v>0.65972222222222221</v>
      </c>
      <c r="BD129" s="1" t="str">
        <v>9b</v>
      </c>
      <c r="BE129" s="3">
        <v>0.85416666666666674</v>
      </c>
      <c r="BF129" s="1" t="str">
        <v>10d</v>
      </c>
      <c r="BG129" s="3">
        <v>0.4375</v>
      </c>
      <c r="BH129" s="1" t="str">
        <v>9b</v>
      </c>
      <c r="BI129" s="3">
        <v>0.4375</v>
      </c>
      <c r="BJ129" s="1" t="str">
        <v>9b</v>
      </c>
      <c r="BK129" s="3">
        <v>0.63194444444444442</v>
      </c>
      <c r="BL129" s="1" t="str">
        <v>9b</v>
      </c>
      <c r="BM129" s="3">
        <v>0.82638888888888895</v>
      </c>
    </row>
    <row r="130" spans="2:65" x14ac:dyDescent="0.2">
      <c r="B130" s="1" t="str">
        <v>11b</v>
      </c>
      <c r="C130" s="3">
        <v>0.49305555555555558</v>
      </c>
      <c r="D130" s="1" t="str">
        <v>9d</v>
      </c>
      <c r="E130" s="3">
        <v>0.49305555555555558</v>
      </c>
      <c r="F130" s="1" t="str">
        <v>9c</v>
      </c>
      <c r="G130" s="3">
        <v>0.85416666666666674</v>
      </c>
      <c r="H130" s="1" t="str">
        <v>9c</v>
      </c>
      <c r="I130" s="3">
        <v>1.0486111111111112</v>
      </c>
      <c r="J130" s="1" t="str">
        <v>11b</v>
      </c>
      <c r="K130" s="3">
        <v>0.46527777777777779</v>
      </c>
      <c r="L130" s="1" t="str">
        <v>9d</v>
      </c>
      <c r="M130" s="3">
        <v>0.46527777777777779</v>
      </c>
      <c r="N130" s="1" t="str">
        <v>9c</v>
      </c>
      <c r="O130" s="3">
        <v>0.82638888888888895</v>
      </c>
      <c r="P130" s="1" t="str">
        <v>9c</v>
      </c>
      <c r="Q130" s="3">
        <v>1.0208333333333333</v>
      </c>
      <c r="R130" s="1" t="str">
        <v>11b</v>
      </c>
      <c r="S130" s="3">
        <v>0.4375</v>
      </c>
      <c r="T130" s="1" t="str">
        <v>9d</v>
      </c>
      <c r="U130" s="3">
        <v>0.4375</v>
      </c>
      <c r="V130" s="1" t="str">
        <v>9c</v>
      </c>
      <c r="W130" s="3">
        <v>0.79861111111111116</v>
      </c>
      <c r="X130" s="1" t="str">
        <v>9c</v>
      </c>
      <c r="Y130" s="3">
        <v>0.99305555555555558</v>
      </c>
      <c r="Z130" s="1" t="str">
        <v>11b</v>
      </c>
      <c r="AA130" s="3">
        <v>0.40972222222222221</v>
      </c>
      <c r="AB130" s="1" t="str">
        <v>9d</v>
      </c>
      <c r="AC130" s="3">
        <v>0.40972222222222221</v>
      </c>
      <c r="AD130" s="1" t="str">
        <v>9c</v>
      </c>
      <c r="AE130" s="3">
        <v>0.77083333333333337</v>
      </c>
      <c r="AF130" s="1" t="str">
        <v>9c</v>
      </c>
      <c r="AG130" s="3">
        <v>0.96527777777777768</v>
      </c>
      <c r="AH130" s="1" t="str">
        <v>11b</v>
      </c>
      <c r="AI130" s="3">
        <v>0.38194444444444448</v>
      </c>
      <c r="AJ130" s="1" t="str">
        <v>9d</v>
      </c>
      <c r="AK130" s="3">
        <v>0.38194444444444448</v>
      </c>
      <c r="AL130" s="1" t="str">
        <v>9c</v>
      </c>
      <c r="AM130" s="3">
        <v>0.74305555555555558</v>
      </c>
      <c r="AN130" s="1" t="str">
        <v>9c</v>
      </c>
      <c r="AO130" s="3">
        <v>0.9375</v>
      </c>
      <c r="AP130" s="1" t="str">
        <v>11b</v>
      </c>
      <c r="AQ130" s="3">
        <v>0.35416666666666669</v>
      </c>
      <c r="AR130" s="1" t="str">
        <v>9d</v>
      </c>
      <c r="AS130" s="3">
        <v>0.35416666666666669</v>
      </c>
      <c r="AT130" s="1" t="str">
        <v>9c</v>
      </c>
      <c r="AU130" s="3">
        <v>0.71527777777777779</v>
      </c>
      <c r="AV130" s="1" t="str">
        <v>9c</v>
      </c>
      <c r="AW130" s="3">
        <v>0.90972222222222232</v>
      </c>
      <c r="AX130" s="1" t="str">
        <v>11a</v>
      </c>
      <c r="AY130" s="3">
        <v>0.49305555555555558</v>
      </c>
      <c r="AZ130" s="1" t="str">
        <v>9c</v>
      </c>
      <c r="BA130" s="3">
        <v>0.49305555555555558</v>
      </c>
      <c r="BB130" s="1" t="str">
        <v>9c</v>
      </c>
      <c r="BC130" s="3">
        <v>0.6875</v>
      </c>
      <c r="BD130" s="1" t="str">
        <v>9c</v>
      </c>
      <c r="BE130" s="3">
        <v>0.88194444444444442</v>
      </c>
      <c r="BF130" s="1" t="str">
        <v>11a</v>
      </c>
      <c r="BG130" s="3">
        <v>0.46527777777777779</v>
      </c>
      <c r="BH130" s="1" t="str">
        <v>9c</v>
      </c>
      <c r="BI130" s="3">
        <v>0.46527777777777779</v>
      </c>
      <c r="BJ130" s="1" t="str">
        <v>9c</v>
      </c>
      <c r="BK130" s="3">
        <v>0.65972222222222221</v>
      </c>
      <c r="BL130" s="1" t="str">
        <v>9c</v>
      </c>
      <c r="BM130" s="3">
        <v>0.85416666666666674</v>
      </c>
    </row>
    <row r="131" spans="2:65" x14ac:dyDescent="0.2">
      <c r="B131" s="1" t="str">
        <v>11b</v>
      </c>
      <c r="C131" s="3">
        <v>0.6875</v>
      </c>
      <c r="D131" s="1" t="str">
        <v>9d</v>
      </c>
      <c r="E131" s="3">
        <v>0.6875</v>
      </c>
      <c r="F131" s="1" t="str">
        <v>9d</v>
      </c>
      <c r="G131" s="3">
        <v>0.88194444444444442</v>
      </c>
      <c r="H131" s="1" t="str">
        <v>9d</v>
      </c>
      <c r="I131" s="3">
        <v>1.0763888888888888</v>
      </c>
      <c r="J131" s="1" t="str">
        <v>11b</v>
      </c>
      <c r="K131" s="3">
        <v>0.65972222222222221</v>
      </c>
      <c r="L131" s="1" t="str">
        <v>9d</v>
      </c>
      <c r="M131" s="3">
        <v>0.65972222222222221</v>
      </c>
      <c r="N131" s="1" t="str">
        <v>9d</v>
      </c>
      <c r="O131" s="3">
        <v>0.85416666666666674</v>
      </c>
      <c r="P131" s="1" t="str">
        <v>9d</v>
      </c>
      <c r="Q131" s="3">
        <v>1.0486111111111112</v>
      </c>
      <c r="R131" s="1" t="str">
        <v>11b</v>
      </c>
      <c r="S131" s="3">
        <v>0.63194444444444442</v>
      </c>
      <c r="T131" s="1" t="str">
        <v>9d</v>
      </c>
      <c r="U131" s="3">
        <v>0.63194444444444442</v>
      </c>
      <c r="V131" s="1" t="str">
        <v>9d</v>
      </c>
      <c r="W131" s="3">
        <v>0.82638888888888895</v>
      </c>
      <c r="X131" s="1" t="str">
        <v>9d</v>
      </c>
      <c r="Y131" s="3">
        <v>1.0208333333333333</v>
      </c>
      <c r="Z131" s="1" t="str">
        <v>11b</v>
      </c>
      <c r="AA131" s="3">
        <v>0.60416666666666674</v>
      </c>
      <c r="AB131" s="1" t="str">
        <v>9d</v>
      </c>
      <c r="AC131" s="3">
        <v>0.60416666666666674</v>
      </c>
      <c r="AD131" s="1" t="str">
        <v>9d</v>
      </c>
      <c r="AE131" s="3">
        <v>0.79861111111111116</v>
      </c>
      <c r="AF131" s="1" t="str">
        <v>9d</v>
      </c>
      <c r="AG131" s="3">
        <v>0.99305555555555558</v>
      </c>
      <c r="AH131" s="1" t="str">
        <v>11b</v>
      </c>
      <c r="AI131" s="3">
        <v>0.57638888888888884</v>
      </c>
      <c r="AJ131" s="1" t="str">
        <v>9d</v>
      </c>
      <c r="AK131" s="3">
        <v>0.57638888888888884</v>
      </c>
      <c r="AL131" s="1" t="str">
        <v>9d</v>
      </c>
      <c r="AM131" s="3">
        <v>0.77083333333333337</v>
      </c>
      <c r="AN131" s="1" t="str">
        <v>9d</v>
      </c>
      <c r="AO131" s="3">
        <v>0.96527777777777768</v>
      </c>
      <c r="AP131" s="1" t="str">
        <v>11b</v>
      </c>
      <c r="AQ131" s="3">
        <v>0.54861111111111116</v>
      </c>
      <c r="AR131" s="1" t="str">
        <v>9d</v>
      </c>
      <c r="AS131" s="3">
        <v>0.54861111111111116</v>
      </c>
      <c r="AT131" s="1" t="str">
        <v>9d</v>
      </c>
      <c r="AU131" s="3">
        <v>0.74305555555555558</v>
      </c>
      <c r="AV131" s="1" t="str">
        <v>9d</v>
      </c>
      <c r="AW131" s="3">
        <v>0.9375</v>
      </c>
      <c r="AX131" s="1" t="str">
        <v>11b</v>
      </c>
      <c r="AY131" s="3">
        <v>0.52083333333333337</v>
      </c>
      <c r="AZ131" s="1" t="str">
        <v>9d</v>
      </c>
      <c r="BA131" s="3">
        <v>0.52083333333333337</v>
      </c>
      <c r="BB131" s="1" t="str">
        <v>9d</v>
      </c>
      <c r="BC131" s="3">
        <v>0.71527777777777779</v>
      </c>
      <c r="BD131" s="1" t="str">
        <v>9d</v>
      </c>
      <c r="BE131" s="3">
        <v>0.90972222222222232</v>
      </c>
      <c r="BF131" s="1" t="str">
        <v>11b</v>
      </c>
      <c r="BG131" s="3">
        <v>0.49305555555555558</v>
      </c>
      <c r="BH131" s="1" t="str">
        <v>9d</v>
      </c>
      <c r="BI131" s="3">
        <v>0.49305555555555558</v>
      </c>
      <c r="BJ131" s="1" t="str">
        <v>9d</v>
      </c>
      <c r="BK131" s="3">
        <v>0.6875</v>
      </c>
      <c r="BL131" s="1" t="str">
        <v>9d</v>
      </c>
      <c r="BM131" s="3">
        <v>0.88194444444444442</v>
      </c>
    </row>
  </sheetData>
  <sheetProtection algorithmName="SHA-512" hashValue="4d7oS9vAFWoL/oHxcXn/d/xMV2ybVi5lrXqcY8LS54U7gw8utW4BCoybpqeMg/qfVc5I2xEeuZzkxaKseaxQQQ==" saltValue="CQwQJvgGbEUTFA/BxMLNRQ==" spinCount="100000" sheet="1" objects="1" scenarios="1" selectLockedCells="1" selectUnlockedCells="1"/>
  <mergeCells count="42">
    <mergeCell ref="GH4:GJ4"/>
    <mergeCell ref="GP4:GR4"/>
    <mergeCell ref="GX4:GZ4"/>
    <mergeCell ref="EL4:EN4"/>
    <mergeCell ref="ET4:EV4"/>
    <mergeCell ref="FB4:FD4"/>
    <mergeCell ref="FJ4:FL4"/>
    <mergeCell ref="FR4:FT4"/>
    <mergeCell ref="DF4:DH4"/>
    <mergeCell ref="DN4:DP4"/>
    <mergeCell ref="DV4:DX4"/>
    <mergeCell ref="ED4:EF4"/>
    <mergeCell ref="FZ4:GB4"/>
    <mergeCell ref="BR4:BT4"/>
    <mergeCell ref="BZ4:CB4"/>
    <mergeCell ref="CH4:CJ4"/>
    <mergeCell ref="CP4:CR4"/>
    <mergeCell ref="CX4:CZ4"/>
    <mergeCell ref="AL4:AN4"/>
    <mergeCell ref="AT4:AV4"/>
    <mergeCell ref="BB4:BD4"/>
    <mergeCell ref="F4:H4"/>
    <mergeCell ref="BJ4:BL4"/>
    <mergeCell ref="B4:D4"/>
    <mergeCell ref="N4:P4"/>
    <mergeCell ref="R4:T4"/>
    <mergeCell ref="V4:X4"/>
    <mergeCell ref="AD4:AF4"/>
    <mergeCell ref="HF4:HH4"/>
    <mergeCell ref="HN4:HP4"/>
    <mergeCell ref="HV4:HX4"/>
    <mergeCell ref="ID4:IF4"/>
    <mergeCell ref="IL4:IN4"/>
    <mergeCell ref="KH4:KJ4"/>
    <mergeCell ref="KP4:KR4"/>
    <mergeCell ref="KX4:KZ4"/>
    <mergeCell ref="LF4:LH4"/>
    <mergeCell ref="IT4:IV4"/>
    <mergeCell ref="JB4:JD4"/>
    <mergeCell ref="JJ4:JL4"/>
    <mergeCell ref="JR4:JT4"/>
    <mergeCell ref="JZ4:KB4"/>
  </mergeCells>
  <pageMargins left="0.7" right="0.7" top="0.78740157499999996" bottom="0.78740157499999996" header="0.3" footer="0.3"/>
  <pageSetup paperSize="9" orientation="portrait" horizontalDpi="0" verticalDpi="0"/>
  <ignoredErrors>
    <ignoredError sqref="D5:D36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79A45-AD9C-1045-B696-B3E6C28299A4}">
  <dimension ref="A1:B11"/>
  <sheetViews>
    <sheetView workbookViewId="0">
      <selection activeCell="H22" sqref="H22"/>
    </sheetView>
  </sheetViews>
  <sheetFormatPr baseColWidth="10" defaultColWidth="10.83203125" defaultRowHeight="16" x14ac:dyDescent="0.2"/>
  <cols>
    <col min="1" max="1" width="22.33203125" style="1" bestFit="1" customWidth="1"/>
  </cols>
  <sheetData>
    <row r="1" spans="1:2" x14ac:dyDescent="0.2">
      <c r="A1" s="1" t="s">
        <v>7</v>
      </c>
      <c r="B1" t="s">
        <v>5</v>
      </c>
    </row>
    <row r="2" spans="1:2" x14ac:dyDescent="0.2">
      <c r="A2" s="1">
        <v>1</v>
      </c>
      <c r="B2">
        <v>1</v>
      </c>
    </row>
    <row r="3" spans="1:2" x14ac:dyDescent="0.2">
      <c r="A3" s="1">
        <v>2</v>
      </c>
      <c r="B3">
        <v>2</v>
      </c>
    </row>
    <row r="4" spans="1:2" x14ac:dyDescent="0.2">
      <c r="A4" s="1">
        <v>3</v>
      </c>
      <c r="B4">
        <v>3</v>
      </c>
    </row>
    <row r="5" spans="1:2" x14ac:dyDescent="0.2">
      <c r="A5" s="1">
        <v>4</v>
      </c>
      <c r="B5">
        <v>4</v>
      </c>
    </row>
    <row r="6" spans="1:2" x14ac:dyDescent="0.2">
      <c r="B6">
        <v>5</v>
      </c>
    </row>
    <row r="7" spans="1:2" x14ac:dyDescent="0.2">
      <c r="B7">
        <v>6</v>
      </c>
    </row>
    <row r="8" spans="1:2" x14ac:dyDescent="0.2">
      <c r="B8">
        <v>7</v>
      </c>
    </row>
    <row r="9" spans="1:2" x14ac:dyDescent="0.2">
      <c r="B9">
        <v>8</v>
      </c>
    </row>
    <row r="10" spans="1:2" x14ac:dyDescent="0.2">
      <c r="B10">
        <v>9</v>
      </c>
    </row>
    <row r="11" spans="1:2" x14ac:dyDescent="0.2">
      <c r="B11">
        <v>10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87E6A-3342-A740-9AD6-6C9840699A24}">
  <sheetPr>
    <tabColor theme="7" tint="0.79998168889431442"/>
  </sheetPr>
  <dimension ref="B2:R50"/>
  <sheetViews>
    <sheetView showGridLines="0" zoomScale="120" zoomScaleNormal="120" workbookViewId="0">
      <selection activeCell="D24" sqref="D24"/>
    </sheetView>
  </sheetViews>
  <sheetFormatPr baseColWidth="10" defaultRowHeight="16" x14ac:dyDescent="0.2"/>
  <cols>
    <col min="1" max="1" width="6.5" customWidth="1"/>
    <col min="2" max="2" width="3" customWidth="1"/>
    <col min="3" max="3" width="3.83203125" customWidth="1"/>
    <col min="4" max="4" width="69.1640625" customWidth="1"/>
  </cols>
  <sheetData>
    <row r="2" spans="2:18" ht="21" x14ac:dyDescent="0.25">
      <c r="D2" s="27" t="s">
        <v>55</v>
      </c>
    </row>
    <row r="3" spans="2:18" ht="17" thickBot="1" x14ac:dyDescent="0.25"/>
    <row r="4" spans="2:18" ht="17" thickBot="1" x14ac:dyDescent="0.25">
      <c r="B4" s="28" t="s">
        <v>45</v>
      </c>
      <c r="D4" s="29" t="s">
        <v>46</v>
      </c>
    </row>
    <row r="5" spans="2:18" ht="17" thickBot="1" x14ac:dyDescent="0.25"/>
    <row r="6" spans="2:18" ht="17" thickBot="1" x14ac:dyDescent="0.25">
      <c r="B6" s="28"/>
      <c r="D6" s="29" t="s">
        <v>47</v>
      </c>
      <c r="N6" s="19"/>
      <c r="O6" s="19"/>
      <c r="P6" s="19"/>
      <c r="Q6" s="19"/>
      <c r="R6" s="19"/>
    </row>
    <row r="7" spans="2:18" ht="17" thickBot="1" x14ac:dyDescent="0.25">
      <c r="N7" s="19"/>
      <c r="O7" s="19" t="s">
        <v>45</v>
      </c>
      <c r="P7" s="19"/>
      <c r="Q7" s="19"/>
      <c r="R7" s="19"/>
    </row>
    <row r="8" spans="2:18" ht="17" thickBot="1" x14ac:dyDescent="0.25">
      <c r="B8" s="28"/>
      <c r="D8" s="29" t="s">
        <v>48</v>
      </c>
      <c r="N8" s="19"/>
      <c r="O8" s="19"/>
      <c r="P8" s="19"/>
      <c r="Q8" s="19"/>
      <c r="R8" s="19"/>
    </row>
    <row r="9" spans="2:18" ht="17" thickBot="1" x14ac:dyDescent="0.25">
      <c r="N9" s="19"/>
      <c r="O9" s="19"/>
      <c r="P9" s="19"/>
      <c r="Q9" s="19"/>
      <c r="R9" s="19"/>
    </row>
    <row r="10" spans="2:18" ht="17" thickBot="1" x14ac:dyDescent="0.25">
      <c r="B10" s="28"/>
      <c r="D10" s="29" t="s">
        <v>49</v>
      </c>
      <c r="N10" s="19"/>
      <c r="O10" s="19"/>
      <c r="P10" s="19"/>
      <c r="Q10" s="19"/>
      <c r="R10" s="19"/>
    </row>
    <row r="11" spans="2:18" ht="17" thickBot="1" x14ac:dyDescent="0.25">
      <c r="N11" s="19"/>
      <c r="O11" s="19"/>
      <c r="P11" s="19"/>
      <c r="Q11" s="19"/>
      <c r="R11" s="19"/>
    </row>
    <row r="12" spans="2:18" ht="17" thickBot="1" x14ac:dyDescent="0.25">
      <c r="B12" s="28"/>
      <c r="D12" s="29" t="s">
        <v>56</v>
      </c>
      <c r="N12" s="19"/>
      <c r="O12" s="19"/>
      <c r="P12" s="19"/>
      <c r="Q12" s="19"/>
      <c r="R12" s="19"/>
    </row>
    <row r="13" spans="2:18" ht="17" thickBot="1" x14ac:dyDescent="0.25">
      <c r="N13" s="19"/>
      <c r="O13" s="19"/>
      <c r="P13" s="19"/>
      <c r="Q13" s="19"/>
      <c r="R13" s="19"/>
    </row>
    <row r="14" spans="2:18" ht="17" thickBot="1" x14ac:dyDescent="0.25">
      <c r="B14" s="28"/>
      <c r="D14" s="29" t="s">
        <v>50</v>
      </c>
      <c r="N14" s="19"/>
      <c r="O14" s="19"/>
      <c r="P14" s="19"/>
      <c r="Q14" s="19"/>
      <c r="R14" s="19"/>
    </row>
    <row r="15" spans="2:18" ht="17" thickBot="1" x14ac:dyDescent="0.25">
      <c r="N15" s="19"/>
      <c r="O15" s="19"/>
      <c r="P15" s="19"/>
      <c r="Q15" s="19"/>
      <c r="R15" s="19"/>
    </row>
    <row r="16" spans="2:18" ht="17" thickBot="1" x14ac:dyDescent="0.25">
      <c r="B16" s="28"/>
      <c r="D16" s="29" t="s">
        <v>51</v>
      </c>
      <c r="N16" s="19"/>
      <c r="O16" s="19"/>
      <c r="P16" s="19"/>
      <c r="Q16" s="19"/>
      <c r="R16" s="19"/>
    </row>
    <row r="17" spans="2:18" ht="17" thickBot="1" x14ac:dyDescent="0.25">
      <c r="N17" s="19"/>
      <c r="O17" s="19"/>
      <c r="P17" s="19"/>
      <c r="Q17" s="19"/>
      <c r="R17" s="19"/>
    </row>
    <row r="18" spans="2:18" ht="17" thickBot="1" x14ac:dyDescent="0.25">
      <c r="B18" s="28"/>
      <c r="D18" s="29" t="s">
        <v>52</v>
      </c>
    </row>
    <row r="19" spans="2:18" ht="17" thickBot="1" x14ac:dyDescent="0.25"/>
    <row r="20" spans="2:18" ht="17" thickBot="1" x14ac:dyDescent="0.25">
      <c r="B20" s="28"/>
      <c r="D20" s="29" t="s">
        <v>53</v>
      </c>
    </row>
    <row r="21" spans="2:18" ht="17" thickBot="1" x14ac:dyDescent="0.25"/>
    <row r="22" spans="2:18" ht="17" thickBot="1" x14ac:dyDescent="0.25">
      <c r="B22" s="28"/>
      <c r="D22" s="29" t="s">
        <v>54</v>
      </c>
    </row>
    <row r="23" spans="2:18" ht="17" thickBot="1" x14ac:dyDescent="0.25"/>
    <row r="24" spans="2:18" ht="17" thickBot="1" x14ac:dyDescent="0.25">
      <c r="B24" s="28" t="s">
        <v>45</v>
      </c>
      <c r="D24" s="29" t="s">
        <v>47</v>
      </c>
    </row>
    <row r="25" spans="2:18" ht="17" thickBot="1" x14ac:dyDescent="0.25"/>
    <row r="26" spans="2:18" ht="17" thickBot="1" x14ac:dyDescent="0.25">
      <c r="B26" s="28"/>
      <c r="D26" s="29"/>
    </row>
    <row r="27" spans="2:18" ht="17" thickBot="1" x14ac:dyDescent="0.25"/>
    <row r="28" spans="2:18" ht="17" thickBot="1" x14ac:dyDescent="0.25">
      <c r="B28" s="28"/>
      <c r="D28" s="29"/>
    </row>
    <row r="29" spans="2:18" ht="17" thickBot="1" x14ac:dyDescent="0.25"/>
    <row r="30" spans="2:18" ht="17" thickBot="1" x14ac:dyDescent="0.25">
      <c r="B30" s="28"/>
      <c r="D30" s="29"/>
    </row>
    <row r="31" spans="2:18" ht="17" thickBot="1" x14ac:dyDescent="0.25"/>
    <row r="32" spans="2:18" ht="17" thickBot="1" x14ac:dyDescent="0.25">
      <c r="B32" s="28"/>
      <c r="D32" s="29"/>
    </row>
    <row r="33" spans="2:4" ht="17" thickBot="1" x14ac:dyDescent="0.25"/>
    <row r="34" spans="2:4" ht="17" thickBot="1" x14ac:dyDescent="0.25">
      <c r="B34" s="28"/>
      <c r="D34" s="29"/>
    </row>
    <row r="35" spans="2:4" ht="17" thickBot="1" x14ac:dyDescent="0.25"/>
    <row r="36" spans="2:4" ht="17" thickBot="1" x14ac:dyDescent="0.25">
      <c r="B36" s="28"/>
      <c r="D36" s="29"/>
    </row>
    <row r="37" spans="2:4" ht="17" thickBot="1" x14ac:dyDescent="0.25"/>
    <row r="38" spans="2:4" ht="17" thickBot="1" x14ac:dyDescent="0.25">
      <c r="B38" s="28"/>
      <c r="D38" s="29"/>
    </row>
    <row r="39" spans="2:4" ht="17" thickBot="1" x14ac:dyDescent="0.25"/>
    <row r="40" spans="2:4" ht="17" thickBot="1" x14ac:dyDescent="0.25">
      <c r="B40" s="28"/>
      <c r="D40" s="29"/>
    </row>
    <row r="41" spans="2:4" ht="17" thickBot="1" x14ac:dyDescent="0.25"/>
    <row r="42" spans="2:4" ht="17" thickBot="1" x14ac:dyDescent="0.25">
      <c r="B42" s="28"/>
      <c r="D42" s="29"/>
    </row>
    <row r="43" spans="2:4" ht="17" thickBot="1" x14ac:dyDescent="0.25"/>
    <row r="44" spans="2:4" ht="17" thickBot="1" x14ac:dyDescent="0.25">
      <c r="B44" s="28"/>
      <c r="D44" s="29"/>
    </row>
    <row r="45" spans="2:4" ht="17" thickBot="1" x14ac:dyDescent="0.25"/>
    <row r="46" spans="2:4" ht="17" thickBot="1" x14ac:dyDescent="0.25">
      <c r="B46" s="28"/>
      <c r="D46" s="29"/>
    </row>
    <row r="47" spans="2:4" ht="17" thickBot="1" x14ac:dyDescent="0.25"/>
    <row r="48" spans="2:4" ht="17" thickBot="1" x14ac:dyDescent="0.25">
      <c r="B48" s="28"/>
      <c r="D48" s="29"/>
    </row>
    <row r="49" spans="2:4" ht="17" thickBot="1" x14ac:dyDescent="0.25"/>
    <row r="50" spans="2:4" ht="17" thickBot="1" x14ac:dyDescent="0.25">
      <c r="B50" s="28"/>
      <c r="D50" s="29"/>
    </row>
  </sheetData>
  <sheetProtection algorithmName="SHA-512" hashValue="pCm4BHjcxX6TogsJh2gbvS4TK2u79gWrx8LP5+vpAc8MpbaboyrkYnfBmJIOj8Uh196SdtE6llPGKXhC/ftHcA==" saltValue="8tTzBXDJLT8R2DQrAgF2eA==" spinCount="100000" sheet="1" objects="1" scenarios="1" selectLockedCells="1"/>
  <dataValidations count="1">
    <dataValidation type="list" allowBlank="1" showInputMessage="1" showErrorMessage="1" sqref="B4 B6 B8 B10 B12 B14 B16 B18 B20 B22 B24 B26 B28 B30 B32 B34 B36 B38 B40 B42 B44 B46 B48 B50" xr:uid="{68EAD72C-AD40-1E47-8D3A-B0A83B84C0BD}">
      <formula1>$O$6:$O$7</formula1>
    </dataValidation>
  </dataValidations>
  <pageMargins left="0.7" right="0.7" top="0.78740157499999996" bottom="0.78740157499999996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F06D3-9DCD-4A4D-AD50-EBF22A9E6645}">
  <dimension ref="A1:BK172"/>
  <sheetViews>
    <sheetView zoomScale="90" zoomScaleNormal="90" workbookViewId="0">
      <selection activeCell="D4" sqref="D4:AA9"/>
    </sheetView>
  </sheetViews>
  <sheetFormatPr baseColWidth="10" defaultColWidth="10.83203125" defaultRowHeight="16" x14ac:dyDescent="0.2"/>
  <cols>
    <col min="1" max="1" width="10.83203125" style="1"/>
    <col min="3" max="57" width="10.83203125" style="1"/>
  </cols>
  <sheetData>
    <row r="1" spans="1:63" x14ac:dyDescent="0.2">
      <c r="A1" s="3">
        <f>'Zeitpläne Stationen'!E3</f>
        <v>0.35416666666666669</v>
      </c>
    </row>
    <row r="2" spans="1:63" x14ac:dyDescent="0.2">
      <c r="A2" s="1">
        <f>'Zeitpläne Stationen'!E4</f>
        <v>40</v>
      </c>
    </row>
    <row r="3" spans="1:63" x14ac:dyDescent="0.2">
      <c r="A3" s="1" t="s">
        <v>5</v>
      </c>
      <c r="C3" s="1" t="s">
        <v>8</v>
      </c>
      <c r="D3" s="6">
        <v>1</v>
      </c>
      <c r="E3" s="4">
        <v>1</v>
      </c>
      <c r="F3" s="6">
        <v>1</v>
      </c>
      <c r="G3" s="6">
        <v>1</v>
      </c>
      <c r="H3" s="6">
        <v>2</v>
      </c>
      <c r="I3" s="6">
        <v>2</v>
      </c>
      <c r="J3" s="6">
        <v>2</v>
      </c>
      <c r="K3" s="6">
        <v>2</v>
      </c>
      <c r="L3" s="6">
        <v>3</v>
      </c>
      <c r="M3" s="6">
        <v>3</v>
      </c>
      <c r="N3" s="6">
        <v>3</v>
      </c>
      <c r="O3" s="6">
        <v>3</v>
      </c>
      <c r="P3" s="6">
        <v>4</v>
      </c>
      <c r="Q3" s="6">
        <v>4</v>
      </c>
      <c r="R3" s="6">
        <v>4</v>
      </c>
      <c r="S3" s="6">
        <v>4</v>
      </c>
      <c r="T3" s="6">
        <v>5</v>
      </c>
      <c r="U3" s="6">
        <v>5</v>
      </c>
      <c r="V3" s="6">
        <v>5</v>
      </c>
      <c r="W3" s="6">
        <v>5</v>
      </c>
      <c r="X3" s="6">
        <v>6</v>
      </c>
      <c r="Y3" s="6">
        <v>6</v>
      </c>
      <c r="Z3" s="6">
        <v>6</v>
      </c>
      <c r="AA3" s="6">
        <v>6</v>
      </c>
      <c r="AB3" s="6">
        <v>7</v>
      </c>
      <c r="AC3" s="6">
        <v>7</v>
      </c>
      <c r="AD3" s="6">
        <v>7</v>
      </c>
      <c r="AE3" s="6">
        <v>7</v>
      </c>
      <c r="AF3" s="6">
        <v>8</v>
      </c>
      <c r="AG3" s="6">
        <v>8</v>
      </c>
      <c r="AH3" s="6">
        <v>8</v>
      </c>
      <c r="AI3" s="6">
        <v>8</v>
      </c>
      <c r="AJ3" s="6">
        <v>9</v>
      </c>
      <c r="AK3" s="6">
        <v>9</v>
      </c>
      <c r="AL3" s="6">
        <v>9</v>
      </c>
      <c r="AM3" s="6">
        <v>9</v>
      </c>
      <c r="AN3" s="6">
        <v>10</v>
      </c>
      <c r="AO3" s="6">
        <v>10</v>
      </c>
      <c r="AP3" s="6">
        <v>10</v>
      </c>
      <c r="AQ3" s="6">
        <v>10</v>
      </c>
      <c r="AR3" s="4">
        <v>11</v>
      </c>
      <c r="AS3" s="4">
        <v>11</v>
      </c>
      <c r="AT3" s="4">
        <v>11</v>
      </c>
      <c r="AU3" s="4">
        <v>11</v>
      </c>
      <c r="AV3" s="4">
        <v>12</v>
      </c>
      <c r="AW3" s="4">
        <v>12</v>
      </c>
      <c r="AX3" s="4">
        <v>12</v>
      </c>
      <c r="AY3" s="4">
        <v>12</v>
      </c>
      <c r="BF3" s="1"/>
      <c r="BG3" s="1"/>
      <c r="BH3" s="1"/>
      <c r="BI3" s="1"/>
      <c r="BJ3" s="1"/>
      <c r="BK3" s="1"/>
    </row>
    <row r="4" spans="1:63" x14ac:dyDescent="0.2">
      <c r="A4" s="1">
        <f>'Zeitpläne Stationen'!E6</f>
        <v>6</v>
      </c>
      <c r="B4">
        <v>1</v>
      </c>
      <c r="C4" s="3">
        <f>A1</f>
        <v>0.35416666666666669</v>
      </c>
      <c r="D4" s="4" t="str">
        <f>'Zeitpläne Stationen'!B3</f>
        <v>5a</v>
      </c>
      <c r="E4" s="4" t="str" cm="1">
        <f t="array" ref="E4">_xlfn.IFS($A$7=1,0,$A$7=2,0,$A$7=3,0,$A$7=4,D5,$A$7=5,D6,$A$7=6,D6,$A$7=7,D6,$A$7=8,D6,$A$7=9,D7,$A$7=10,D7,$A$7=11,D7,$A$7=12,D7,$A$7=13,D8,$A$7=14,D8,$A$7=15,D8,$A$7=16,D8,$A$7=17,D9,$A$7=18,D9,$A$7=19,D9,$A$7=20,D9,$A$7=21,D10,$A$7=22,D10,$A$7=23,D10,$A$7=24,D10,$A$7=25,D11,$A$7=26,D11,$A$7=27,D11,$A$7=28,D11,$A$7=29,D12,$A$7=30,D12,$A$7=31,D12,$A$7=32,D12,$A$7=33,D13,$A$7=34,D13,$A$7=35,D13,$A$7=36,D13,$A$7=37,D14,$A$7=38,D14,$A$7=39,D14,$A$7=40,D14)</f>
        <v>6d</v>
      </c>
      <c r="F4" s="4" t="str" cm="1">
        <f t="array" ref="F4">_xlfn.IFS($A$7=1,0,$A$7=2,0,$A$7=3,0,$A$7=4,D14,$A$7=5,D15,$A$7=6,D15,$A$7=7,D15,$A$7=8,D15,$A$7=9,D16,$A$7=10,D10,$A$7=11,D10,$A$7=12,D10,$A$7=13,D12,$A$7=14,D12,$A$7=15,D12,$A$7=16,D12,$A$7=17,D13,$A$7=18,D14,$A$7=19,D14,$A$7=20,D14,$A$7=21,D15,$A$7=22,D16,$A$7=23,D16,$A$7=24,D16,$A$7=25,D17,$A$7=26,D18,$A$7=27,D18,$A$7=28,D18,$A$7=29,D19,$A$7=30,D20,$A$7=31,D20,$A$7=32,D20,$A$7=33,D21,$A$7=34,D22,$A$7=35,D22,$A$7=36,D22,$A$7=37,D23,$A$7=38,D24,$A$7=39,D24,$A$7=40,D24)</f>
        <v>8c</v>
      </c>
      <c r="G4" s="4" t="str" cm="1">
        <f t="array" ref="G4">_xlfn.IFS($A$7=1,0,$A$7=2,0,$A$7=3,0,$A$7=4,D24,$A$7=5,D25,$A$7=6,D25,$A$7=7,D25,$A$7=8,D13,$A$7=9,D13,$A$7=10,D13,$A$7=11,D13,$A$7=12,D13,$A$7=13,D16,$A$7=14,D16,$A$7=15,D16,$A$7=16,D16,$A$7=17,D17,$A$7=18,D18,$A$7=19,D19,$A$7=20,D19,$A$7=21,D20,$A$7=22,D21,$A$7=23,D22,$A$7=24,D22,$A$7=25,D23,$A$7=26,D24,$A$7=27,D25,$A$7=28,D25,$A$7=29,D26,$A$7=30,D27,$A$7=31,D28,$A$7=32,D28,$A$7=33,D21,$A$7=34,D30,$A$7=35,D31,$A$7=36,D31,$A$7=37,D32,$A$7=38,D33,$A$7=39,D34,$A$7=40,D34)</f>
        <v>10a</v>
      </c>
      <c r="H4" s="4" t="str" cm="1">
        <f t="array" ref="H4">_xlfn.IFS($A$7=1,0,$A$7=2,0,$A$7=3,0,$A$7=4,D4,$A$7=5,D5,$A$7=6,D5,$A$7=7,D5,$A$7=8,D5,$A$7=9,D6,$A$7=10,D6,$A$7=11,D6,$A$7=12,D6,$A$7=13,D7,$A$7=14,D7,$A$7=15,D7,$A$7=16,D7,$A$7=17,D8,$A$7=18,D8,$A$7=19,D8,$A$7=20,D8,$A$7=21,D9,$A$7=22,D9,$A$7=23,D9,$A$7=24,D9,$A$7=25,D10,$A$7=26,D10,$A$7=27,D10,$A$7=28,D10,$A$7=29,D11,$A$7=30,D11,$A$7=31,D11,$A$7=32,D11,$A$7=33,D12,$A$7=34,D12,$A$7=35,D12,$A$7=36,D12,$A$7=37,D13,$A$7=38,D13,$A$7=39,D13,$A$7=40,D13)</f>
        <v>6c</v>
      </c>
      <c r="I4" s="4" t="str" cm="1">
        <f t="array" ref="I4">_xlfn.IFS($A$7=1,0,$A$7=2,0,$A$7=3,0,$A$7=4,E4,$A$7=5,E5,$A$7=6,E5,$A$7=7,E5,$A$7=8,E5,$A$7=9,E6,$A$7=10,E6,$A$7=11,E6,$A$7=12,E6,$A$7=13,E7,$A$7=14,E7,$A$7=15,E7,$A$7=16,E7,$A$7=17,E8,$A$7=18,E8,$A$7=19,E8,$A$7=20,E8,$A$7=21,E9,$A$7=22,E9,$A$7=23,E9,$A$7=24,E9,$A$7=25,E10,$A$7=26,E10,$A$7=27,E10,$A$7=28,E10,$A$7=29,E11,$A$7=30,E11,$A$7=31,E11,$A$7=32,E11,$A$7=33,E12,$A$7=34,E12,$A$7=35,E12,$A$7=36,E12,$A$7=37,E13,$A$7=38,E13,$A$7=39,E13,$A$7=40,E13)</f>
        <v>8b</v>
      </c>
      <c r="J4" s="4" cm="1">
        <f t="array" ref="J4">_xlfn.IFS($A$7=1,0,$A$7=2,0,$A$7=3,0,$A$7=4,F4,$A$7=5,F5,$A$7=6,F5,$A$7=7,F5,$A$7=8,F5,$A$7=9,F6,$A$7=10,F6,$A$7=11,F6,$A$7=12,F6,$A$7=13,F7,$A$7=14,F7,$A$7=15,F7,$A$7=16,F7,$A$7=17,F8,$A$7=18,F8,$A$7=19,F8,$A$7=20,F8,$A$7=21,F9,$A$7=22,F9,$A$7=23,F9,$A$7=24,F9,$A$7=25,F10,$A$7=26,F10,$A$7=27,F10,$A$7=28,F10,$A$7=29,F11,$A$7=30,F11,$A$7=31,F11,$A$7=32,F11,$A$7=33,F12,$A$7=34,F12,$A$7=35,F12,$A$7=36,F12,$A$7=37,F13,$A$7=38,F13,$A$7=39,F13,$A$7=40,F13)</f>
        <v>0</v>
      </c>
      <c r="K4" s="4" cm="1">
        <f t="array" ref="K4">_xlfn.IFS($A$7=1,0,$A$7=2,0,$A$7=3,0,$A$7=4,G4,$A$7=5,G5,$A$7=6,G5,$A$7=7,G5,$A$7=8,G5,$A$7=9,G6,$A$7=10,G6,$A$7=11,G6,$A$7=12,G6,$A$7=13,G7,$A$7=14,G7,$A$7=15,G7,$A$7=16,G7,$A$7=17,G8,$A$7=18,G8,$A$7=19,G8,$A$7=20,G8,$A$7=21,G9,$A$7=22,G9,$A$7=23,G9,$A$7=24,G9,$A$7=25,G10,$A$7=26,G10,$A$7=27,G10,$A$7=28,G10,$A$7=29,G11,$A$7=30,G11,$A$7=31,G11,$A$7=32,G11,$A$7=33,G12,$A$7=34,G12,$A$7=35,G12,$A$7=36,G12,$A$7=37,G13,$A$7=38,G13,$A$7=39,G13,$A$7=40,G13)</f>
        <v>0</v>
      </c>
      <c r="L4" s="4" t="str" cm="1">
        <f t="array" ref="L4">_xlfn.IFS($A$7=1,0,$A$7=2,0,$A$7=3,0,$A$7=4,H4,$A$7=5,H5,$A$7=6,H5,$A$7=7,H5,$A$7=8,H5,$A$7=9,H6,$A$7=10,H6,$A$7=11,H6,$A$7=12,H6,$A$7=13,H7,$A$7=14,H7,$A$7=15,H7,$A$7=16,H7,$A$7=17,H8,$A$7=18,H8,$A$7=19,H8,$A$7=20,H8,$A$7=21,H9,$A$7=22,H9,$A$7=23,H9,$A$7=24,H9,$A$7=25,H10,$A$7=26,H10,$A$7=27,H10,$A$7=28,H10,$A$7=29,H11,$A$7=30,H11,$A$7=31,H11,$A$7=32,H11,$A$7=33,H12,$A$7=34,H12,$A$7=35,H12,$A$7=36,H12,$A$7=37,H13,$A$7=38,H13,$A$7=39,H13,$A$7=40,H13)</f>
        <v>6b</v>
      </c>
      <c r="M4" s="4" t="str" cm="1">
        <f t="array" ref="M4">_xlfn.IFS($A$7=1,0,$A$7=2,0,$A$7=3,0,$A$7=4,I4,$A$7=5,I5,$A$7=6,I5,$A$7=7,I5,$A$7=8,I5,$A$7=9,I6,$A$7=10,I6,$A$7=11,I6,$A$7=12,I6,$A$7=13,I7,$A$7=14,I7,$A$7=15,I7,$A$7=16,I7,$A$7=17,I8,$A$7=18,I8,$A$7=19,I8,$A$7=20,I8,$A$7=21,I9,$A$7=22,I9,$A$7=23,I9,$A$7=24,I9,$A$7=25,I10,$A$7=26,I10,$A$7=27,I10,$A$7=28,I10,$A$7=29,I11,$A$7=30,I11,$A$7=31,I11,$A$7=32,I11,$A$7=33,I12,$A$7=34,I12,$A$7=35,I12,$A$7=36,I12,$A$7=37,I13,$A$7=38,I13,$A$7=39,I13,$A$7=40,I13)</f>
        <v>8a</v>
      </c>
      <c r="N4" s="4" t="str" cm="1">
        <f t="array" ref="N4">_xlfn.IFS($A$7=1,0,$A$7=2,0,$A$7=3,0,$A$7=4,J4,$A$7=5,J5,$A$7=6,J5,$A$7=7,J5,$A$7=8,J5,$A$7=9,J6,$A$7=10,J6,$A$7=11,J6,$A$7=12,J6,$A$7=13,J7,$A$7=14,J7,$A$7=15,J7,$A$7=16,J7,$A$7=17,J8,$A$7=18,J8,$A$7=19,J8,$A$7=20,J8,$A$7=21,J9,$A$7=22,J9,$A$7=23,J9,$A$7=24,J9,$A$7=25,J10,$A$7=26,J10,$A$7=27,J10,$A$7=28,J10,$A$7=29,J11,$A$7=30,J11,$A$7=31,J11,$A$7=32,J11,$A$7=33,J12,$A$7=34,J12,$A$7=35,J12,$A$7=36,J12,$A$7=37,J13,$A$7=38,J13,$A$7=39,J13,$A$7=40,J13)</f>
        <v>9d</v>
      </c>
      <c r="O4" s="4" t="str" cm="1">
        <f t="array" ref="O4">_xlfn.IFS($A$7=1,0,$A$7=2,0,$A$7=3,0,$A$7=4,K4,$A$7=5,K5,$A$7=6,K5,$A$7=7,K5,$A$7=8,K5,$A$7=9,K6,$A$7=10,K6,$A$7=11,K6,$A$7=12,K6,$A$7=13,K7,$A$7=14,K7,$A$7=15,K7,$A$7=16,K7,$A$7=17,K8,$A$7=18,K8,$A$7=19,K8,$A$7=20,K8,$A$7=21,K9,$A$7=22,K9,$A$7=23,K9,$A$7=24,K9,$A$7=25,K10,$A$7=26,K10,$A$7=27,K10,$A$7=28,K10,$A$7=29,K11,$A$7=30,K11,$A$7=31,K11,$A$7=32,K11,$A$7=33,K12,$A$7=34,K12,$A$7=35,K12,$A$7=36,K12,$A$7=37,K13,$A$7=38,K13,$A$7=39,K13,$A$7=40,K13)</f>
        <v>11b</v>
      </c>
      <c r="P4" s="4" t="str" cm="1">
        <f t="array" ref="P4">_xlfn.IFS($A$7=1,0,$A$7=2,0,$A$7=3,0,$A$7=4,L4,$A$7=5,L5,$A$7=6,L5,$A$7=7,L5,$A$7=8,L5,$A$7=9,L6,$A$7=10,L6,$A$7=11,L6,$A$7=12,L6,$A$7=13,L7,$A$7=14,L7,$A$7=15,L7,$A$7=16,L7,$A$7=17,L8,$A$7=18,L8,$A$7=19,L8,$A$7=20,L8,$A$7=21,L9,$A$7=22,L9,$A$7=23,L9,$A$7=24,L9,$A$7=25,L10,$A$7=26,L10,$A$7=27,L10,$A$7=28,L10,$A$7=29,L11,$A$7=30,L11,$A$7=31,L11,$A$7=32,L11,$A$7=33,L12,$A$7=34,L12,$A$7=35,L12,$A$7=36,L12,$A$7=37,L13,$A$7=38,L13,$A$7=39,L13,$A$7=40,L13)</f>
        <v>6a</v>
      </c>
      <c r="Q4" s="4" t="str" cm="1">
        <f t="array" ref="Q4">_xlfn.IFS($A$7=1,0,$A$7=2,0,$A$7=3,0,$A$7=4,M4,$A$7=5,M5,$A$7=6,M5,$A$7=7,M5,$A$7=8,M5,$A$7=9,M6,$A$7=10,M6,$A$7=11,M6,$A$7=12,M6,$A$7=13,M7,$A$7=14,M7,$A$7=15,M7,$A$7=16,M7,$A$7=17,M8,$A$7=18,M8,$A$7=19,M8,$A$7=20,M8,$A$7=21,M9,$A$7=22,M9,$A$7=23,M9,$A$7=24,M9,$A$7=25,M10,$A$7=26,M10,$A$7=27,M10,$A$7=28,M10,$A$7=29,M11,$A$7=30,M11,$A$7=31,M11,$A$7=32,M11,$A$7=33,M12,$A$7=34,M12,$A$7=35,M12,$A$7=36,M12,$A$7=37,M13,$A$7=38,M13,$A$7=39,M13,$A$7=40,M13)</f>
        <v>7d</v>
      </c>
      <c r="R4" s="4" t="str" cm="1">
        <f t="array" ref="R4">_xlfn.IFS($A$7=1,0,$A$7=2,0,$A$7=3,0,$A$7=4,N4,$A$7=5,N5,$A$7=6,N5,$A$7=7,N5,$A$7=8,N5,$A$7=9,N6,$A$7=10,N6,$A$7=11,N6,$A$7=12,N6,$A$7=13,N7,$A$7=14,N7,$A$7=15,N7,$A$7=16,N7,$A$7=17,N8,$A$7=18,N8,$A$7=19,N8,$A$7=20,N8,$A$7=21,N9,$A$7=22,N9,$A$7=23,N9,$A$7=24,N9,$A$7=25,N10,$A$7=26,N10,$A$7=27,N10,$A$7=28,N10,$A$7=29,N11,$A$7=30,N11,$A$7=31,N11,$A$7=32,N11,$A$7=33,N12,$A$7=34,N12,$A$7=35,N12,$A$7=36,N12,$A$7=37,N13,$A$7=38,N13,$A$7=39,N13,$A$7=40,N13)</f>
        <v>9c</v>
      </c>
      <c r="S4" s="4" t="str" cm="1">
        <f t="array" ref="S4">_xlfn.IFS($A$7=1,0,$A$7=2,0,$A$7=3,0,$A$7=4,O4,$A$7=5,O5,$A$7=6,O5,$A$7=7,O5,$A$7=8,O5,$A$7=9,O6,$A$7=10,O6,$A$7=11,O6,$A$7=12,O6,$A$7=13,O7,$A$7=14,O7,$A$7=15,O7,$A$7=16,O7,$A$7=17,O8,$A$7=18,O8,$A$7=19,O8,$A$7=20,O8,$A$7=21,O9,$A$7=22,O9,$A$7=23,O9,$A$7=24,O9,$A$7=25,O10,$A$7=26,O10,$A$7=27,O10,$A$7=28,O10,$A$7=29,O11,$A$7=30,O11,$A$7=31,O11,$A$7=32,O11,$A$7=33,O12,$A$7=34,O12,$A$7=35,O12,$A$7=36,O12,$A$7=37,O13,$A$7=38,O13,$A$7=39,O13,$A$7=40,O13)</f>
        <v>11a</v>
      </c>
      <c r="T4" s="4" t="str" cm="1">
        <f t="array" ref="T4">_xlfn.IFS($A$7=1,0,$A$7=2,0,$A$7=3,0,$A$7=4,P4,$A$7=5,P5,$A$7=6,P5,$A$7=7,P5,$A$7=8,P5,$A$7=9,P6,$A$7=10,P6,$A$7=11,P6,$A$7=12,P6,$A$7=13,P7,$A$7=14,P7,$A$7=15,P7,$A$7=16,P7,$A$7=17,P8,$A$7=18,P8,$A$7=19,P8,$A$7=20,P8,$A$7=21,P9,$A$7=22,P9,$A$7=23,P9,$A$7=24,P9,$A$7=25,P10,$A$7=26,P10,$A$7=27,P10,$A$7=28,P10,$A$7=29,P11,$A$7=30,P11,$A$7=31,P11,$A$7=32,P11,$A$7=33,P12,$A$7=34,P12,$A$7=35,P12,$A$7=36,P12,$A$7=37,P13,$A$7=38,P13,$A$7=39,P13,$A$7=40,P13)</f>
        <v>5d</v>
      </c>
      <c r="U4" s="4" t="str" cm="1">
        <f t="array" ref="U4">_xlfn.IFS($A$7=1,0,$A$7=2,0,$A$7=3,0,$A$7=4,Q4,$A$7=5,Q5,$A$7=6,Q5,$A$7=7,Q5,$A$7=8,Q5,$A$7=9,Q6,$A$7=10,Q6,$A$7=11,Q6,$A$7=12,Q6,$A$7=13,Q7,$A$7=14,Q7,$A$7=15,Q7,$A$7=16,Q7,$A$7=17,Q8,$A$7=18,Q8,$A$7=19,Q8,$A$7=20,Q8,$A$7=21,Q9,$A$7=22,Q9,$A$7=23,Q9,$A$7=24,Q9,$A$7=25,Q10,$A$7=26,Q10,$A$7=27,Q10,$A$7=28,Q10,$A$7=29,Q11,$A$7=30,Q11,$A$7=31,Q11,$A$7=32,Q11,$A$7=33,Q12,$A$7=34,Q12,$A$7=35,Q12,$A$7=36,Q12,$A$7=37,Q13,$A$7=38,Q13,$A$7=39,Q13,$A$7=40,Q13)</f>
        <v>7c</v>
      </c>
      <c r="V4" s="4" t="str" cm="1">
        <f t="array" ref="V4">_xlfn.IFS($A$7=1,0,$A$7=2,0,$A$7=3,0,$A$7=4,R4,$A$7=5,R5,$A$7=6,R5,$A$7=7,R5,$A$7=8,R5,$A$7=9,R6,$A$7=10,R6,$A$7=11,R6,$A$7=12,R6,$A$7=13,R7,$A$7=14,R7,$A$7=15,R7,$A$7=16,R7,$A$7=17,R8,$A$7=18,R8,$A$7=19,R8,$A$7=20,R8,$A$7=21,R9,$A$7=22,R9,$A$7=23,R9,$A$7=24,R9,$A$7=25,R10,$A$7=26,R10,$A$7=27,R10,$A$7=28,R10,$A$7=29,R11,$A$7=30,R11,$A$7=31,R11,$A$7=32,R11,$A$7=33,R12,$A$7=34,R12,$A$7=35,R12,$A$7=36,R12,$A$7=37,R13,$A$7=38,R13,$A$7=39,R13,$A$7=40,R13)</f>
        <v>9b</v>
      </c>
      <c r="W4" s="4" t="str" cm="1">
        <f t="array" ref="W4">_xlfn.IFS($A$7=1,0,$A$7=2,0,$A$7=3,0,$A$7=4,S4,$A$7=5,S5,$A$7=6,S5,$A$7=7,S5,$A$7=8,S5,$A$7=9,S6,$A$7=10,S6,$A$7=11,S6,$A$7=12,S6,$A$7=13,S7,$A$7=14,S7,$A$7=15,S7,$A$7=16,S7,$A$7=17,S8,$A$7=18,S8,$A$7=19,S8,$A$7=20,S8,$A$7=21,S9,$A$7=22,S9,$A$7=23,S9,$A$7=24,S9,$A$7=25,S10,$A$7=26,S10,$A$7=27,S10,$A$7=28,S10,$A$7=29,S11,$A$7=30,S11,$A$7=31,S11,$A$7=32,S11,$A$7=33,S12,$A$7=34,S12,$A$7=35,S12,$A$7=36,S12,$A$7=37,S13,$A$7=38,S13,$A$7=39,S13,$A$7=40,S13)</f>
        <v>10d</v>
      </c>
      <c r="X4" s="4" t="str" cm="1">
        <f t="array" ref="X4">_xlfn.IFS($A$7=1,0,$A$7=2,0,$A$7=3,0,$A$7=4,T4,$A$7=5,T5,$A$7=6,T5,$A$7=7,T5,$A$7=8,T5,$A$7=9,T6,$A$7=10,T6,$A$7=11,T6,$A$7=12,T6,$A$7=13,T7,$A$7=14,T7,$A$7=15,T7,$A$7=16,T7,$A$7=17,T8,$A$7=18,T8,$A$7=19,T8,$A$7=20,T8,$A$7=21,T9,$A$7=22,T9,$A$7=23,T9,$A$7=24,T9,$A$7=25,T10,$A$7=26,T10,$A$7=27,T10,$A$7=28,T10,$A$7=29,T11,$A$7=30,T11,$A$7=31,T11,$A$7=32,T11,$A$7=33,T12,$A$7=34,T12,$A$7=35,T12,$A$7=36,T12,$A$7=37,T13,$A$7=38,T13,$A$7=39,T13,$A$7=40,T13)</f>
        <v>5c</v>
      </c>
      <c r="Y4" s="4" t="str" cm="1">
        <f t="array" ref="Y4">_xlfn.IFS($A$7=1,0,$A$7=2,0,$A$7=3,0,$A$7=4,U4,$A$7=5,U5,$A$7=6,U5,$A$7=7,U5,$A$7=8,U5,$A$7=9,U6,$A$7=10,U6,$A$7=11,U6,$A$7=12,U6,$A$7=13,U7,$A$7=14,U7,$A$7=15,U7,$A$7=16,U7,$A$7=17,U8,$A$7=18,U8,$A$7=19,U8,$A$7=20,U8,$A$7=21,U9,$A$7=22,U9,$A$7=23,U9,$A$7=24,U9,$A$7=25,U10,$A$7=26,U10,$A$7=27,U10,$A$7=28,U10,$A$7=29,U11,$A$7=30,U11,$A$7=31,U11,$A$7=32,U11,$A$7=33,U12,$A$7=34,U12,$A$7=35,U12,$A$7=36,U12,$A$7=37,U13,$A$7=38,U13,$A$7=39,U13,$A$7=40,U13)</f>
        <v>7b</v>
      </c>
      <c r="Z4" s="4" t="str" cm="1">
        <f t="array" ref="Z4">_xlfn.IFS($A$7=1,0,$A$7=2,0,$A$7=3,0,$A$7=4,V4,$A$7=5,V5,$A$7=6,V5,$A$7=7,V5,$A$7=8,V5,$A$7=9,V6,$A$7=10,V6,$A$7=11,V6,$A$7=12,V6,$A$7=13,V7,$A$7=14,V7,$A$7=15,V7,$A$7=16,V7,$A$7=17,V8,$A$7=18,V8,$A$7=19,V8,$A$7=20,V8,$A$7=21,V9,$A$7=22,V9,$A$7=23,V9,$A$7=24,V9,$A$7=25,V10,$A$7=26,V10,$A$7=27,V10,$A$7=28,V10,$A$7=29,V11,$A$7=30,V11,$A$7=31,V11,$A$7=32,V11,$A$7=33,V12,$A$7=34,V12,$A$7=35,V12,$A$7=36,V12,$A$7=37,V13,$A$7=38,V13,$A$7=39,V13,$A$7=40,V13)</f>
        <v>9a</v>
      </c>
      <c r="AA4" s="4" t="str" cm="1">
        <f t="array" ref="AA4">_xlfn.IFS($A$7=1,0,$A$7=2,0,$A$7=3,0,$A$7=4,W4,$A$7=5,W5,$A$7=6,W5,$A$7=7,W5,$A$7=8,W5,$A$7=9,W6,$A$7=10,W6,$A$7=11,W6,$A$7=12,W6,$A$7=13,W7,$A$7=14,W7,$A$7=15,W7,$A$7=16,W7,$A$7=17,W8,$A$7=18,W8,$A$7=19,W8,$A$7=20,W8,$A$7=21,W9,$A$7=22,W9,$A$7=23,W9,$A$7=24,W9,$A$7=25,W10,$A$7=26,W10,$A$7=27,W10,$A$7=28,W10,$A$7=29,W11,$A$7=30,W11,$A$7=31,W11,$A$7=32,W11,$A$7=33,W12,$A$7=34,W12,$A$7=35,W12,$A$7=36,W12,$A$7=37,W13,$A$7=38,W13,$A$7=39,W13,$A$7=40,W13)</f>
        <v>10c</v>
      </c>
      <c r="AB4" s="4" t="str" cm="1">
        <f t="array" ref="AB4">_xlfn.IFS($A$7=1,0,$A$7=2,0,$A$7=3,0,$A$7=4,X4,$A$7=5,X5,$A$7=6,X5,$A$7=7,X5,$A$7=8,X5,$A$7=9,X6,$A$7=10,X6,$A$7=11,X6,$A$7=12,X6,$A$7=13,X7,$A$7=14,X7,$A$7=15,X7,$A$7=16,X7,$A$7=17,X8,$A$7=18,X8,$A$7=19,X8,$A$7=20,X8,$A$7=21,X9,$A$7=22,X9,$A$7=23,X9,$A$7=24,X9,$A$7=25,X10,$A$7=26,X10,$A$7=27,X10,$A$7=28,X10,$A$7=29,X11,$A$7=30,X11,$A$7=31,X11,$A$7=32,X11,$A$7=33,X12,$A$7=34,X12,$A$7=35,X12,$A$7=36,X12,$A$7=37,X13,$A$7=38,X13,$A$7=39,X13,$A$7=40,X13)</f>
        <v>5b</v>
      </c>
      <c r="AC4" s="4" t="str" cm="1">
        <f t="array" ref="AC4">_xlfn.IFS($A$7=1,0,$A$7=2,0,$A$7=3,0,$A$7=4,Y4,$A$7=5,Y5,$A$7=6,Y5,$A$7=7,Y5,$A$7=8,Y5,$A$7=9,Y6,$A$7=10,Y6,$A$7=11,Y6,$A$7=12,Y6,$A$7=13,Y7,$A$7=14,Y7,$A$7=15,Y7,$A$7=16,Y7,$A$7=17,Y8,$A$7=18,Y8,$A$7=19,Y8,$A$7=20,Y8,$A$7=21,Y9,$A$7=22,Y9,$A$7=23,Y9,$A$7=24,Y9,$A$7=25,Y10,$A$7=26,Y10,$A$7=27,Y10,$A$7=28,Y10,$A$7=29,Y11,$A$7=30,Y11,$A$7=31,Y11,$A$7=32,Y11,$A$7=33,Y12,$A$7=34,Y12,$A$7=35,Y12,$A$7=36,Y12,$A$7=37,Y13,$A$7=38,Y13,$A$7=39,Y13,$A$7=40,Y13)</f>
        <v>7a</v>
      </c>
      <c r="AD4" s="4" t="str" cm="1">
        <f t="array" ref="AD4">_xlfn.IFS($A$7=1,0,$A$7=2,0,$A$7=3,0,$A$7=4,Z4,$A$7=5,Z5,$A$7=6,Z5,$A$7=7,Z5,$A$7=8,Z5,$A$7=9,Z6,$A$7=10,Z6,$A$7=11,Z6,$A$7=12,Z6,$A$7=13,Z7,$A$7=14,Z7,$A$7=15,Z7,$A$7=16,Z7,$A$7=17,Z8,$A$7=18,Z8,$A$7=19,Z8,$A$7=20,Z8,$A$7=21,Z9,$A$7=22,Z9,$A$7=23,Z9,$A$7=24,Z9,$A$7=25,Z10,$A$7=26,Z10,$A$7=27,Z10,$A$7=28,Z10,$A$7=29,Z11,$A$7=30,Z11,$A$7=31,Z11,$A$7=32,Z11,$A$7=33,Z12,$A$7=34,Z12,$A$7=35,Z12,$A$7=36,Z12,$A$7=37,Z13,$A$7=38,Z13,$A$7=39,Z13,$A$7=40,Z13)</f>
        <v>8d</v>
      </c>
      <c r="AE4" s="4" t="str" cm="1">
        <f t="array" ref="AE4">_xlfn.IFS($A$7=1,0,$A$7=2,0,$A$7=3,0,$A$7=4,AA4,$A$7=5,AA5,$A$7=6,AA5,$A$7=7,AA5,$A$7=8,AA5,$A$7=9,AA6,$A$7=10,AA6,$A$7=11,AA6,$A$7=12,AA6,$A$7=13,AA7,$A$7=14,AA7,$A$7=15,AA7,$A$7=16,AA7,$A$7=17,AA8,$A$7=18,AA8,$A$7=19,AA8,$A$7=20,AA8,$A$7=21,AA9,$A$7=22,AA9,$A$7=23,AA9,$A$7=24,AA9,$A$7=25,AA10,$A$7=26,AA10,$A$7=27,AA10,$A$7=28,AA10,$A$7=29,AA11,$A$7=30,AA11,$A$7=31,AA11,$A$7=32,AA11,$A$7=33,AA12,$A$7=34,AA12,$A$7=35,AA12,$A$7=36,AA12,$A$7=37,AA13,$A$7=38,AA13,$A$7=39,AA13,$A$7=40,AA13)</f>
        <v>10b</v>
      </c>
      <c r="AF4" s="4" t="str" cm="1">
        <f t="array" ref="AF4">_xlfn.IFS($A$7=1,0,$A$7=2,0,$A$7=3,0,$A$7=4,AB4,$A$7=5,AB5,$A$7=6,AB5,$A$7=7,AB5,$A$7=8,AB5,$A$7=9,AB6,$A$7=10,AB6,$A$7=11,AB6,$A$7=12,AB6,$A$7=13,AB7,$A$7=14,AB7,$A$7=15,AB7,$A$7=16,AB7,$A$7=17,AB8,$A$7=18,AB8,$A$7=19,AB8,$A$7=20,AB8,$A$7=21,AB9,$A$7=22,AB9,$A$7=23,AB9,$A$7=24,AB9,$A$7=25,AB10,$A$7=26,AB10,$A$7=27,AB10,$A$7=28,AB10,$A$7=29,AB11,$A$7=30,AB11,$A$7=31,AB11,$A$7=32,AB11,$A$7=33,AB12,$A$7=34,AB12,$A$7=35,AB12,$A$7=36,AB12,$A$7=37,AB13,$A$7=38,AB13,$A$7=39,AB13,$A$7=40,AB13)</f>
        <v>5a</v>
      </c>
      <c r="AG4" s="4" t="str" cm="1">
        <f t="array" ref="AG4">_xlfn.IFS($A$7=1,0,$A$7=2,0,$A$7=3,0,$A$7=4,AC4,$A$7=5,AC5,$A$7=6,AC5,$A$7=7,AC5,$A$7=8,AC5,$A$7=9,AC6,$A$7=10,AC6,$A$7=11,AC6,$A$7=12,AC6,$A$7=13,AC7,$A$7=14,AC7,$A$7=15,AC7,$A$7=16,AC7,$A$7=17,AC8,$A$7=18,AC8,$A$7=19,AC8,$A$7=20,AC8,$A$7=21,AC9,$A$7=22,AC9,$A$7=23,AC9,$A$7=24,AC9,$A$7=25,AC10,$A$7=26,AC10,$A$7=27,AC10,$A$7=28,AC10,$A$7=29,AC11,$A$7=30,AC11,$A$7=31,AC11,$A$7=32,AC11,$A$7=33,AC12,$A$7=34,AC12,$A$7=35,AC12,$A$7=36,AC12,$A$7=37,AC13,$A$7=38,AC13,$A$7=39,AC13,$A$7=40,AC13)</f>
        <v>6d</v>
      </c>
      <c r="AH4" s="4" t="str" cm="1">
        <f t="array" ref="AH4">_xlfn.IFS($A$7=1,0,$A$7=2,0,$A$7=3,0,$A$7=4,AD4,$A$7=5,AD5,$A$7=6,AD5,$A$7=7,AD5,$A$7=8,AD5,$A$7=9,AD6,$A$7=10,AD6,$A$7=11,AD6,$A$7=12,AD6,$A$7=13,AD7,$A$7=14,AD7,$A$7=15,AD7,$A$7=16,AD7,$A$7=17,AD8,$A$7=18,AD8,$A$7=19,AD8,$A$7=20,AD8,$A$7=21,AD9,$A$7=22,AD9,$A$7=23,AD9,$A$7=24,AD9,$A$7=25,AD10,$A$7=26,AD10,$A$7=27,AD10,$A$7=28,AD10,$A$7=29,AD11,$A$7=30,AD11,$A$7=31,AD11,$A$7=32,AD11,$A$7=33,AD12,$A$7=34,AD12,$A$7=35,AD12,$A$7=36,AD12,$A$7=37,AD13,$A$7=38,AD13,$A$7=39,AD13,$A$7=40,AD13)</f>
        <v>8c</v>
      </c>
      <c r="AI4" s="4" t="str" cm="1">
        <f t="array" ref="AI4">_xlfn.IFS($A$7=1,0,$A$7=2,0,$A$7=3,0,$A$7=4,AE4,$A$7=5,AE5,$A$7=6,AE5,$A$7=7,AE5,$A$7=8,AE5,$A$7=9,AE6,$A$7=10,AE6,$A$7=11,AE6,$A$7=12,AE6,$A$7=13,AE7,$A$7=14,AE7,$A$7=15,AE7,$A$7=16,AE7,$A$7=17,AE8,$A$7=18,AE8,$A$7=19,AE8,$A$7=20,AE8,$A$7=21,AE9,$A$7=22,AE9,$A$7=23,AE9,$A$7=24,AE9,$A$7=25,AE10,$A$7=26,AE10,$A$7=27,AE10,$A$7=28,AE10,$A$7=29,AE11,$A$7=30,AE11,$A$7=31,AE11,$A$7=32,AE11,$A$7=33,AE12,$A$7=34,AE12,$A$7=35,AE12,$A$7=36,AE12,$A$7=37,AE13,$A$7=38,AE13,$A$7=39,AE13,$A$7=40,AE13)</f>
        <v>10a</v>
      </c>
      <c r="AJ4" s="4" t="str" cm="1">
        <f t="array" ref="AJ4">_xlfn.IFS($A$7=1,0,$A$7=2,0,$A$7=3,0,$A$7=4,AF4,$A$7=5,AF5,$A$7=6,AF5,$A$7=7,AF5,$A$7=8,AF5,$A$7=9,AF6,$A$7=10,AF6,$A$7=11,AF6,$A$7=12,AF6,$A$7=13,AF7,$A$7=14,AF7,$A$7=15,AF7,$A$7=16,AF7,$A$7=17,AF8,$A$7=18,AF8,$A$7=19,AF8,$A$7=20,AF8,$A$7=21,AF9,$A$7=22,AF9,$A$7=23,AF9,$A$7=24,AF9,$A$7=25,AF10,$A$7=26,AF10,$A$7=27,AF10,$A$7=28,AF10,$A$7=29,AF11,$A$7=30,AF11,$A$7=31,AF11,$A$7=32,AF11,$A$7=33,AF12,$A$7=34,AF12,$A$7=35,AF12,$A$7=36,AF12,$A$7=37,AF13,$A$7=38,AF13,$A$7=39,AF13,$A$7=40,AF13)</f>
        <v>6c</v>
      </c>
      <c r="AK4" s="4" t="str" cm="1">
        <f t="array" ref="AK4">_xlfn.IFS($A$7=1,0,$A$7=2,0,$A$7=3,0,$A$7=4,AG4,$A$7=5,AG5,$A$7=6,AG5,$A$7=7,AG5,$A$7=8,AG5,$A$7=9,AG6,$A$7=10,AG6,$A$7=11,AG6,$A$7=12,AG6,$A$7=13,AG7,$A$7=14,AG7,$A$7=15,AG7,$A$7=16,AG7,$A$7=17,AG8,$A$7=18,AG8,$A$7=19,AG8,$A$7=20,AG8,$A$7=21,AG9,$A$7=22,AG9,$A$7=23,AG9,$A$7=24,AG9,$A$7=25,AG10,$A$7=26,AG10,$A$7=27,AG10,$A$7=28,AG10,$A$7=29,AG11,$A$7=30,AG11,$A$7=31,AG11,$A$7=32,AG11,$A$7=33,AG12,$A$7=34,AG12,$A$7=35,AG12,$A$7=36,AG12,$A$7=37,AG13,$A$7=38,AG13,$A$7=39,AG13,$A$7=40,AG13)</f>
        <v>8b</v>
      </c>
      <c r="AL4" s="4" cm="1">
        <f t="array" ref="AL4">_xlfn.IFS($A$7=1,0,$A$7=2,0,$A$7=3,0,$A$7=4,AH4,$A$7=5,AH5,$A$7=6,AH5,$A$7=7,AH5,$A$7=8,AH5,$A$7=9,AH6,$A$7=10,AH6,$A$7=11,AH6,$A$7=12,AH6,$A$7=13,AH7,$A$7=14,AH7,$A$7=15,AH7,$A$7=16,AH7,$A$7=17,AH8,$A$7=18,AH8,$A$7=19,AH8,$A$7=20,AH8,$A$7=21,AH9,$A$7=22,AH9,$A$7=23,AH9,$A$7=24,AH9,$A$7=25,AH10,$A$7=26,AH10,$A$7=27,AH10,$A$7=28,AH10,$A$7=29,AH11,$A$7=30,AH11,$A$7=31,AH11,$A$7=32,AH11,$A$7=33,AH12,$A$7=34,AH12,$A$7=35,AH12,$A$7=36,AH12,$A$7=37,AH13,$A$7=38,AH13,$A$7=39,AH13,$A$7=40,AH13)</f>
        <v>0</v>
      </c>
      <c r="AM4" s="4" cm="1">
        <f t="array" ref="AM4">_xlfn.IFS($A$7=1,0,$A$7=2,0,$A$7=3,0,$A$7=4,AI4,$A$7=5,AI5,$A$7=6,AI5,$A$7=7,AI5,$A$7=8,AI5,$A$7=9,AI6,$A$7=10,AI6,$A$7=11,AI6,$A$7=12,AI6,$A$7=13,AI7,$A$7=14,AI7,$A$7=15,AI7,$A$7=16,AI7,$A$7=17,AI8,$A$7=18,AI8,$A$7=19,AI8,$A$7=20,AI8,$A$7=21,AI9,$A$7=22,AI9,$A$7=23,AI9,$A$7=24,AI9,$A$7=25,AI10,$A$7=26,AI10,$A$7=27,AI10,$A$7=28,AI10,$A$7=29,AI11,$A$7=30,AI11,$A$7=31,AI11,$A$7=32,AI11,$A$7=33,AI12,$A$7=34,AI12,$A$7=35,AI12,$A$7=36,AI12,$A$7=37,AI13,$A$7=38,AI13,$A$7=39,AI13,$A$7=40,AI13)</f>
        <v>0</v>
      </c>
      <c r="AN4" s="4" t="str" cm="1">
        <f t="array" ref="AN4">_xlfn.IFS($A$7=1,0,$A$7=2,0,$A$7=3,0,$A$7=4,AJ4,$A$7=5,AJ5,$A$7=6,AJ5,$A$7=7,AJ5,$A$7=8,AJ5,$A$7=9,AJ6,$A$7=10,AJ6,$A$7=11,AJ6,$A$7=12,AJ6,$A$7=13,AJ7,$A$7=14,AJ7,$A$7=15,AJ7,$A$7=16,AJ7,$A$7=17,AJ8,$A$7=18,AJ8,$A$7=19,AJ8,$A$7=20,AJ8,$A$7=21,AJ9,$A$7=22,AJ9,$A$7=23,AJ9,$A$7=24,AJ9,$A$7=25,AJ10,$A$7=26,AJ10,$A$7=27,AJ10,$A$7=28,AJ10,$A$7=29,AJ11,$A$7=30,AJ11,$A$7=31,AJ11,$A$7=32,AJ11,$A$7=33,AJ12,$A$7=34,AJ12,$A$7=35,AJ12,$A$7=36,AJ12,$A$7=37,AJ13,$A$7=38,AJ13,$A$7=39,AJ13,$A$7=40,AJ13)</f>
        <v>6b</v>
      </c>
      <c r="AO4" s="4" t="str" cm="1">
        <f t="array" ref="AO4">_xlfn.IFS($A$7=1,0,$A$7=2,0,$A$7=3,0,$A$7=4,AK4,$A$7=5,AK5,$A$7=6,AK5,$A$7=7,AK5,$A$7=8,AK5,$A$7=9,AK6,$A$7=10,AK6,$A$7=11,AK6,$A$7=12,AK6,$A$7=13,AK7,$A$7=14,AK7,$A$7=15,AK7,$A$7=16,AK7,$A$7=17,AK8,$A$7=18,AK8,$A$7=19,AK8,$A$7=20,AK8,$A$7=21,AK9,$A$7=22,AK9,$A$7=23,AK9,$A$7=24,AK9,$A$7=25,AK10,$A$7=26,AK10,$A$7=27,AK10,$A$7=28,AK10,$A$7=29,AK11,$A$7=30,AK11,$A$7=31,AK11,$A$7=32,AK11,$A$7=33,AK12,$A$7=34,AK12,$A$7=35,AK12,$A$7=36,AK12,$A$7=37,AK13,$A$7=38,AK13,$A$7=39,AK13,$A$7=40,AK13)</f>
        <v>8a</v>
      </c>
      <c r="AP4" s="4" t="str" cm="1">
        <f t="array" ref="AP4">_xlfn.IFS($A$7=1,0,$A$7=2,0,$A$7=3,0,$A$7=4,AL4,$A$7=5,AL5,$A$7=6,AL5,$A$7=7,AL5,$A$7=8,AL5,$A$7=9,AL6,$A$7=10,AL6,$A$7=11,AL6,$A$7=12,AL6,$A$7=13,AL7,$A$7=14,AL7,$A$7=15,AL7,$A$7=16,AL7,$A$7=17,AL8,$A$7=18,AL8,$A$7=19,AL8,$A$7=20,AL8,$A$7=21,AL9,$A$7=22,AL9,$A$7=23,AL9,$A$7=24,AL9,$A$7=25,AL10,$A$7=26,AL10,$A$7=27,AL10,$A$7=28,AL10,$A$7=29,AL11,$A$7=30,AL11,$A$7=31,AL11,$A$7=32,AL11,$A$7=33,AL12,$A$7=34,AL12,$A$7=35,AL12,$A$7=36,AL12,$A$7=37,AL13,$A$7=38,AL13,$A$7=39,AL13,$A$7=40,AL13)</f>
        <v>9d</v>
      </c>
      <c r="AQ4" s="4" t="str" cm="1">
        <f t="array" ref="AQ4">_xlfn.IFS($A$7=1,0,$A$7=2,0,$A$7=3,0,$A$7=4,AM4,$A$7=5,AM5,$A$7=6,AM5,$A$7=7,AM5,$A$7=8,AM5,$A$7=9,AM6,$A$7=10,AM6,$A$7=11,AM6,$A$7=12,AM6,$A$7=13,AM7,$A$7=14,AM7,$A$7=15,AM7,$A$7=16,AM7,$A$7=17,AM8,$A$7=18,AM8,$A$7=19,AM8,$A$7=20,AM8,$A$7=21,AM9,$A$7=22,AM9,$A$7=23,AM9,$A$7=24,AM9,$A$7=25,AM10,$A$7=26,AM10,$A$7=27,AM10,$A$7=28,AM10,$A$7=29,AM11,$A$7=30,AM11,$A$7=31,AM11,$A$7=32,AM11,$A$7=33,AM12,$A$7=34,AM12,$A$7=35,AM12,$A$7=36,AM12,$A$7=37,AM13,$A$7=38,AM13,$A$7=39,AM13,$A$7=40,AM13)</f>
        <v>11b</v>
      </c>
      <c r="AR4" s="4" t="str" cm="1">
        <f t="array" ref="AR4">_xlfn.IFS($A$7=1,0,$A$7=2,0,$A$7=3,0,$A$7=4,AN4,$A$7=5,AN5,$A$7=6,AN5,$A$7=7,AN5,$A$7=8,AN5,$A$7=9,AN6,$A$7=10,AN6,$A$7=11,AN6,$A$7=12,AN6,$A$7=13,AN7,$A$7=14,AN7,$A$7=15,AN7,$A$7=16,AN7,$A$7=17,AN8,$A$7=18,AN8,$A$7=19,AN8,$A$7=20,AN8,$A$7=21,AN9,$A$7=22,AN9,$A$7=23,AN9,$A$7=24,AN9,$A$7=25,AN10,$A$7=26,AN10,$A$7=27,AN10,$A$7=28,AN10,$A$7=29,AN11,$A$7=30,AN11,$A$7=31,AN11,$A$7=32,AN11,$A$7=33,AN12,$A$7=34,AN12,$A$7=35,AN12,$A$7=36,AN12,$A$7=37,AN13,$A$7=38,AN13,$A$7=39,AN13,$A$7=40,AN13)</f>
        <v>6a</v>
      </c>
      <c r="AS4" s="4" t="str" cm="1">
        <f t="array" ref="AS4">_xlfn.IFS($A$7=1,0,$A$7=2,0,$A$7=3,0,$A$7=4,AO4,$A$7=5,AO5,$A$7=6,AO5,$A$7=7,AO5,$A$7=8,AO5,$A$7=9,AO6,$A$7=10,AO6,$A$7=11,AO6,$A$7=12,AO6,$A$7=13,AO7,$A$7=14,AO7,$A$7=15,AO7,$A$7=16,AO7,$A$7=17,AO8,$A$7=18,AO8,$A$7=19,AO8,$A$7=20,AO8,$A$7=21,AO9,$A$7=22,AO9,$A$7=23,AO9,$A$7=24,AO9,$A$7=25,AO10,$A$7=26,AO10,$A$7=27,AO10,$A$7=28,AO10,$A$7=29,AO11,$A$7=30,AO11,$A$7=31,AO11,$A$7=32,AO11,$A$7=33,AO12,$A$7=34,AO12,$A$7=35,AO12,$A$7=36,AO12,$A$7=37,AO13,$A$7=38,AO13,$A$7=39,AO13,$A$7=40,AO13)</f>
        <v>7d</v>
      </c>
      <c r="AT4" s="4" t="str" cm="1">
        <f t="array" ref="AT4">_xlfn.IFS($A$7=1,0,$A$7=2,0,$A$7=3,0,$A$7=4,AP4,$A$7=5,AP5,$A$7=6,AP5,$A$7=7,AP5,$A$7=8,AP5,$A$7=9,AP6,$A$7=10,AP6,$A$7=11,AP6,$A$7=12,AP6,$A$7=13,AP7,$A$7=14,AP7,$A$7=15,AP7,$A$7=16,AP7,$A$7=17,AP8,$A$7=18,AP8,$A$7=19,AP8,$A$7=20,AP8,$A$7=21,AP9,$A$7=22,AP9,$A$7=23,AP9,$A$7=24,AP9,$A$7=25,AP10,$A$7=26,AP10,$A$7=27,AP10,$A$7=28,AP10,$A$7=29,AP11,$A$7=30,AP11,$A$7=31,AP11,$A$7=32,AP11,$A$7=33,AP12,$A$7=34,AP12,$A$7=35,AP12,$A$7=36,AP12,$A$7=37,AP13,$A$7=38,AP13,$A$7=39,AP13,$A$7=40,AP13)</f>
        <v>9c</v>
      </c>
      <c r="AU4" s="4" t="str" cm="1">
        <f t="array" ref="AU4">_xlfn.IFS($A$7=1,0,$A$7=2,0,$A$7=3,0,$A$7=4,AQ4,$A$7=5,AQ5,$A$7=6,AQ5,$A$7=7,AQ5,$A$7=8,AQ5,$A$7=9,AQ6,$A$7=10,AQ6,$A$7=11,AQ6,$A$7=12,AQ6,$A$7=13,AQ7,$A$7=14,AQ7,$A$7=15,AQ7,$A$7=16,AQ7,$A$7=17,AQ8,$A$7=18,AQ8,$A$7=19,AQ8,$A$7=20,AQ8,$A$7=21,AQ9,$A$7=22,AQ9,$A$7=23,AQ9,$A$7=24,AQ9,$A$7=25,AQ10,$A$7=26,AQ10,$A$7=27,AQ10,$A$7=28,AQ10,$A$7=29,AQ11,$A$7=30,AQ11,$A$7=31,AQ11,$A$7=32,AQ11,$A$7=33,AQ12,$A$7=34,AQ12,$A$7=35,AQ12,$A$7=36,AQ12,$A$7=37,AQ13,$A$7=38,AQ13,$A$7=39,AQ13,$A$7=40,AQ13)</f>
        <v>11a</v>
      </c>
      <c r="AV4" s="4" t="str" cm="1">
        <f t="array" ref="AV4">_xlfn.IFS($A$7=1,0,$A$7=2,0,$A$7=3,0,$A$7=4,AR4,$A$7=5,AR5,$A$7=6,AR5,$A$7=7,AR5,$A$7=8,AR5,$A$7=9,AR6,$A$7=10,AR6,$A$7=11,AR6,$A$7=12,AR6,$A$7=13,AR7,$A$7=14,AR7,$A$7=15,AR7,$A$7=16,AR7,$A$7=17,AR8,$A$7=18,AR8,$A$7=19,AR8,$A$7=20,AR8,$A$7=21,AR9,$A$7=22,AR9,$A$7=23,AR9,$A$7=24,AR9,$A$7=25,AR10,$A$7=26,AR10,$A$7=27,AR10,$A$7=28,AR10,$A$7=29,AR11,$A$7=30,AR11,$A$7=31,AR11,$A$7=32,AR11,$A$7=33,AR12,$A$7=34,AR12,$A$7=35,AR12,$A$7=36,AR12,$A$7=37,AR13,$A$7=38,AR13,$A$7=39,AR13,$A$7=40,AR13)</f>
        <v>5d</v>
      </c>
      <c r="AW4" s="4" t="str" cm="1">
        <f t="array" ref="AW4">_xlfn.IFS($A$7=1,0,$A$7=2,0,$A$7=3,0,$A$7=4,AS4,$A$7=5,AS5,$A$7=6,AS5,$A$7=7,AS5,$A$7=8,AS5,$A$7=9,AS6,$A$7=10,AS6,$A$7=11,AS6,$A$7=12,AS6,$A$7=13,AS7,$A$7=14,AS7,$A$7=15,AS7,$A$7=16,AS7,$A$7=17,AS8,$A$7=18,AS8,$A$7=19,AS8,$A$7=20,AS8,$A$7=21,AS9,$A$7=22,AS9,$A$7=23,AS9,$A$7=24,AS9,$A$7=25,AS10,$A$7=26,AS10,$A$7=27,AS10,$A$7=28,AS10,$A$7=29,AS11,$A$7=30,AS11,$A$7=31,AS11,$A$7=32,AS11,$A$7=33,AS12,$A$7=34,AS12,$A$7=35,AS12,$A$7=36,AS12,$A$7=37,AS13,$A$7=38,AS13,$A$7=39,AS13,$A$7=40,AS13)</f>
        <v>7c</v>
      </c>
      <c r="AX4" s="4" t="str" cm="1">
        <f t="array" ref="AX4">_xlfn.IFS($A$7=1,0,$A$7=2,0,$A$7=3,0,$A$7=4,AT4,$A$7=5,AT5,$A$7=6,AT5,$A$7=7,AT5,$A$7=8,AT5,$A$7=9,AT6,$A$7=10,AT6,$A$7=11,AT6,$A$7=12,AT6,$A$7=13,AT7,$A$7=14,AT7,$A$7=15,AT7,$A$7=16,AT7,$A$7=17,AT8,$A$7=18,AT8,$A$7=19,AT8,$A$7=20,AT8,$A$7=21,AT9,$A$7=22,AT9,$A$7=23,AT9,$A$7=24,AT9,$A$7=25,AT10,$A$7=26,AT10,$A$7=27,AT10,$A$7=28,AT10,$A$7=29,AT11,$A$7=30,AT11,$A$7=31,AT11,$A$7=32,AT11,$A$7=33,AT12,$A$7=34,AT12,$A$7=35,AT12,$A$7=36,AT12,$A$7=37,AT13,$A$7=38,AT13,$A$7=39,AT13,$A$7=40,AT13)</f>
        <v>9b</v>
      </c>
      <c r="AY4" s="4" t="str" cm="1">
        <f t="array" ref="AY4">_xlfn.IFS($A$7=1,0,$A$7=2,0,$A$7=3,0,$A$7=4,AU4,$A$7=5,AU5,$A$7=6,AU5,$A$7=7,AU5,$A$7=8,AU5,$A$7=9,AU6,$A$7=10,AU6,$A$7=11,AU6,$A$7=12,AU6,$A$7=13,AU7,$A$7=14,AU7,$A$7=15,AU7,$A$7=16,AU7,$A$7=17,AU8,$A$7=18,AU8,$A$7=19,AU8,$A$7=20,AU8,$A$7=21,AU9,$A$7=22,AU9,$A$7=23,AU9,$A$7=24,AU9,$A$7=25,AU10,$A$7=26,AU10,$A$7=27,AU10,$A$7=28,AU10,$A$7=29,AU11,$A$7=30,AU11,$A$7=31,AU11,$A$7=32,AU11,$A$7=33,AU12,$A$7=34,AU12,$A$7=35,AU12,$A$7=36,AU12,$A$7=37,AU13,$A$7=38,AU13,$A$7=39,AU13,$A$7=40,AU13)</f>
        <v>10d</v>
      </c>
    </row>
    <row r="5" spans="1:63" x14ac:dyDescent="0.2">
      <c r="A5" s="1">
        <f>'Zeitpläne Stationen'!E7</f>
        <v>4</v>
      </c>
      <c r="B5">
        <v>2</v>
      </c>
      <c r="C5" s="3">
        <f>$A$1+TIME(0,PRODUCT(B4,$A$2),0)</f>
        <v>0.38194444444444448</v>
      </c>
      <c r="D5" s="4" t="str">
        <f>'Zeitpläne Stationen'!B4</f>
        <v>5b</v>
      </c>
      <c r="E5" s="4" t="str" cm="1">
        <f t="array" ref="E5">_xlfn.IFS($A$7=1,0,$A$7=2,0,$A$7=3,0,$A$7=4,D6,$A$7=5,D7,$A$7=6,D7,$A$7=7,D7,$A$7=8,D7,$A$7=9,D8,$A$7=10,D8,$A$7=11,D8,$A$7=12,D8,$A$7=13,D9,$A$7=14,D9,$A$7=15,D9,$A$7=16,D9,$A$7=17,D10,$A$7=18,D10,$A$7=19,D10,$A$7=20,D10,$A$7=21,D11,$A$7=22,D11,$A$7=23,D11,$A$7=24,D11,$A$7=25,D12,$A$7=26,D12,$A$7=27,D12,$A$7=28,D12,$A$7=29,D13,$A$7=30,D13,$A$7=31,D13,$A$7=32,D13,$A$7=33,D14,$A$7=34,D14,$A$7=35,D14,$A$7=36,D14,$A$7=37,D15,$A$7=38,D15,$A$7=39,D15,$A$7=40,D15)</f>
        <v>7a</v>
      </c>
      <c r="F5" s="4" t="str" cm="1">
        <f t="array" ref="F5">_xlfn.IFS($A$7=1,0,$A$7=2,0,$A$7=3,0,$A$7=4,D15,$A$7=5,D16,$A$7=6,D16,$A$7=7,D16,$A$7=8,D16,$A$7=9,D17,$A$7=10,D11,$A$7=11,D11,$A$7=12,D11,$A$7=13,D13,$A$7=14,D13,$A$7=15,D13,$A$7=16,D13,$A$7=17,D14,$A$7=18,D15,$A$7=19,D15,$A$7=20,D15,$A$7=21,D16,$A$7=22,D17,$A$7=23,D17,$A$7=24,D17,$A$7=25,D18,$A$7=26,D19,$A$7=27,D19,$A$7=28,D19,$A$7=29,D20,$A$7=30,D21,$A$7=31,D21,$A$7=32,D21,$A$7=33,D22,$A$7=34,D23,$A$7=35,D23,$A$7=36,D23,$A$7=37,D24,$A$7=38,D25,$A$7=39,D25,$A$7=40,D25)</f>
        <v>8d</v>
      </c>
      <c r="G5" s="4" t="str" cm="1">
        <f t="array" ref="G5">_xlfn.IFS($A$7=1,0,$A$7=2,0,$A$7=3,0,$A$7=4,D25,$A$7=5,D26,$A$7=6,D26,$A$7=7,D26,$A$7=8,D14,$A$7=9,D14,$A$7=10,D14,$A$7=11,D14,$A$7=12,D14,$A$7=13,D17,$A$7=14,D17,$A$7=15,D17,$A$7=16,D17,$A$7=17,D18,$A$7=18,D19,$A$7=19,D20,$A$7=20,D20,$A$7=21,D21,$A$7=22,D22,$A$7=23,D23,$A$7=24,D23,$A$7=25,D24,$A$7=26,D25,$A$7=27,D26,$A$7=28,D26,$A$7=29,D27,$A$7=30,D28,$A$7=31,D29,$A$7=32,D29,$A$7=33,D22,$A$7=34,D31,$A$7=35,D32,$A$7=36,D32,$A$7=37,D33,$A$7=38,D34,$A$7=39,D35,$A$7=40,D35)</f>
        <v>10b</v>
      </c>
      <c r="H5" s="4" t="str">
        <f>'Zeitpläne Stationen'!B3</f>
        <v>5a</v>
      </c>
      <c r="I5" s="4" t="str" cm="1">
        <f t="array" ref="I5">_xlfn.IFS($A$7=1,0,$A$7=2,0,$A$7=3,0,$A$7=4,H6,$A$7=5,H7,$A$7=6,H7,$A$7=7,H7,$A$7=8,H7,$A$7=9,H8,$A$7=10,H8,$A$7=11,H8,$A$7=12,H8,$A$7=13,H9,$A$7=14,H9,$A$7=15,H9,$A$7=16,H9,$A$7=17,H10,$A$7=18,H10,$A$7=19,H10,$A$7=20,H10,$A$7=21,H11,$A$7=22,H11,$A$7=23,H11,$A$7=24,H11,$A$7=25,H12,$A$7=26,H12,$A$7=27,H12,$A$7=28,H12,$A$7=29,H13,$A$7=30,H13,$A$7=31,H13,$A$7=32,H13,$A$7=33,H14,$A$7=34,H14,$A$7=35,H14,$A$7=36,H14,$A$7=37,H15,$A$7=38,H15,$A$7=39,H15,$A$7=40,H15)</f>
        <v>6d</v>
      </c>
      <c r="J5" s="4" t="str" cm="1">
        <f t="array" ref="J5">_xlfn.IFS($A$7=1,0,$A$7=2,0,$A$7=3,0,$A$7=4,H15,$A$7=5,H16,$A$7=6,H16,$A$7=7,H16,$A$7=8,H16,$A$7=9,H17,$A$7=10,H11,$A$7=11,H11,$A$7=12,H11,$A$7=13,H13,$A$7=14,H13,$A$7=15,H13,$A$7=16,H13,$A$7=17,H14,$A$7=18,H15,$A$7=19,H15,$A$7=20,H15,$A$7=21,H16,$A$7=22,H17,$A$7=23,H17,$A$7=24,H17,$A$7=25,H18,$A$7=26,H19,$A$7=27,H19,$A$7=28,H19,$A$7=29,H20,$A$7=30,H21,$A$7=31,H21,$A$7=32,H21,$A$7=33,H22,$A$7=34,H23,$A$7=35,H23,$A$7=36,H23,$A$7=37,H24,$A$7=38,H25,$A$7=39,H25,$A$7=40,H25)</f>
        <v>8c</v>
      </c>
      <c r="K5" s="4" t="str" cm="1">
        <f t="array" ref="K5">_xlfn.IFS($A$7=1,0,$A$7=2,0,$A$7=3,0,$A$7=4,H25,$A$7=5,H26,$A$7=6,H26,$A$7=7,H26,$A$7=8,H14,$A$7=9,H14,$A$7=10,H14,$A$7=11,H14,$A$7=12,H14,$A$7=13,H17,$A$7=14,H17,$A$7=15,H17,$A$7=16,H17,$A$7=17,H18,$A$7=18,H19,$A$7=19,H20,$A$7=20,H20,$A$7=21,H21,$A$7=22,H22,$A$7=23,H23,$A$7=24,H23,$A$7=25,H24,$A$7=26,H25,$A$7=27,H26,$A$7=28,H26,$A$7=29,H27,$A$7=30,H28,$A$7=31,H29,$A$7=32,H29,$A$7=33,H22,$A$7=34,H31,$A$7=35,H32,$A$7=36,H32,$A$7=37,H33,$A$7=38,H34,$A$7=39,H35,$A$7=40,H35)</f>
        <v>10a</v>
      </c>
      <c r="L5" s="4" t="str" cm="1">
        <f t="array" ref="L5">_xlfn.IFS($A$7=1,0,$A$7=2,0,$A$7=3,0,$A$7=4,H5,$A$7=5,H6,$A$7=6,H6,$A$7=7,H6,$A$7=8,H6,$A$7=9,H7,$A$7=10,H7,$A$7=11,H7,$A$7=12,H7,$A$7=13,H8,$A$7=14,H8,$A$7=15,H8,$A$7=16,H8,$A$7=17,H9,$A$7=18,H9,$A$7=19,H9,$A$7=20,H9,$A$7=21,H10,$A$7=22,H10,$A$7=23,H10,$A$7=24,H10,$A$7=25,H11,$A$7=26,H11,$A$7=27,H11,$A$7=28,H11,$A$7=29,H12,$A$7=30,H12,$A$7=31,H12,$A$7=32,H12,$A$7=33,H13,$A$7=34,H13,$A$7=35,H13,$A$7=36,H13,$A$7=37,H14,$A$7=38,H14,$A$7=39,H14,$A$7=40,H14)</f>
        <v>6c</v>
      </c>
      <c r="M5" s="4" t="str" cm="1">
        <f t="array" ref="M5">_xlfn.IFS($A$7=1,0,$A$7=2,0,$A$7=3,0,$A$7=4,I5,$A$7=5,I6,$A$7=6,I6,$A$7=7,I6,$A$7=8,I6,$A$7=9,I7,$A$7=10,I7,$A$7=11,I7,$A$7=12,I7,$A$7=13,I8,$A$7=14,I8,$A$7=15,I8,$A$7=16,I8,$A$7=17,I9,$A$7=18,I9,$A$7=19,I9,$A$7=20,I9,$A$7=21,I10,$A$7=22,I10,$A$7=23,I10,$A$7=24,I10,$A$7=25,I11,$A$7=26,I11,$A$7=27,I11,$A$7=28,I11,$A$7=29,I12,$A$7=30,I12,$A$7=31,I12,$A$7=32,I12,$A$7=33,I13,$A$7=34,I13,$A$7=35,I13,$A$7=36,I13,$A$7=37,I14,$A$7=38,I14,$A$7=39,I14,$A$7=40,I14)</f>
        <v>8b</v>
      </c>
      <c r="N5" s="4" cm="1">
        <f t="array" ref="N5">_xlfn.IFS($A$7=1,0,$A$7=2,0,$A$7=3,0,$A$7=4,J5,$A$7=5,J6,$A$7=6,J6,$A$7=7,J6,$A$7=8,J6,$A$7=9,J7,$A$7=10,J7,$A$7=11,J7,$A$7=12,J7,$A$7=13,J8,$A$7=14,J8,$A$7=15,J8,$A$7=16,J8,$A$7=17,J9,$A$7=18,J9,$A$7=19,J9,$A$7=20,J9,$A$7=21,J10,$A$7=22,J10,$A$7=23,J10,$A$7=24,J10,$A$7=25,J11,$A$7=26,J11,$A$7=27,J11,$A$7=28,J11,$A$7=29,J12,$A$7=30,J12,$A$7=31,J12,$A$7=32,J12,$A$7=33,J13,$A$7=34,J13,$A$7=35,J13,$A$7=36,J13,$A$7=37,J14,$A$7=38,J14,$A$7=39,J14,$A$7=40,J14)</f>
        <v>0</v>
      </c>
      <c r="O5" s="4" cm="1">
        <f t="array" ref="O5">_xlfn.IFS($A$7=1,0,$A$7=2,0,$A$7=3,0,$A$7=4,K5,$A$7=5,K6,$A$7=6,K6,$A$7=7,K6,$A$7=8,K6,$A$7=9,K7,$A$7=10,K7,$A$7=11,K7,$A$7=12,K7,$A$7=13,K8,$A$7=14,K8,$A$7=15,K8,$A$7=16,K8,$A$7=17,K9,$A$7=18,K9,$A$7=19,K9,$A$7=20,K9,$A$7=21,K10,$A$7=22,K10,$A$7=23,K10,$A$7=24,K10,$A$7=25,K11,$A$7=26,K11,$A$7=27,K11,$A$7=28,K11,$A$7=29,K12,$A$7=30,K12,$A$7=31,K12,$A$7=32,K12,$A$7=33,K13,$A$7=34,K13,$A$7=35,K13,$A$7=36,K13,$A$7=37,K14,$A$7=38,K14,$A$7=39,K14,$A$7=40,K14)</f>
        <v>0</v>
      </c>
      <c r="P5" s="4" t="str" cm="1">
        <f t="array" ref="P5">_xlfn.IFS($A$7=1,0,$A$7=2,0,$A$7=3,0,$A$7=4,L5,$A$7=5,L6,$A$7=6,L6,$A$7=7,L6,$A$7=8,L6,$A$7=9,L7,$A$7=10,L7,$A$7=11,L7,$A$7=12,L7,$A$7=13,L8,$A$7=14,L8,$A$7=15,L8,$A$7=16,L8,$A$7=17,L9,$A$7=18,L9,$A$7=19,L9,$A$7=20,L9,$A$7=21,L10,$A$7=22,L10,$A$7=23,L10,$A$7=24,L10,$A$7=25,L11,$A$7=26,L11,$A$7=27,L11,$A$7=28,L11,$A$7=29,L12,$A$7=30,L12,$A$7=31,L12,$A$7=32,L12,$A$7=33,L13,$A$7=34,L13,$A$7=35,L13,$A$7=36,L13,$A$7=37,L14,$A$7=38,L14,$A$7=39,L14,$A$7=40,L14)</f>
        <v>6b</v>
      </c>
      <c r="Q5" s="4" t="str" cm="1">
        <f t="array" ref="Q5">_xlfn.IFS($A$7=1,0,$A$7=2,0,$A$7=3,0,$A$7=4,M5,$A$7=5,M6,$A$7=6,M6,$A$7=7,M6,$A$7=8,M6,$A$7=9,M7,$A$7=10,M7,$A$7=11,M7,$A$7=12,M7,$A$7=13,M8,$A$7=14,M8,$A$7=15,M8,$A$7=16,M8,$A$7=17,M9,$A$7=18,M9,$A$7=19,M9,$A$7=20,M9,$A$7=21,M10,$A$7=22,M10,$A$7=23,M10,$A$7=24,M10,$A$7=25,M11,$A$7=26,M11,$A$7=27,M11,$A$7=28,M11,$A$7=29,M12,$A$7=30,M12,$A$7=31,M12,$A$7=32,M12,$A$7=33,M13,$A$7=34,M13,$A$7=35,M13,$A$7=36,M13,$A$7=37,M14,$A$7=38,M14,$A$7=39,M14,$A$7=40,M14)</f>
        <v>8a</v>
      </c>
      <c r="R5" s="4" t="str" cm="1">
        <f t="array" ref="R5">_xlfn.IFS($A$7=1,0,$A$7=2,0,$A$7=3,0,$A$7=4,N5,$A$7=5,N6,$A$7=6,N6,$A$7=7,N6,$A$7=8,N6,$A$7=9,N7,$A$7=10,N7,$A$7=11,N7,$A$7=12,N7,$A$7=13,N8,$A$7=14,N8,$A$7=15,N8,$A$7=16,N8,$A$7=17,N9,$A$7=18,N9,$A$7=19,N9,$A$7=20,N9,$A$7=21,N10,$A$7=22,N10,$A$7=23,N10,$A$7=24,N10,$A$7=25,N11,$A$7=26,N11,$A$7=27,N11,$A$7=28,N11,$A$7=29,N12,$A$7=30,N12,$A$7=31,N12,$A$7=32,N12,$A$7=33,N13,$A$7=34,N13,$A$7=35,N13,$A$7=36,N13,$A$7=37,N14,$A$7=38,N14,$A$7=39,N14,$A$7=40,N14)</f>
        <v>9d</v>
      </c>
      <c r="S5" s="4" t="str" cm="1">
        <f t="array" ref="S5">_xlfn.IFS($A$7=1,0,$A$7=2,0,$A$7=3,0,$A$7=4,O5,$A$7=5,O6,$A$7=6,O6,$A$7=7,O6,$A$7=8,O6,$A$7=9,O7,$A$7=10,O7,$A$7=11,O7,$A$7=12,O7,$A$7=13,O8,$A$7=14,O8,$A$7=15,O8,$A$7=16,O8,$A$7=17,O9,$A$7=18,O9,$A$7=19,O9,$A$7=20,O9,$A$7=21,O10,$A$7=22,O10,$A$7=23,O10,$A$7=24,O10,$A$7=25,O11,$A$7=26,O11,$A$7=27,O11,$A$7=28,O11,$A$7=29,O12,$A$7=30,O12,$A$7=31,O12,$A$7=32,O12,$A$7=33,O13,$A$7=34,O13,$A$7=35,O13,$A$7=36,O13,$A$7=37,O14,$A$7=38,O14,$A$7=39,O14,$A$7=40,O14)</f>
        <v>11b</v>
      </c>
      <c r="T5" s="4" t="str" cm="1">
        <f t="array" ref="T5">_xlfn.IFS($A$7=1,0,$A$7=2,0,$A$7=3,0,$A$7=4,P5,$A$7=5,P6,$A$7=6,P6,$A$7=7,P6,$A$7=8,P6,$A$7=9,P7,$A$7=10,P7,$A$7=11,P7,$A$7=12,P7,$A$7=13,P8,$A$7=14,P8,$A$7=15,P8,$A$7=16,P8,$A$7=17,P9,$A$7=18,P9,$A$7=19,P9,$A$7=20,P9,$A$7=21,P10,$A$7=22,P10,$A$7=23,P10,$A$7=24,P10,$A$7=25,P11,$A$7=26,P11,$A$7=27,P11,$A$7=28,P11,$A$7=29,P12,$A$7=30,P12,$A$7=31,P12,$A$7=32,P12,$A$7=33,P13,$A$7=34,P13,$A$7=35,P13,$A$7=36,P13,$A$7=37,P14,$A$7=38,P14,$A$7=39,P14,$A$7=40,P14)</f>
        <v>6a</v>
      </c>
      <c r="U5" s="4" t="str" cm="1">
        <f t="array" ref="U5">_xlfn.IFS($A$7=1,0,$A$7=2,0,$A$7=3,0,$A$7=4,Q5,$A$7=5,Q6,$A$7=6,Q6,$A$7=7,Q6,$A$7=8,Q6,$A$7=9,Q7,$A$7=10,Q7,$A$7=11,Q7,$A$7=12,Q7,$A$7=13,Q8,$A$7=14,Q8,$A$7=15,Q8,$A$7=16,Q8,$A$7=17,Q9,$A$7=18,Q9,$A$7=19,Q9,$A$7=20,Q9,$A$7=21,Q10,$A$7=22,Q10,$A$7=23,Q10,$A$7=24,Q10,$A$7=25,Q11,$A$7=26,Q11,$A$7=27,Q11,$A$7=28,Q11,$A$7=29,Q12,$A$7=30,Q12,$A$7=31,Q12,$A$7=32,Q12,$A$7=33,Q13,$A$7=34,Q13,$A$7=35,Q13,$A$7=36,Q13,$A$7=37,Q14,$A$7=38,Q14,$A$7=39,Q14,$A$7=40,Q14)</f>
        <v>7d</v>
      </c>
      <c r="V5" s="4" t="str" cm="1">
        <f t="array" ref="V5">_xlfn.IFS($A$7=1,0,$A$7=2,0,$A$7=3,0,$A$7=4,R5,$A$7=5,R6,$A$7=6,R6,$A$7=7,R6,$A$7=8,R6,$A$7=9,R7,$A$7=10,R7,$A$7=11,R7,$A$7=12,R7,$A$7=13,R8,$A$7=14,R8,$A$7=15,R8,$A$7=16,R8,$A$7=17,R9,$A$7=18,R9,$A$7=19,R9,$A$7=20,R9,$A$7=21,R10,$A$7=22,R10,$A$7=23,R10,$A$7=24,R10,$A$7=25,R11,$A$7=26,R11,$A$7=27,R11,$A$7=28,R11,$A$7=29,R12,$A$7=30,R12,$A$7=31,R12,$A$7=32,R12,$A$7=33,R13,$A$7=34,R13,$A$7=35,R13,$A$7=36,R13,$A$7=37,R14,$A$7=38,R14,$A$7=39,R14,$A$7=40,R14)</f>
        <v>9c</v>
      </c>
      <c r="W5" s="4" t="str" cm="1">
        <f t="array" ref="W5">_xlfn.IFS($A$7=1,0,$A$7=2,0,$A$7=3,0,$A$7=4,S5,$A$7=5,S6,$A$7=6,S6,$A$7=7,S6,$A$7=8,S6,$A$7=9,S7,$A$7=10,S7,$A$7=11,S7,$A$7=12,S7,$A$7=13,S8,$A$7=14,S8,$A$7=15,S8,$A$7=16,S8,$A$7=17,S9,$A$7=18,S9,$A$7=19,S9,$A$7=20,S9,$A$7=21,S10,$A$7=22,S10,$A$7=23,S10,$A$7=24,S10,$A$7=25,S11,$A$7=26,S11,$A$7=27,S11,$A$7=28,S11,$A$7=29,S12,$A$7=30,S12,$A$7=31,S12,$A$7=32,S12,$A$7=33,S13,$A$7=34,S13,$A$7=35,S13,$A$7=36,S13,$A$7=37,S14,$A$7=38,S14,$A$7=39,S14,$A$7=40,S14)</f>
        <v>11a</v>
      </c>
      <c r="X5" s="4" t="str" cm="1">
        <f t="array" ref="X5">_xlfn.IFS($A$7=1,0,$A$7=2,0,$A$7=3,0,$A$7=4,T5,$A$7=5,T6,$A$7=6,T6,$A$7=7,T6,$A$7=8,T6,$A$7=9,T7,$A$7=10,T7,$A$7=11,T7,$A$7=12,T7,$A$7=13,T8,$A$7=14,T8,$A$7=15,T8,$A$7=16,T8,$A$7=17,T9,$A$7=18,T9,$A$7=19,T9,$A$7=20,T9,$A$7=21,T10,$A$7=22,T10,$A$7=23,T10,$A$7=24,T10,$A$7=25,T11,$A$7=26,T11,$A$7=27,T11,$A$7=28,T11,$A$7=29,T12,$A$7=30,T12,$A$7=31,T12,$A$7=32,T12,$A$7=33,T13,$A$7=34,T13,$A$7=35,T13,$A$7=36,T13,$A$7=37,T14,$A$7=38,T14,$A$7=39,T14,$A$7=40,T14)</f>
        <v>5d</v>
      </c>
      <c r="Y5" s="4" t="str" cm="1">
        <f t="array" ref="Y5">_xlfn.IFS($A$7=1,0,$A$7=2,0,$A$7=3,0,$A$7=4,U5,$A$7=5,U6,$A$7=6,U6,$A$7=7,U6,$A$7=8,U6,$A$7=9,U7,$A$7=10,U7,$A$7=11,U7,$A$7=12,U7,$A$7=13,U8,$A$7=14,U8,$A$7=15,U8,$A$7=16,U8,$A$7=17,U9,$A$7=18,U9,$A$7=19,U9,$A$7=20,U9,$A$7=21,U10,$A$7=22,U10,$A$7=23,U10,$A$7=24,U10,$A$7=25,U11,$A$7=26,U11,$A$7=27,U11,$A$7=28,U11,$A$7=29,U12,$A$7=30,U12,$A$7=31,U12,$A$7=32,U12,$A$7=33,U13,$A$7=34,U13,$A$7=35,U13,$A$7=36,U13,$A$7=37,U14,$A$7=38,U14,$A$7=39,U14,$A$7=40,U14)</f>
        <v>7c</v>
      </c>
      <c r="Z5" s="4" t="str" cm="1">
        <f t="array" ref="Z5">_xlfn.IFS($A$7=1,0,$A$7=2,0,$A$7=3,0,$A$7=4,V5,$A$7=5,V6,$A$7=6,V6,$A$7=7,V6,$A$7=8,V6,$A$7=9,V7,$A$7=10,V7,$A$7=11,V7,$A$7=12,V7,$A$7=13,V8,$A$7=14,V8,$A$7=15,V8,$A$7=16,V8,$A$7=17,V9,$A$7=18,V9,$A$7=19,V9,$A$7=20,V9,$A$7=21,V10,$A$7=22,V10,$A$7=23,V10,$A$7=24,V10,$A$7=25,V11,$A$7=26,V11,$A$7=27,V11,$A$7=28,V11,$A$7=29,V12,$A$7=30,V12,$A$7=31,V12,$A$7=32,V12,$A$7=33,V13,$A$7=34,V13,$A$7=35,V13,$A$7=36,V13,$A$7=37,V14,$A$7=38,V14,$A$7=39,V14,$A$7=40,V14)</f>
        <v>9b</v>
      </c>
      <c r="AA5" s="4" t="str" cm="1">
        <f t="array" ref="AA5">_xlfn.IFS($A$7=1,0,$A$7=2,0,$A$7=3,0,$A$7=4,W5,$A$7=5,W6,$A$7=6,W6,$A$7=7,W6,$A$7=8,W6,$A$7=9,W7,$A$7=10,W7,$A$7=11,W7,$A$7=12,W7,$A$7=13,W8,$A$7=14,W8,$A$7=15,W8,$A$7=16,W8,$A$7=17,W9,$A$7=18,W9,$A$7=19,W9,$A$7=20,W9,$A$7=21,W10,$A$7=22,W10,$A$7=23,W10,$A$7=24,W10,$A$7=25,W11,$A$7=26,W11,$A$7=27,W11,$A$7=28,W11,$A$7=29,W12,$A$7=30,W12,$A$7=31,W12,$A$7=32,W12,$A$7=33,W13,$A$7=34,W13,$A$7=35,W13,$A$7=36,W13,$A$7=37,W14,$A$7=38,W14,$A$7=39,W14,$A$7=40,W14)</f>
        <v>10d</v>
      </c>
      <c r="AB5" s="4" t="str" cm="1">
        <f t="array" ref="AB5">_xlfn.IFS($A$7=1,0,$A$7=2,0,$A$7=3,0,$A$7=4,X5,$A$7=5,X6,$A$7=6,X6,$A$7=7,X6,$A$7=8,X6,$A$7=9,X7,$A$7=10,X7,$A$7=11,X7,$A$7=12,X7,$A$7=13,X8,$A$7=14,X8,$A$7=15,X8,$A$7=16,X8,$A$7=17,X9,$A$7=18,X9,$A$7=19,X9,$A$7=20,X9,$A$7=21,X10,$A$7=22,X10,$A$7=23,X10,$A$7=24,X10,$A$7=25,X11,$A$7=26,X11,$A$7=27,X11,$A$7=28,X11,$A$7=29,X12,$A$7=30,X12,$A$7=31,X12,$A$7=32,X12,$A$7=33,X13,$A$7=34,X13,$A$7=35,X13,$A$7=36,X13,$A$7=37,X14,$A$7=38,X14,$A$7=39,X14,$A$7=40,X14)</f>
        <v>5c</v>
      </c>
      <c r="AC5" s="4" t="str" cm="1">
        <f t="array" ref="AC5">_xlfn.IFS($A$7=1,0,$A$7=2,0,$A$7=3,0,$A$7=4,Y5,$A$7=5,Y6,$A$7=6,Y6,$A$7=7,Y6,$A$7=8,Y6,$A$7=9,Y7,$A$7=10,Y7,$A$7=11,Y7,$A$7=12,Y7,$A$7=13,Y8,$A$7=14,Y8,$A$7=15,Y8,$A$7=16,Y8,$A$7=17,Y9,$A$7=18,Y9,$A$7=19,Y9,$A$7=20,Y9,$A$7=21,Y10,$A$7=22,Y10,$A$7=23,Y10,$A$7=24,Y10,$A$7=25,Y11,$A$7=26,Y11,$A$7=27,Y11,$A$7=28,Y11,$A$7=29,Y12,$A$7=30,Y12,$A$7=31,Y12,$A$7=32,Y12,$A$7=33,Y13,$A$7=34,Y13,$A$7=35,Y13,$A$7=36,Y13,$A$7=37,Y14,$A$7=38,Y14,$A$7=39,Y14,$A$7=40,Y14)</f>
        <v>7b</v>
      </c>
      <c r="AD5" s="4" t="str" cm="1">
        <f t="array" ref="AD5">_xlfn.IFS($A$7=1,0,$A$7=2,0,$A$7=3,0,$A$7=4,Z5,$A$7=5,Z6,$A$7=6,Z6,$A$7=7,Z6,$A$7=8,Z6,$A$7=9,Z7,$A$7=10,Z7,$A$7=11,Z7,$A$7=12,Z7,$A$7=13,Z8,$A$7=14,Z8,$A$7=15,Z8,$A$7=16,Z8,$A$7=17,Z9,$A$7=18,Z9,$A$7=19,Z9,$A$7=20,Z9,$A$7=21,Z10,$A$7=22,Z10,$A$7=23,Z10,$A$7=24,Z10,$A$7=25,Z11,$A$7=26,Z11,$A$7=27,Z11,$A$7=28,Z11,$A$7=29,Z12,$A$7=30,Z12,$A$7=31,Z12,$A$7=32,Z12,$A$7=33,Z13,$A$7=34,Z13,$A$7=35,Z13,$A$7=36,Z13,$A$7=37,Z14,$A$7=38,Z14,$A$7=39,Z14,$A$7=40,Z14)</f>
        <v>9a</v>
      </c>
      <c r="AE5" s="4" t="str" cm="1">
        <f t="array" ref="AE5">_xlfn.IFS($A$7=1,0,$A$7=2,0,$A$7=3,0,$A$7=4,AA5,$A$7=5,AA6,$A$7=6,AA6,$A$7=7,AA6,$A$7=8,AA6,$A$7=9,AA7,$A$7=10,AA7,$A$7=11,AA7,$A$7=12,AA7,$A$7=13,AA8,$A$7=14,AA8,$A$7=15,AA8,$A$7=16,AA8,$A$7=17,AA9,$A$7=18,AA9,$A$7=19,AA9,$A$7=20,AA9,$A$7=21,AA10,$A$7=22,AA10,$A$7=23,AA10,$A$7=24,AA10,$A$7=25,AA11,$A$7=26,AA11,$A$7=27,AA11,$A$7=28,AA11,$A$7=29,AA12,$A$7=30,AA12,$A$7=31,AA12,$A$7=32,AA12,$A$7=33,AA13,$A$7=34,AA13,$A$7=35,AA13,$A$7=36,AA13,$A$7=37,AA14,$A$7=38,AA14,$A$7=39,AA14,$A$7=40,AA14)</f>
        <v>10c</v>
      </c>
      <c r="AF5" s="4" t="str" cm="1">
        <f t="array" ref="AF5">_xlfn.IFS($A$7=1,0,$A$7=2,0,$A$7=3,0,$A$7=4,AB5,$A$7=5,AB6,$A$7=6,AB6,$A$7=7,AB6,$A$7=8,AB6,$A$7=9,AB7,$A$7=10,AB7,$A$7=11,AB7,$A$7=12,AB7,$A$7=13,AB8,$A$7=14,AB8,$A$7=15,AB8,$A$7=16,AB8,$A$7=17,AB9,$A$7=18,AB9,$A$7=19,AB9,$A$7=20,AB9,$A$7=21,AB10,$A$7=22,AB10,$A$7=23,AB10,$A$7=24,AB10,$A$7=25,AB11,$A$7=26,AB11,$A$7=27,AB11,$A$7=28,AB11,$A$7=29,AB12,$A$7=30,AB12,$A$7=31,AB12,$A$7=32,AB12,$A$7=33,AB13,$A$7=34,AB13,$A$7=35,AB13,$A$7=36,AB13,$A$7=37,AB14,$A$7=38,AB14,$A$7=39,AB14,$A$7=40,AB14)</f>
        <v>5b</v>
      </c>
      <c r="AG5" s="4" t="str" cm="1">
        <f t="array" ref="AG5">_xlfn.IFS($A$7=1,0,$A$7=2,0,$A$7=3,0,$A$7=4,AC5,$A$7=5,AC6,$A$7=6,AC6,$A$7=7,AC6,$A$7=8,AC6,$A$7=9,AC7,$A$7=10,AC7,$A$7=11,AC7,$A$7=12,AC7,$A$7=13,AC8,$A$7=14,AC8,$A$7=15,AC8,$A$7=16,AC8,$A$7=17,AC9,$A$7=18,AC9,$A$7=19,AC9,$A$7=20,AC9,$A$7=21,AC10,$A$7=22,AC10,$A$7=23,AC10,$A$7=24,AC10,$A$7=25,AC11,$A$7=26,AC11,$A$7=27,AC11,$A$7=28,AC11,$A$7=29,AC12,$A$7=30,AC12,$A$7=31,AC12,$A$7=32,AC12,$A$7=33,AC13,$A$7=34,AC13,$A$7=35,AC13,$A$7=36,AC13,$A$7=37,AC14,$A$7=38,AC14,$A$7=39,AC14,$A$7=40,AC14)</f>
        <v>7a</v>
      </c>
      <c r="AH5" s="4" t="str" cm="1">
        <f t="array" ref="AH5">_xlfn.IFS($A$7=1,0,$A$7=2,0,$A$7=3,0,$A$7=4,AD5,$A$7=5,AD6,$A$7=6,AD6,$A$7=7,AD6,$A$7=8,AD6,$A$7=9,AD7,$A$7=10,AD7,$A$7=11,AD7,$A$7=12,AD7,$A$7=13,AD8,$A$7=14,AD8,$A$7=15,AD8,$A$7=16,AD8,$A$7=17,AD9,$A$7=18,AD9,$A$7=19,AD9,$A$7=20,AD9,$A$7=21,AD10,$A$7=22,AD10,$A$7=23,AD10,$A$7=24,AD10,$A$7=25,AD11,$A$7=26,AD11,$A$7=27,AD11,$A$7=28,AD11,$A$7=29,AD12,$A$7=30,AD12,$A$7=31,AD12,$A$7=32,AD12,$A$7=33,AD13,$A$7=34,AD13,$A$7=35,AD13,$A$7=36,AD13,$A$7=37,AD14,$A$7=38,AD14,$A$7=39,AD14,$A$7=40,AD14)</f>
        <v>8d</v>
      </c>
      <c r="AI5" s="4" t="str" cm="1">
        <f t="array" ref="AI5">_xlfn.IFS($A$7=1,0,$A$7=2,0,$A$7=3,0,$A$7=4,AE5,$A$7=5,AE6,$A$7=6,AE6,$A$7=7,AE6,$A$7=8,AE6,$A$7=9,AE7,$A$7=10,AE7,$A$7=11,AE7,$A$7=12,AE7,$A$7=13,AE8,$A$7=14,AE8,$A$7=15,AE8,$A$7=16,AE8,$A$7=17,AE9,$A$7=18,AE9,$A$7=19,AE9,$A$7=20,AE9,$A$7=21,AE10,$A$7=22,AE10,$A$7=23,AE10,$A$7=24,AE10,$A$7=25,AE11,$A$7=26,AE11,$A$7=27,AE11,$A$7=28,AE11,$A$7=29,AE12,$A$7=30,AE12,$A$7=31,AE12,$A$7=32,AE12,$A$7=33,AE13,$A$7=34,AE13,$A$7=35,AE13,$A$7=36,AE13,$A$7=37,AE14,$A$7=38,AE14,$A$7=39,AE14,$A$7=40,AE14)</f>
        <v>10b</v>
      </c>
      <c r="AJ5" s="4" t="str" cm="1">
        <f t="array" ref="AJ5">_xlfn.IFS($A$7=1,0,$A$7=2,0,$A$7=3,0,$A$7=4,AF5,$A$7=5,AF6,$A$7=6,AF6,$A$7=7,AF6,$A$7=8,AF6,$A$7=9,AF7,$A$7=10,AF7,$A$7=11,AF7,$A$7=12,AF7,$A$7=13,AF8,$A$7=14,AF8,$A$7=15,AF8,$A$7=16,AF8,$A$7=17,AF9,$A$7=18,AF9,$A$7=19,AF9,$A$7=20,AF9,$A$7=21,AF10,$A$7=22,AF10,$A$7=23,AF10,$A$7=24,AF10,$A$7=25,AF11,$A$7=26,AF11,$A$7=27,AF11,$A$7=28,AF11,$A$7=29,AF12,$A$7=30,AF12,$A$7=31,AF12,$A$7=32,AF12,$A$7=33,AF13,$A$7=34,AF13,$A$7=35,AF13,$A$7=36,AF13,$A$7=37,AF14,$A$7=38,AF14,$A$7=39,AF14,$A$7=40,AF14)</f>
        <v>5a</v>
      </c>
      <c r="AK5" s="4" t="str" cm="1">
        <f t="array" ref="AK5">_xlfn.IFS($A$7=1,0,$A$7=2,0,$A$7=3,0,$A$7=4,AG5,$A$7=5,AG6,$A$7=6,AG6,$A$7=7,AG6,$A$7=8,AG6,$A$7=9,AG7,$A$7=10,AG7,$A$7=11,AG7,$A$7=12,AG7,$A$7=13,AG8,$A$7=14,AG8,$A$7=15,AG8,$A$7=16,AG8,$A$7=17,AG9,$A$7=18,AG9,$A$7=19,AG9,$A$7=20,AG9,$A$7=21,AG10,$A$7=22,AG10,$A$7=23,AG10,$A$7=24,AG10,$A$7=25,AG11,$A$7=26,AG11,$A$7=27,AG11,$A$7=28,AG11,$A$7=29,AG12,$A$7=30,AG12,$A$7=31,AG12,$A$7=32,AG12,$A$7=33,AG13,$A$7=34,AG13,$A$7=35,AG13,$A$7=36,AG13,$A$7=37,AG14,$A$7=38,AG14,$A$7=39,AG14,$A$7=40,AG14)</f>
        <v>6d</v>
      </c>
      <c r="AL5" s="4" t="str" cm="1">
        <f t="array" ref="AL5">_xlfn.IFS($A$7=1,0,$A$7=2,0,$A$7=3,0,$A$7=4,AH5,$A$7=5,AH6,$A$7=6,AH6,$A$7=7,AH6,$A$7=8,AH6,$A$7=9,AH7,$A$7=10,AH7,$A$7=11,AH7,$A$7=12,AH7,$A$7=13,AH8,$A$7=14,AH8,$A$7=15,AH8,$A$7=16,AH8,$A$7=17,AH9,$A$7=18,AH9,$A$7=19,AH9,$A$7=20,AH9,$A$7=21,AH10,$A$7=22,AH10,$A$7=23,AH10,$A$7=24,AH10,$A$7=25,AH11,$A$7=26,AH11,$A$7=27,AH11,$A$7=28,AH11,$A$7=29,AH12,$A$7=30,AH12,$A$7=31,AH12,$A$7=32,AH12,$A$7=33,AH13,$A$7=34,AH13,$A$7=35,AH13,$A$7=36,AH13,$A$7=37,AH14,$A$7=38,AH14,$A$7=39,AH14,$A$7=40,AH14)</f>
        <v>8c</v>
      </c>
      <c r="AM5" s="4" t="str" cm="1">
        <f t="array" ref="AM5">_xlfn.IFS($A$7=1,0,$A$7=2,0,$A$7=3,0,$A$7=4,AI5,$A$7=5,AI6,$A$7=6,AI6,$A$7=7,AI6,$A$7=8,AI6,$A$7=9,AI7,$A$7=10,AI7,$A$7=11,AI7,$A$7=12,AI7,$A$7=13,AI8,$A$7=14,AI8,$A$7=15,AI8,$A$7=16,AI8,$A$7=17,AI9,$A$7=18,AI9,$A$7=19,AI9,$A$7=20,AI9,$A$7=21,AI10,$A$7=22,AI10,$A$7=23,AI10,$A$7=24,AI10,$A$7=25,AI11,$A$7=26,AI11,$A$7=27,AI11,$A$7=28,AI11,$A$7=29,AI12,$A$7=30,AI12,$A$7=31,AI12,$A$7=32,AI12,$A$7=33,AI13,$A$7=34,AI13,$A$7=35,AI13,$A$7=36,AI13,$A$7=37,AI14,$A$7=38,AI14,$A$7=39,AI14,$A$7=40,AI14)</f>
        <v>10a</v>
      </c>
      <c r="AN5" s="4" t="str" cm="1">
        <f t="array" ref="AN5">_xlfn.IFS($A$7=1,0,$A$7=2,0,$A$7=3,0,$A$7=4,AJ5,$A$7=5,AJ6,$A$7=6,AJ6,$A$7=7,AJ6,$A$7=8,AJ6,$A$7=9,AJ7,$A$7=10,AJ7,$A$7=11,AJ7,$A$7=12,AJ7,$A$7=13,AJ8,$A$7=14,AJ8,$A$7=15,AJ8,$A$7=16,AJ8,$A$7=17,AJ9,$A$7=18,AJ9,$A$7=19,AJ9,$A$7=20,AJ9,$A$7=21,AJ10,$A$7=22,AJ10,$A$7=23,AJ10,$A$7=24,AJ10,$A$7=25,AJ11,$A$7=26,AJ11,$A$7=27,AJ11,$A$7=28,AJ11,$A$7=29,AJ12,$A$7=30,AJ12,$A$7=31,AJ12,$A$7=32,AJ12,$A$7=33,AJ13,$A$7=34,AJ13,$A$7=35,AJ13,$A$7=36,AJ13,$A$7=37,AJ14,$A$7=38,AJ14,$A$7=39,AJ14,$A$7=40,AJ14)</f>
        <v>6c</v>
      </c>
      <c r="AO5" s="4" t="str" cm="1">
        <f t="array" ref="AO5">_xlfn.IFS($A$7=1,0,$A$7=2,0,$A$7=3,0,$A$7=4,AK5,$A$7=5,AK6,$A$7=6,AK6,$A$7=7,AK6,$A$7=8,AK6,$A$7=9,AK7,$A$7=10,AK7,$A$7=11,AK7,$A$7=12,AK7,$A$7=13,AK8,$A$7=14,AK8,$A$7=15,AK8,$A$7=16,AK8,$A$7=17,AK9,$A$7=18,AK9,$A$7=19,AK9,$A$7=20,AK9,$A$7=21,AK10,$A$7=22,AK10,$A$7=23,AK10,$A$7=24,AK10,$A$7=25,AK11,$A$7=26,AK11,$A$7=27,AK11,$A$7=28,AK11,$A$7=29,AK12,$A$7=30,AK12,$A$7=31,AK12,$A$7=32,AK12,$A$7=33,AK13,$A$7=34,AK13,$A$7=35,AK13,$A$7=36,AK13,$A$7=37,AK14,$A$7=38,AK14,$A$7=39,AK14,$A$7=40,AK14)</f>
        <v>8b</v>
      </c>
      <c r="AP5" s="4" cm="1">
        <f t="array" ref="AP5">_xlfn.IFS($A$7=1,0,$A$7=2,0,$A$7=3,0,$A$7=4,AL5,$A$7=5,AL6,$A$7=6,AL6,$A$7=7,AL6,$A$7=8,AL6,$A$7=9,AL7,$A$7=10,AL7,$A$7=11,AL7,$A$7=12,AL7,$A$7=13,AL8,$A$7=14,AL8,$A$7=15,AL8,$A$7=16,AL8,$A$7=17,AL9,$A$7=18,AL9,$A$7=19,AL9,$A$7=20,AL9,$A$7=21,AL10,$A$7=22,AL10,$A$7=23,AL10,$A$7=24,AL10,$A$7=25,AL11,$A$7=26,AL11,$A$7=27,AL11,$A$7=28,AL11,$A$7=29,AL12,$A$7=30,AL12,$A$7=31,AL12,$A$7=32,AL12,$A$7=33,AL13,$A$7=34,AL13,$A$7=35,AL13,$A$7=36,AL13,$A$7=37,AL14,$A$7=38,AL14,$A$7=39,AL14,$A$7=40,AL14)</f>
        <v>0</v>
      </c>
      <c r="AQ5" s="4" cm="1">
        <f t="array" ref="AQ5">_xlfn.IFS($A$7=1,0,$A$7=2,0,$A$7=3,0,$A$7=4,AM5,$A$7=5,AM6,$A$7=6,AM6,$A$7=7,AM6,$A$7=8,AM6,$A$7=9,AM7,$A$7=10,AM7,$A$7=11,AM7,$A$7=12,AM7,$A$7=13,AM8,$A$7=14,AM8,$A$7=15,AM8,$A$7=16,AM8,$A$7=17,AM9,$A$7=18,AM9,$A$7=19,AM9,$A$7=20,AM9,$A$7=21,AM10,$A$7=22,AM10,$A$7=23,AM10,$A$7=24,AM10,$A$7=25,AM11,$A$7=26,AM11,$A$7=27,AM11,$A$7=28,AM11,$A$7=29,AM12,$A$7=30,AM12,$A$7=31,AM12,$A$7=32,AM12,$A$7=33,AM13,$A$7=34,AM13,$A$7=35,AM13,$A$7=36,AM13,$A$7=37,AM14,$A$7=38,AM14,$A$7=39,AM14,$A$7=40,AM14)</f>
        <v>0</v>
      </c>
      <c r="AR5" s="4" t="str" cm="1">
        <f t="array" ref="AR5">_xlfn.IFS($A$7=1,0,$A$7=2,0,$A$7=3,0,$A$7=4,AN5,$A$7=5,AN6,$A$7=6,AN6,$A$7=7,AN6,$A$7=8,AN6,$A$7=9,AN7,$A$7=10,AN7,$A$7=11,AN7,$A$7=12,AN7,$A$7=13,AN8,$A$7=14,AN8,$A$7=15,AN8,$A$7=16,AN8,$A$7=17,AN9,$A$7=18,AN9,$A$7=19,AN9,$A$7=20,AN9,$A$7=21,AN10,$A$7=22,AN10,$A$7=23,AN10,$A$7=24,AN10,$A$7=25,AN11,$A$7=26,AN11,$A$7=27,AN11,$A$7=28,AN11,$A$7=29,AN12,$A$7=30,AN12,$A$7=31,AN12,$A$7=32,AN12,$A$7=33,AN13,$A$7=34,AN13,$A$7=35,AN13,$A$7=36,AN13,$A$7=37,AN14,$A$7=38,AN14,$A$7=39,AN14,$A$7=40,AN14)</f>
        <v>6b</v>
      </c>
      <c r="AS5" s="4" t="str" cm="1">
        <f t="array" ref="AS5">_xlfn.IFS($A$7=1,0,$A$7=2,0,$A$7=3,0,$A$7=4,AO5,$A$7=5,AO6,$A$7=6,AO6,$A$7=7,AO6,$A$7=8,AO6,$A$7=9,AO7,$A$7=10,AO7,$A$7=11,AO7,$A$7=12,AO7,$A$7=13,AO8,$A$7=14,AO8,$A$7=15,AO8,$A$7=16,AO8,$A$7=17,AO9,$A$7=18,AO9,$A$7=19,AO9,$A$7=20,AO9,$A$7=21,AO10,$A$7=22,AO10,$A$7=23,AO10,$A$7=24,AO10,$A$7=25,AO11,$A$7=26,AO11,$A$7=27,AO11,$A$7=28,AO11,$A$7=29,AO12,$A$7=30,AO12,$A$7=31,AO12,$A$7=32,AO12,$A$7=33,AO13,$A$7=34,AO13,$A$7=35,AO13,$A$7=36,AO13,$A$7=37,AO14,$A$7=38,AO14,$A$7=39,AO14,$A$7=40,AO14)</f>
        <v>8a</v>
      </c>
      <c r="AT5" s="4" t="str" cm="1">
        <f t="array" ref="AT5">_xlfn.IFS($A$7=1,0,$A$7=2,0,$A$7=3,0,$A$7=4,AP5,$A$7=5,AP6,$A$7=6,AP6,$A$7=7,AP6,$A$7=8,AP6,$A$7=9,AP7,$A$7=10,AP7,$A$7=11,AP7,$A$7=12,AP7,$A$7=13,AP8,$A$7=14,AP8,$A$7=15,AP8,$A$7=16,AP8,$A$7=17,AP9,$A$7=18,AP9,$A$7=19,AP9,$A$7=20,AP9,$A$7=21,AP10,$A$7=22,AP10,$A$7=23,AP10,$A$7=24,AP10,$A$7=25,AP11,$A$7=26,AP11,$A$7=27,AP11,$A$7=28,AP11,$A$7=29,AP12,$A$7=30,AP12,$A$7=31,AP12,$A$7=32,AP12,$A$7=33,AP13,$A$7=34,AP13,$A$7=35,AP13,$A$7=36,AP13,$A$7=37,AP14,$A$7=38,AP14,$A$7=39,AP14,$A$7=40,AP14)</f>
        <v>9d</v>
      </c>
      <c r="AU5" s="4" t="str" cm="1">
        <f t="array" ref="AU5">_xlfn.IFS($A$7=1,0,$A$7=2,0,$A$7=3,0,$A$7=4,AQ5,$A$7=5,AQ6,$A$7=6,AQ6,$A$7=7,AQ6,$A$7=8,AQ6,$A$7=9,AQ7,$A$7=10,AQ7,$A$7=11,AQ7,$A$7=12,AQ7,$A$7=13,AQ8,$A$7=14,AQ8,$A$7=15,AQ8,$A$7=16,AQ8,$A$7=17,AQ9,$A$7=18,AQ9,$A$7=19,AQ9,$A$7=20,AQ9,$A$7=21,AQ10,$A$7=22,AQ10,$A$7=23,AQ10,$A$7=24,AQ10,$A$7=25,AQ11,$A$7=26,AQ11,$A$7=27,AQ11,$A$7=28,AQ11,$A$7=29,AQ12,$A$7=30,AQ12,$A$7=31,AQ12,$A$7=32,AQ12,$A$7=33,AQ13,$A$7=34,AQ13,$A$7=35,AQ13,$A$7=36,AQ13,$A$7=37,AQ14,$A$7=38,AQ14,$A$7=39,AQ14,$A$7=40,AQ14)</f>
        <v>11b</v>
      </c>
      <c r="AV5" s="4" t="str" cm="1">
        <f t="array" ref="AV5">_xlfn.IFS($A$7=1,0,$A$7=2,0,$A$7=3,0,$A$7=4,AR5,$A$7=5,AR6,$A$7=6,AR6,$A$7=7,AR6,$A$7=8,AR6,$A$7=9,AR7,$A$7=10,AR7,$A$7=11,AR7,$A$7=12,AR7,$A$7=13,AR8,$A$7=14,AR8,$A$7=15,AR8,$A$7=16,AR8,$A$7=17,AR9,$A$7=18,AR9,$A$7=19,AR9,$A$7=20,AR9,$A$7=21,AR10,$A$7=22,AR10,$A$7=23,AR10,$A$7=24,AR10,$A$7=25,AR11,$A$7=26,AR11,$A$7=27,AR11,$A$7=28,AR11,$A$7=29,AR12,$A$7=30,AR12,$A$7=31,AR12,$A$7=32,AR12,$A$7=33,AR13,$A$7=34,AR13,$A$7=35,AR13,$A$7=36,AR13,$A$7=37,AR14,$A$7=38,AR14,$A$7=39,AR14,$A$7=40,AR14)</f>
        <v>6a</v>
      </c>
      <c r="AW5" s="4" t="str" cm="1">
        <f t="array" ref="AW5">_xlfn.IFS($A$7=1,0,$A$7=2,0,$A$7=3,0,$A$7=4,AS5,$A$7=5,AS6,$A$7=6,AS6,$A$7=7,AS6,$A$7=8,AS6,$A$7=9,AS7,$A$7=10,AS7,$A$7=11,AS7,$A$7=12,AS7,$A$7=13,AS8,$A$7=14,AS8,$A$7=15,AS8,$A$7=16,AS8,$A$7=17,AS9,$A$7=18,AS9,$A$7=19,AS9,$A$7=20,AS9,$A$7=21,AS10,$A$7=22,AS10,$A$7=23,AS10,$A$7=24,AS10,$A$7=25,AS11,$A$7=26,AS11,$A$7=27,AS11,$A$7=28,AS11,$A$7=29,AS12,$A$7=30,AS12,$A$7=31,AS12,$A$7=32,AS12,$A$7=33,AS13,$A$7=34,AS13,$A$7=35,AS13,$A$7=36,AS13,$A$7=37,AS14,$A$7=38,AS14,$A$7=39,AS14,$A$7=40,AS14)</f>
        <v>7d</v>
      </c>
      <c r="AX5" s="4" t="str" cm="1">
        <f t="array" ref="AX5">_xlfn.IFS($A$7=1,0,$A$7=2,0,$A$7=3,0,$A$7=4,AT5,$A$7=5,AT6,$A$7=6,AT6,$A$7=7,AT6,$A$7=8,AT6,$A$7=9,AT7,$A$7=10,AT7,$A$7=11,AT7,$A$7=12,AT7,$A$7=13,AT8,$A$7=14,AT8,$A$7=15,AT8,$A$7=16,AT8,$A$7=17,AT9,$A$7=18,AT9,$A$7=19,AT9,$A$7=20,AT9,$A$7=21,AT10,$A$7=22,AT10,$A$7=23,AT10,$A$7=24,AT10,$A$7=25,AT11,$A$7=26,AT11,$A$7=27,AT11,$A$7=28,AT11,$A$7=29,AT12,$A$7=30,AT12,$A$7=31,AT12,$A$7=32,AT12,$A$7=33,AT13,$A$7=34,AT13,$A$7=35,AT13,$A$7=36,AT13,$A$7=37,AT14,$A$7=38,AT14,$A$7=39,AT14,$A$7=40,AT14)</f>
        <v>9c</v>
      </c>
      <c r="AY5" s="4" t="str" cm="1">
        <f t="array" ref="AY5">_xlfn.IFS($A$7=1,0,$A$7=2,0,$A$7=3,0,$A$7=4,AU5,$A$7=5,AU6,$A$7=6,AU6,$A$7=7,AU6,$A$7=8,AU6,$A$7=9,AU7,$A$7=10,AU7,$A$7=11,AU7,$A$7=12,AU7,$A$7=13,AU8,$A$7=14,AU8,$A$7=15,AU8,$A$7=16,AU8,$A$7=17,AU9,$A$7=18,AU9,$A$7=19,AU9,$A$7=20,AU9,$A$7=21,AU10,$A$7=22,AU10,$A$7=23,AU10,$A$7=24,AU10,$A$7=25,AU11,$A$7=26,AU11,$A$7=27,AU11,$A$7=28,AU11,$A$7=29,AU12,$A$7=30,AU12,$A$7=31,AU12,$A$7=32,AU12,$A$7=33,AU13,$A$7=34,AU13,$A$7=35,AU13,$A$7=36,AU13,$A$7=37,AU14,$A$7=38,AU14,$A$7=39,AU14,$A$7=40,AU14)</f>
        <v>11a</v>
      </c>
    </row>
    <row r="6" spans="1:63" x14ac:dyDescent="0.2">
      <c r="A6" s="1" t="s">
        <v>0</v>
      </c>
      <c r="B6">
        <v>3</v>
      </c>
      <c r="C6" s="3">
        <f t="shared" ref="C6:C43" si="0">$A$1+TIME(0,PRODUCT(B5,$A$2),0)</f>
        <v>0.40972222222222221</v>
      </c>
      <c r="D6" s="4" t="str">
        <f>'Zeitpläne Stationen'!B5</f>
        <v>5c</v>
      </c>
      <c r="E6" s="4" t="str" cm="1">
        <f t="array" ref="E6">_xlfn.IFS($A$7=1,0,$A$7=2,0,$A$7=3,0,$A$7=4,D7,$A$7=5,D8,$A$7=6,D8,$A$7=7,D8,$A$7=8,D8,$A$7=9,D9,$A$7=10,D9,$A$7=11,D9,$A$7=12,D9,$A$7=13,D10,$A$7=14,D10,$A$7=15,D10,$A$7=16,D10,$A$7=17,D11,$A$7=18,D11,$A$7=19,D11,$A$7=20,D11,$A$7=21,D12,$A$7=22,D12,$A$7=23,D12,$A$7=24,D12,$A$7=25,D13,$A$7=26,D13,$A$7=27,D13,$A$7=28,D13,$A$7=29,D14,$A$7=30,D14,$A$7=31,D14,$A$7=32,D14,$A$7=33,D15,$A$7=34,D15,$A$7=35,D15,$A$7=36,D15,$A$7=37,D16,$A$7=38,D16,$A$7=39,D16,$A$7=40,D16)</f>
        <v>7b</v>
      </c>
      <c r="F6" s="4" t="str" cm="1">
        <f t="array" ref="F6">_xlfn.IFS($A$7=1,0,$A$7=2,0,$A$7=3,0,$A$7=4,D16,$A$7=5,D17,$A$7=6,D17,$A$7=7,D17,$A$7=8,D17,$A$7=9,D18,$A$7=10,D12,$A$7=11,D12,$A$7=12,D12,$A$7=13,D14,$A$7=14,D14,$A$7=15,D14,$A$7=16,D14,$A$7=17,D15,$A$7=18,D16,$A$7=19,D16,$A$7=20,D16,$A$7=21,D17,$A$7=22,D18,$A$7=23,D18,$A$7=24,D18,$A$7=25,D19,$A$7=26,D20,$A$7=27,D20,$A$7=28,D20,$A$7=29,D21,$A$7=30,D22,$A$7=31,D22,$A$7=32,D22,$A$7=33,D23,$A$7=34,D24,$A$7=35,D24,$A$7=36,D24,$A$7=37,D25,$A$7=38,D26,$A$7=39,D26,$A$7=40,D26)</f>
        <v>9a</v>
      </c>
      <c r="G6" s="4" t="str" cm="1">
        <f t="array" ref="G6">_xlfn.IFS($A$7=1,0,$A$7=2,0,$A$7=3,0,$A$7=4,D26,$A$7=5,D27,$A$7=6,D27,$A$7=7,D27,$A$7=8,D15,$A$7=9,D15,$A$7=10,D15,$A$7=11,D15,$A$7=12,D15,$A$7=13,D18,$A$7=14,D18,$A$7=15,D18,$A$7=16,D18,$A$7=17,D19,$A$7=18,D20,$A$7=19,D21,$A$7=20,D21,$A$7=21,D22,$A$7=22,D23,$A$7=23,D24,$A$7=24,D24,$A$7=25,D25,$A$7=26,D26,$A$7=27,D27,$A$7=28,D27,$A$7=29,D28,$A$7=30,D29,$A$7=31,D30,$A$7=32,D30,$A$7=33,D23,$A$7=34,D32,$A$7=35,D33,$A$7=36,D33,$A$7=37,D34,$A$7=38,D35,$A$7=39,D36,$A$7=40,D36)</f>
        <v>10c</v>
      </c>
      <c r="H6" s="4" t="str">
        <f>'Zeitpläne Stationen'!B4</f>
        <v>5b</v>
      </c>
      <c r="I6" s="4" t="str" cm="1">
        <f t="array" ref="I6">_xlfn.IFS($A$7=1,0,$A$7=2,0,$A$7=3,0,$A$7=4,H7,$A$7=5,H8,$A$7=6,H8,$A$7=7,H8,$A$7=8,H8,$A$7=9,H9,$A$7=10,H9,$A$7=11,H9,$A$7=12,H9,$A$7=13,H10,$A$7=14,H10,$A$7=15,H10,$A$7=16,H10,$A$7=17,H11,$A$7=18,H11,$A$7=19,H11,$A$7=20,H11,$A$7=21,H12,$A$7=22,H12,$A$7=23,H12,$A$7=24,H12,$A$7=25,H13,$A$7=26,H13,$A$7=27,H13,$A$7=28,H13,$A$7=29,H14,$A$7=30,H14,$A$7=31,H14,$A$7=32,H14,$A$7=33,H15,$A$7=34,H15,$A$7=35,H15,$A$7=36,H15,$A$7=37,H16,$A$7=38,H16,$A$7=39,H16,$A$7=40,H16)</f>
        <v>7a</v>
      </c>
      <c r="J6" s="4" t="str" cm="1">
        <f t="array" ref="J6">_xlfn.IFS($A$7=1,0,$A$7=2,0,$A$7=3,0,$A$7=4,H16,$A$7=5,H17,$A$7=6,H17,$A$7=7,H17,$A$7=8,H17,$A$7=9,H18,$A$7=10,H12,$A$7=11,H12,$A$7=12,H12,$A$7=13,H14,$A$7=14,H14,$A$7=15,H14,$A$7=16,H14,$A$7=17,H15,$A$7=18,H16,$A$7=19,H16,$A$7=20,H16,$A$7=21,H17,$A$7=22,H18,$A$7=23,H18,$A$7=24,H18,$A$7=25,H19,$A$7=26,H20,$A$7=27,H20,$A$7=28,H20,$A$7=29,H21,$A$7=30,H22,$A$7=31,H22,$A$7=32,H22,$A$7=33,H23,$A$7=34,H24,$A$7=35,H24,$A$7=36,H24,$A$7=37,H25,$A$7=38,H26,$A$7=39,H26,$A$7=40,H26)</f>
        <v>8d</v>
      </c>
      <c r="K6" s="4" t="str" cm="1">
        <f t="array" ref="K6">_xlfn.IFS($A$7=1,0,$A$7=2,0,$A$7=3,0,$A$7=4,H26,$A$7=5,H27,$A$7=6,H27,$A$7=7,H27,$A$7=8,H15,$A$7=9,H15,$A$7=10,H15,$A$7=11,H15,$A$7=12,H15,$A$7=13,H18,$A$7=14,H18,$A$7=15,H18,$A$7=16,H18,$A$7=17,H19,$A$7=18,H20,$A$7=19,H21,$A$7=20,H21,$A$7=21,H22,$A$7=22,H23,$A$7=23,H24,$A$7=24,H24,$A$7=25,H25,$A$7=26,H26,$A$7=27,H27,$A$7=28,H27,$A$7=29,H28,$A$7=30,H29,$A$7=31,H30,$A$7=32,H30,$A$7=33,H23,$A$7=34,H32,$A$7=35,H33,$A$7=36,H33,$A$7=37,H34,$A$7=38,H35,$A$7=39,H36,$A$7=40,H36)</f>
        <v>10b</v>
      </c>
      <c r="L6" s="4" t="str">
        <f>D4</f>
        <v>5a</v>
      </c>
      <c r="M6" s="4" t="str" cm="1">
        <f t="array" ref="M6">_xlfn.IFS($A$7=1,0,$A$7=2,0,$A$7=3,0,$A$7=4,L7,$A$7=5,L8,$A$7=6,L8,$A$7=7,L8,$A$7=8,L8,$A$7=9,L9,$A$7=10,L9,$A$7=11,L9,$A$7=12,L9,$A$7=13,L10,$A$7=14,L10,$A$7=15,L10,$A$7=16,L10,$A$7=17,L11,$A$7=18,L11,$A$7=19,L11,$A$7=20,L11,$A$7=21,L12,$A$7=22,L12,$A$7=23,L12,$A$7=24,L12,$A$7=25,L13,$A$7=26,L13,$A$7=27,L13,$A$7=28,L13,$A$7=29,L14,$A$7=30,L14,$A$7=31,L14,$A$7=32,L14,$A$7=33,L15,$A$7=34,L15,$A$7=35,L15,$A$7=36,L15,$A$7=37,L16,$A$7=38,L16,$A$7=39,L16,$A$7=40,L16)</f>
        <v>6d</v>
      </c>
      <c r="N6" s="4" t="str" cm="1">
        <f t="array" ref="N6">_xlfn.IFS($A$7=1,0,$A$7=2,0,$A$7=3,0,$A$7=4,L16,$A$7=5,L17,$A$7=6,L17,$A$7=7,L17,$A$7=8,L17,$A$7=9,L18,$A$7=10,L12,$A$7=11,L12,$A$7=12,L12,$A$7=13,L14,$A$7=14,L14,$A$7=15,L14,$A$7=16,L14,$A$7=17,L15,$A$7=18,L16,$A$7=19,L16,$A$7=20,L16,$A$7=21,L17,$A$7=22,L18,$A$7=23,L18,$A$7=24,L18,$A$7=25,L19,$A$7=26,L20,$A$7=27,L20,$A$7=28,L20,$A$7=29,L21,$A$7=30,L22,$A$7=31,L22,$A$7=32,L22,$A$7=33,L23,$A$7=34,L24,$A$7=35,L24,$A$7=36,L24,$A$7=37,L25,$A$7=38,L26,$A$7=39,L26,$A$7=40,L26)</f>
        <v>8c</v>
      </c>
      <c r="O6" s="4" t="str" cm="1">
        <f t="array" ref="O6">_xlfn.IFS($A$7=1,0,$A$7=2,0,$A$7=3,0,$A$7=4,L26,$A$7=5,L27,$A$7=6,L27,$A$7=7,L27,$A$7=8,L15,$A$7=9,L15,$A$7=10,L15,$A$7=11,L15,$A$7=12,L15,$A$7=13,L18,$A$7=14,L18,$A$7=15,L18,$A$7=16,L18,$A$7=17,L19,$A$7=18,L20,$A$7=19,L21,$A$7=20,L21,$A$7=21,L22,$A$7=22,L23,$A$7=23,L24,$A$7=24,L24,$A$7=25,L25,$A$7=26,L26,$A$7=27,L27,$A$7=28,L27,$A$7=29,L28,$A$7=30,L29,$A$7=31,L30,$A$7=32,L30,$A$7=33,L23,$A$7=34,L32,$A$7=35,L33,$A$7=36,L33,$A$7=37,L34,$A$7=38,L35,$A$7=39,L36,$A$7=40,L36)</f>
        <v>10a</v>
      </c>
      <c r="P6" s="4" t="str" cm="1">
        <f t="array" ref="P6">_xlfn.IFS($A$7=1,0,$A$7=2,0,$A$7=3,0,$A$7=4,L6,$A$7=5,L7,$A$7=6,L7,$A$7=7,L7,$A$7=8,L7,$A$7=9,L8,$A$7=10,L8,$A$7=11,L8,$A$7=12,L8,$A$7=13,L9,$A$7=14,L9,$A$7=15,L9,$A$7=16,L9,$A$7=17,L10,$A$7=18,L10,$A$7=19,L10,$A$7=20,L10,$A$7=21,L11,$A$7=22,L11,$A$7=23,L11,$A$7=24,L11,$A$7=25,L12,$A$7=26,L12,$A$7=27,L12,$A$7=28,L12,$A$7=29,L13,$A$7=30,L13,$A$7=31,L13,$A$7=32,L13,$A$7=33,L14,$A$7=34,L14,$A$7=35,L14,$A$7=36,L14,$A$7=37,L15,$A$7=38,L15,$A$7=39,L15,$A$7=40,L15)</f>
        <v>6c</v>
      </c>
      <c r="Q6" s="4" t="str" cm="1">
        <f t="array" ref="Q6">_xlfn.IFS($A$7=1,0,$A$7=2,0,$A$7=3,0,$A$7=4,M6,$A$7=5,M7,$A$7=6,M7,$A$7=7,M7,$A$7=8,M7,$A$7=9,M8,$A$7=10,M8,$A$7=11,M8,$A$7=12,M8,$A$7=13,M9,$A$7=14,M9,$A$7=15,M9,$A$7=16,M9,$A$7=17,M10,$A$7=18,M10,$A$7=19,M10,$A$7=20,M10,$A$7=21,M11,$A$7=22,M11,$A$7=23,M11,$A$7=24,M11,$A$7=25,M12,$A$7=26,M12,$A$7=27,M12,$A$7=28,M12,$A$7=29,M13,$A$7=30,M13,$A$7=31,M13,$A$7=32,M13,$A$7=33,M14,$A$7=34,M14,$A$7=35,M14,$A$7=36,M14,$A$7=37,M15,$A$7=38,M15,$A$7=39,M15,$A$7=40,M15)</f>
        <v>8b</v>
      </c>
      <c r="R6" s="4" cm="1">
        <f t="array" ref="R6">_xlfn.IFS($A$7=1,0,$A$7=2,0,$A$7=3,0,$A$7=4,N6,$A$7=5,N7,$A$7=6,N7,$A$7=7,N7,$A$7=8,N7,$A$7=9,N8,$A$7=10,N8,$A$7=11,N8,$A$7=12,N8,$A$7=13,N9,$A$7=14,N9,$A$7=15,N9,$A$7=16,N9,$A$7=17,N10,$A$7=18,N10,$A$7=19,N10,$A$7=20,N10,$A$7=21,N11,$A$7=22,N11,$A$7=23,N11,$A$7=24,N11,$A$7=25,N12,$A$7=26,N12,$A$7=27,N12,$A$7=28,N12,$A$7=29,N13,$A$7=30,N13,$A$7=31,N13,$A$7=32,N13,$A$7=33,N14,$A$7=34,N14,$A$7=35,N14,$A$7=36,N14,$A$7=37,N15,$A$7=38,N15,$A$7=39,N15,$A$7=40,N15)</f>
        <v>0</v>
      </c>
      <c r="S6" s="4" cm="1">
        <f t="array" ref="S6">_xlfn.IFS($A$7=1,0,$A$7=2,0,$A$7=3,0,$A$7=4,O6,$A$7=5,O7,$A$7=6,O7,$A$7=7,O7,$A$7=8,O7,$A$7=9,O8,$A$7=10,O8,$A$7=11,O8,$A$7=12,O8,$A$7=13,O9,$A$7=14,O9,$A$7=15,O9,$A$7=16,O9,$A$7=17,O10,$A$7=18,O10,$A$7=19,O10,$A$7=20,O10,$A$7=21,O11,$A$7=22,O11,$A$7=23,O11,$A$7=24,O11,$A$7=25,O12,$A$7=26,O12,$A$7=27,O12,$A$7=28,O12,$A$7=29,O13,$A$7=30,O13,$A$7=31,O13,$A$7=32,O13,$A$7=33,O14,$A$7=34,O14,$A$7=35,O14,$A$7=36,O14,$A$7=37,O15,$A$7=38,O15,$A$7=39,O15,$A$7=40,O15)</f>
        <v>0</v>
      </c>
      <c r="T6" s="4" t="str" cm="1">
        <f t="array" ref="T6">_xlfn.IFS($A$7=1,0,$A$7=2,0,$A$7=3,0,$A$7=4,P6,$A$7=5,P7,$A$7=6,P7,$A$7=7,P7,$A$7=8,P7,$A$7=9,P8,$A$7=10,P8,$A$7=11,P8,$A$7=12,P8,$A$7=13,P9,$A$7=14,P9,$A$7=15,P9,$A$7=16,P9,$A$7=17,P10,$A$7=18,P10,$A$7=19,P10,$A$7=20,P10,$A$7=21,P11,$A$7=22,P11,$A$7=23,P11,$A$7=24,P11,$A$7=25,P12,$A$7=26,P12,$A$7=27,P12,$A$7=28,P12,$A$7=29,P13,$A$7=30,P13,$A$7=31,P13,$A$7=32,P13,$A$7=33,P14,$A$7=34,P14,$A$7=35,P14,$A$7=36,P14,$A$7=37,P15,$A$7=38,P15,$A$7=39,P15,$A$7=40,P15)</f>
        <v>6b</v>
      </c>
      <c r="U6" s="4" t="str" cm="1">
        <f t="array" ref="U6">_xlfn.IFS($A$7=1,0,$A$7=2,0,$A$7=3,0,$A$7=4,Q6,$A$7=5,Q7,$A$7=6,Q7,$A$7=7,Q7,$A$7=8,Q7,$A$7=9,Q8,$A$7=10,Q8,$A$7=11,Q8,$A$7=12,Q8,$A$7=13,Q9,$A$7=14,Q9,$A$7=15,Q9,$A$7=16,Q9,$A$7=17,Q10,$A$7=18,Q10,$A$7=19,Q10,$A$7=20,Q10,$A$7=21,Q11,$A$7=22,Q11,$A$7=23,Q11,$A$7=24,Q11,$A$7=25,Q12,$A$7=26,Q12,$A$7=27,Q12,$A$7=28,Q12,$A$7=29,Q13,$A$7=30,Q13,$A$7=31,Q13,$A$7=32,Q13,$A$7=33,Q14,$A$7=34,Q14,$A$7=35,Q14,$A$7=36,Q14,$A$7=37,Q15,$A$7=38,Q15,$A$7=39,Q15,$A$7=40,Q15)</f>
        <v>8a</v>
      </c>
      <c r="V6" s="4" t="str" cm="1">
        <f t="array" ref="V6">_xlfn.IFS($A$7=1,0,$A$7=2,0,$A$7=3,0,$A$7=4,R6,$A$7=5,R7,$A$7=6,R7,$A$7=7,R7,$A$7=8,R7,$A$7=9,R8,$A$7=10,R8,$A$7=11,R8,$A$7=12,R8,$A$7=13,R9,$A$7=14,R9,$A$7=15,R9,$A$7=16,R9,$A$7=17,R10,$A$7=18,R10,$A$7=19,R10,$A$7=20,R10,$A$7=21,R11,$A$7=22,R11,$A$7=23,R11,$A$7=24,R11,$A$7=25,R12,$A$7=26,R12,$A$7=27,R12,$A$7=28,R12,$A$7=29,R13,$A$7=30,R13,$A$7=31,R13,$A$7=32,R13,$A$7=33,R14,$A$7=34,R14,$A$7=35,R14,$A$7=36,R14,$A$7=37,R15,$A$7=38,R15,$A$7=39,R15,$A$7=40,R15)</f>
        <v>9d</v>
      </c>
      <c r="W6" s="4" t="str" cm="1">
        <f t="array" ref="W6">_xlfn.IFS($A$7=1,0,$A$7=2,0,$A$7=3,0,$A$7=4,S6,$A$7=5,S7,$A$7=6,S7,$A$7=7,S7,$A$7=8,S7,$A$7=9,S8,$A$7=10,S8,$A$7=11,S8,$A$7=12,S8,$A$7=13,S9,$A$7=14,S9,$A$7=15,S9,$A$7=16,S9,$A$7=17,S10,$A$7=18,S10,$A$7=19,S10,$A$7=20,S10,$A$7=21,S11,$A$7=22,S11,$A$7=23,S11,$A$7=24,S11,$A$7=25,S12,$A$7=26,S12,$A$7=27,S12,$A$7=28,S12,$A$7=29,S13,$A$7=30,S13,$A$7=31,S13,$A$7=32,S13,$A$7=33,S14,$A$7=34,S14,$A$7=35,S14,$A$7=36,S14,$A$7=37,S15,$A$7=38,S15,$A$7=39,S15,$A$7=40,S15)</f>
        <v>11b</v>
      </c>
      <c r="X6" s="4" t="str" cm="1">
        <f t="array" ref="X6">_xlfn.IFS($A$7=1,0,$A$7=2,0,$A$7=3,0,$A$7=4,T6,$A$7=5,T7,$A$7=6,T7,$A$7=7,T7,$A$7=8,T7,$A$7=9,T8,$A$7=10,T8,$A$7=11,T8,$A$7=12,T8,$A$7=13,T9,$A$7=14,T9,$A$7=15,T9,$A$7=16,T9,$A$7=17,T10,$A$7=18,T10,$A$7=19,T10,$A$7=20,T10,$A$7=21,T11,$A$7=22,T11,$A$7=23,T11,$A$7=24,T11,$A$7=25,T12,$A$7=26,T12,$A$7=27,T12,$A$7=28,T12,$A$7=29,T13,$A$7=30,T13,$A$7=31,T13,$A$7=32,T13,$A$7=33,T14,$A$7=34,T14,$A$7=35,T14,$A$7=36,T14,$A$7=37,T15,$A$7=38,T15,$A$7=39,T15,$A$7=40,T15)</f>
        <v>6a</v>
      </c>
      <c r="Y6" s="4" t="str" cm="1">
        <f t="array" ref="Y6">_xlfn.IFS($A$7=1,0,$A$7=2,0,$A$7=3,0,$A$7=4,U6,$A$7=5,U7,$A$7=6,U7,$A$7=7,U7,$A$7=8,U7,$A$7=9,U8,$A$7=10,U8,$A$7=11,U8,$A$7=12,U8,$A$7=13,U9,$A$7=14,U9,$A$7=15,U9,$A$7=16,U9,$A$7=17,U10,$A$7=18,U10,$A$7=19,U10,$A$7=20,U10,$A$7=21,U11,$A$7=22,U11,$A$7=23,U11,$A$7=24,U11,$A$7=25,U12,$A$7=26,U12,$A$7=27,U12,$A$7=28,U12,$A$7=29,U13,$A$7=30,U13,$A$7=31,U13,$A$7=32,U13,$A$7=33,U14,$A$7=34,U14,$A$7=35,U14,$A$7=36,U14,$A$7=37,U15,$A$7=38,U15,$A$7=39,U15,$A$7=40,U15)</f>
        <v>7d</v>
      </c>
      <c r="Z6" s="4" t="str" cm="1">
        <f t="array" ref="Z6">_xlfn.IFS($A$7=1,0,$A$7=2,0,$A$7=3,0,$A$7=4,V6,$A$7=5,V7,$A$7=6,V7,$A$7=7,V7,$A$7=8,V7,$A$7=9,V8,$A$7=10,V8,$A$7=11,V8,$A$7=12,V8,$A$7=13,V9,$A$7=14,V9,$A$7=15,V9,$A$7=16,V9,$A$7=17,V10,$A$7=18,V10,$A$7=19,V10,$A$7=20,V10,$A$7=21,V11,$A$7=22,V11,$A$7=23,V11,$A$7=24,V11,$A$7=25,V12,$A$7=26,V12,$A$7=27,V12,$A$7=28,V12,$A$7=29,V13,$A$7=30,V13,$A$7=31,V13,$A$7=32,V13,$A$7=33,V14,$A$7=34,V14,$A$7=35,V14,$A$7=36,V14,$A$7=37,V15,$A$7=38,V15,$A$7=39,V15,$A$7=40,V15)</f>
        <v>9c</v>
      </c>
      <c r="AA6" s="4" t="str" cm="1">
        <f t="array" ref="AA6">_xlfn.IFS($A$7=1,0,$A$7=2,0,$A$7=3,0,$A$7=4,W6,$A$7=5,W7,$A$7=6,W7,$A$7=7,W7,$A$7=8,W7,$A$7=9,W8,$A$7=10,W8,$A$7=11,W8,$A$7=12,W8,$A$7=13,W9,$A$7=14,W9,$A$7=15,W9,$A$7=16,W9,$A$7=17,W10,$A$7=18,W10,$A$7=19,W10,$A$7=20,W10,$A$7=21,W11,$A$7=22,W11,$A$7=23,W11,$A$7=24,W11,$A$7=25,W12,$A$7=26,W12,$A$7=27,W12,$A$7=28,W12,$A$7=29,W13,$A$7=30,W13,$A$7=31,W13,$A$7=32,W13,$A$7=33,W14,$A$7=34,W14,$A$7=35,W14,$A$7=36,W14,$A$7=37,W15,$A$7=38,W15,$A$7=39,W15,$A$7=40,W15)</f>
        <v>11a</v>
      </c>
      <c r="AB6" s="4" t="str" cm="1">
        <f t="array" ref="AB6">_xlfn.IFS($A$7=1,0,$A$7=2,0,$A$7=3,0,$A$7=4,X6,$A$7=5,X7,$A$7=6,X7,$A$7=7,X7,$A$7=8,X7,$A$7=9,X8,$A$7=10,X8,$A$7=11,X8,$A$7=12,X8,$A$7=13,X9,$A$7=14,X9,$A$7=15,X9,$A$7=16,X9,$A$7=17,X10,$A$7=18,X10,$A$7=19,X10,$A$7=20,X10,$A$7=21,X11,$A$7=22,X11,$A$7=23,X11,$A$7=24,X11,$A$7=25,X12,$A$7=26,X12,$A$7=27,X12,$A$7=28,X12,$A$7=29,X13,$A$7=30,X13,$A$7=31,X13,$A$7=32,X13,$A$7=33,X14,$A$7=34,X14,$A$7=35,X14,$A$7=36,X14,$A$7=37,X15,$A$7=38,X15,$A$7=39,X15,$A$7=40,X15)</f>
        <v>5d</v>
      </c>
      <c r="AC6" s="4" t="str" cm="1">
        <f t="array" ref="AC6">_xlfn.IFS($A$7=1,0,$A$7=2,0,$A$7=3,0,$A$7=4,Y6,$A$7=5,Y7,$A$7=6,Y7,$A$7=7,Y7,$A$7=8,Y7,$A$7=9,Y8,$A$7=10,Y8,$A$7=11,Y8,$A$7=12,Y8,$A$7=13,Y9,$A$7=14,Y9,$A$7=15,Y9,$A$7=16,Y9,$A$7=17,Y10,$A$7=18,Y10,$A$7=19,Y10,$A$7=20,Y10,$A$7=21,Y11,$A$7=22,Y11,$A$7=23,Y11,$A$7=24,Y11,$A$7=25,Y12,$A$7=26,Y12,$A$7=27,Y12,$A$7=28,Y12,$A$7=29,Y13,$A$7=30,Y13,$A$7=31,Y13,$A$7=32,Y13,$A$7=33,Y14,$A$7=34,Y14,$A$7=35,Y14,$A$7=36,Y14,$A$7=37,Y15,$A$7=38,Y15,$A$7=39,Y15,$A$7=40,Y15)</f>
        <v>7c</v>
      </c>
      <c r="AD6" s="4" t="str" cm="1">
        <f t="array" ref="AD6">_xlfn.IFS($A$7=1,0,$A$7=2,0,$A$7=3,0,$A$7=4,Z6,$A$7=5,Z7,$A$7=6,Z7,$A$7=7,Z7,$A$7=8,Z7,$A$7=9,Z8,$A$7=10,Z8,$A$7=11,Z8,$A$7=12,Z8,$A$7=13,Z9,$A$7=14,Z9,$A$7=15,Z9,$A$7=16,Z9,$A$7=17,Z10,$A$7=18,Z10,$A$7=19,Z10,$A$7=20,Z10,$A$7=21,Z11,$A$7=22,Z11,$A$7=23,Z11,$A$7=24,Z11,$A$7=25,Z12,$A$7=26,Z12,$A$7=27,Z12,$A$7=28,Z12,$A$7=29,Z13,$A$7=30,Z13,$A$7=31,Z13,$A$7=32,Z13,$A$7=33,Z14,$A$7=34,Z14,$A$7=35,Z14,$A$7=36,Z14,$A$7=37,Z15,$A$7=38,Z15,$A$7=39,Z15,$A$7=40,Z15)</f>
        <v>9b</v>
      </c>
      <c r="AE6" s="4" t="str" cm="1">
        <f t="array" ref="AE6">_xlfn.IFS($A$7=1,0,$A$7=2,0,$A$7=3,0,$A$7=4,AA6,$A$7=5,AA7,$A$7=6,AA7,$A$7=7,AA7,$A$7=8,AA7,$A$7=9,AA8,$A$7=10,AA8,$A$7=11,AA8,$A$7=12,AA8,$A$7=13,AA9,$A$7=14,AA9,$A$7=15,AA9,$A$7=16,AA9,$A$7=17,AA10,$A$7=18,AA10,$A$7=19,AA10,$A$7=20,AA10,$A$7=21,AA11,$A$7=22,AA11,$A$7=23,AA11,$A$7=24,AA11,$A$7=25,AA12,$A$7=26,AA12,$A$7=27,AA12,$A$7=28,AA12,$A$7=29,AA13,$A$7=30,AA13,$A$7=31,AA13,$A$7=32,AA13,$A$7=33,AA14,$A$7=34,AA14,$A$7=35,AA14,$A$7=36,AA14,$A$7=37,AA15,$A$7=38,AA15,$A$7=39,AA15,$A$7=40,AA15)</f>
        <v>10d</v>
      </c>
      <c r="AF6" s="4" t="str" cm="1">
        <f t="array" ref="AF6">_xlfn.IFS($A$7=1,0,$A$7=2,0,$A$7=3,0,$A$7=4,AB6,$A$7=5,AB7,$A$7=6,AB7,$A$7=7,AB7,$A$7=8,AB7,$A$7=9,AB8,$A$7=10,AB8,$A$7=11,AB8,$A$7=12,AB8,$A$7=13,AB9,$A$7=14,AB9,$A$7=15,AB9,$A$7=16,AB9,$A$7=17,AB10,$A$7=18,AB10,$A$7=19,AB10,$A$7=20,AB10,$A$7=21,AB11,$A$7=22,AB11,$A$7=23,AB11,$A$7=24,AB11,$A$7=25,AB12,$A$7=26,AB12,$A$7=27,AB12,$A$7=28,AB12,$A$7=29,AB13,$A$7=30,AB13,$A$7=31,AB13,$A$7=32,AB13,$A$7=33,AB14,$A$7=34,AB14,$A$7=35,AB14,$A$7=36,AB14,$A$7=37,AB15,$A$7=38,AB15,$A$7=39,AB15,$A$7=40,AB15)</f>
        <v>5c</v>
      </c>
      <c r="AG6" s="4" t="str" cm="1">
        <f t="array" ref="AG6">_xlfn.IFS($A$7=1,0,$A$7=2,0,$A$7=3,0,$A$7=4,AC6,$A$7=5,AC7,$A$7=6,AC7,$A$7=7,AC7,$A$7=8,AC7,$A$7=9,AC8,$A$7=10,AC8,$A$7=11,AC8,$A$7=12,AC8,$A$7=13,AC9,$A$7=14,AC9,$A$7=15,AC9,$A$7=16,AC9,$A$7=17,AC10,$A$7=18,AC10,$A$7=19,AC10,$A$7=20,AC10,$A$7=21,AC11,$A$7=22,AC11,$A$7=23,AC11,$A$7=24,AC11,$A$7=25,AC12,$A$7=26,AC12,$A$7=27,AC12,$A$7=28,AC12,$A$7=29,AC13,$A$7=30,AC13,$A$7=31,AC13,$A$7=32,AC13,$A$7=33,AC14,$A$7=34,AC14,$A$7=35,AC14,$A$7=36,AC14,$A$7=37,AC15,$A$7=38,AC15,$A$7=39,AC15,$A$7=40,AC15)</f>
        <v>7b</v>
      </c>
      <c r="AH6" s="4" t="str" cm="1">
        <f t="array" ref="AH6">_xlfn.IFS($A$7=1,0,$A$7=2,0,$A$7=3,0,$A$7=4,AD6,$A$7=5,AD7,$A$7=6,AD7,$A$7=7,AD7,$A$7=8,AD7,$A$7=9,AD8,$A$7=10,AD8,$A$7=11,AD8,$A$7=12,AD8,$A$7=13,AD9,$A$7=14,AD9,$A$7=15,AD9,$A$7=16,AD9,$A$7=17,AD10,$A$7=18,AD10,$A$7=19,AD10,$A$7=20,AD10,$A$7=21,AD11,$A$7=22,AD11,$A$7=23,AD11,$A$7=24,AD11,$A$7=25,AD12,$A$7=26,AD12,$A$7=27,AD12,$A$7=28,AD12,$A$7=29,AD13,$A$7=30,AD13,$A$7=31,AD13,$A$7=32,AD13,$A$7=33,AD14,$A$7=34,AD14,$A$7=35,AD14,$A$7=36,AD14,$A$7=37,AD15,$A$7=38,AD15,$A$7=39,AD15,$A$7=40,AD15)</f>
        <v>9a</v>
      </c>
      <c r="AI6" s="4" t="str" cm="1">
        <f t="array" ref="AI6">_xlfn.IFS($A$7=1,0,$A$7=2,0,$A$7=3,0,$A$7=4,AE6,$A$7=5,AE7,$A$7=6,AE7,$A$7=7,AE7,$A$7=8,AE7,$A$7=9,AE8,$A$7=10,AE8,$A$7=11,AE8,$A$7=12,AE8,$A$7=13,AE9,$A$7=14,AE9,$A$7=15,AE9,$A$7=16,AE9,$A$7=17,AE10,$A$7=18,AE10,$A$7=19,AE10,$A$7=20,AE10,$A$7=21,AE11,$A$7=22,AE11,$A$7=23,AE11,$A$7=24,AE11,$A$7=25,AE12,$A$7=26,AE12,$A$7=27,AE12,$A$7=28,AE12,$A$7=29,AE13,$A$7=30,AE13,$A$7=31,AE13,$A$7=32,AE13,$A$7=33,AE14,$A$7=34,AE14,$A$7=35,AE14,$A$7=36,AE14,$A$7=37,AE15,$A$7=38,AE15,$A$7=39,AE15,$A$7=40,AE15)</f>
        <v>10c</v>
      </c>
      <c r="AJ6" s="4" t="str" cm="1">
        <f t="array" ref="AJ6">_xlfn.IFS($A$7=1,0,$A$7=2,0,$A$7=3,0,$A$7=4,AF6,$A$7=5,AF7,$A$7=6,AF7,$A$7=7,AF7,$A$7=8,AF7,$A$7=9,AF8,$A$7=10,AF8,$A$7=11,AF8,$A$7=12,AF8,$A$7=13,AF9,$A$7=14,AF9,$A$7=15,AF9,$A$7=16,AF9,$A$7=17,AF10,$A$7=18,AF10,$A$7=19,AF10,$A$7=20,AF10,$A$7=21,AF11,$A$7=22,AF11,$A$7=23,AF11,$A$7=24,AF11,$A$7=25,AF12,$A$7=26,AF12,$A$7=27,AF12,$A$7=28,AF12,$A$7=29,AF13,$A$7=30,AF13,$A$7=31,AF13,$A$7=32,AF13,$A$7=33,AF14,$A$7=34,AF14,$A$7=35,AF14,$A$7=36,AF14,$A$7=37,AF15,$A$7=38,AF15,$A$7=39,AF15,$A$7=40,AF15)</f>
        <v>5b</v>
      </c>
      <c r="AK6" s="4" t="str" cm="1">
        <f t="array" ref="AK6">_xlfn.IFS($A$7=1,0,$A$7=2,0,$A$7=3,0,$A$7=4,AG6,$A$7=5,AG7,$A$7=6,AG7,$A$7=7,AG7,$A$7=8,AG7,$A$7=9,AG8,$A$7=10,AG8,$A$7=11,AG8,$A$7=12,AG8,$A$7=13,AG9,$A$7=14,AG9,$A$7=15,AG9,$A$7=16,AG9,$A$7=17,AG10,$A$7=18,AG10,$A$7=19,AG10,$A$7=20,AG10,$A$7=21,AG11,$A$7=22,AG11,$A$7=23,AG11,$A$7=24,AG11,$A$7=25,AG12,$A$7=26,AG12,$A$7=27,AG12,$A$7=28,AG12,$A$7=29,AG13,$A$7=30,AG13,$A$7=31,AG13,$A$7=32,AG13,$A$7=33,AG14,$A$7=34,AG14,$A$7=35,AG14,$A$7=36,AG14,$A$7=37,AG15,$A$7=38,AG15,$A$7=39,AG15,$A$7=40,AG15)</f>
        <v>7a</v>
      </c>
      <c r="AL6" s="4" t="str" cm="1">
        <f t="array" ref="AL6">_xlfn.IFS($A$7=1,0,$A$7=2,0,$A$7=3,0,$A$7=4,AH6,$A$7=5,AH7,$A$7=6,AH7,$A$7=7,AH7,$A$7=8,AH7,$A$7=9,AH8,$A$7=10,AH8,$A$7=11,AH8,$A$7=12,AH8,$A$7=13,AH9,$A$7=14,AH9,$A$7=15,AH9,$A$7=16,AH9,$A$7=17,AH10,$A$7=18,AH10,$A$7=19,AH10,$A$7=20,AH10,$A$7=21,AH11,$A$7=22,AH11,$A$7=23,AH11,$A$7=24,AH11,$A$7=25,AH12,$A$7=26,AH12,$A$7=27,AH12,$A$7=28,AH12,$A$7=29,AH13,$A$7=30,AH13,$A$7=31,AH13,$A$7=32,AH13,$A$7=33,AH14,$A$7=34,AH14,$A$7=35,AH14,$A$7=36,AH14,$A$7=37,AH15,$A$7=38,AH15,$A$7=39,AH15,$A$7=40,AH15)</f>
        <v>8d</v>
      </c>
      <c r="AM6" s="4" t="str" cm="1">
        <f t="array" ref="AM6">_xlfn.IFS($A$7=1,0,$A$7=2,0,$A$7=3,0,$A$7=4,AI6,$A$7=5,AI7,$A$7=6,AI7,$A$7=7,AI7,$A$7=8,AI7,$A$7=9,AI8,$A$7=10,AI8,$A$7=11,AI8,$A$7=12,AI8,$A$7=13,AI9,$A$7=14,AI9,$A$7=15,AI9,$A$7=16,AI9,$A$7=17,AI10,$A$7=18,AI10,$A$7=19,AI10,$A$7=20,AI10,$A$7=21,AI11,$A$7=22,AI11,$A$7=23,AI11,$A$7=24,AI11,$A$7=25,AI12,$A$7=26,AI12,$A$7=27,AI12,$A$7=28,AI12,$A$7=29,AI13,$A$7=30,AI13,$A$7=31,AI13,$A$7=32,AI13,$A$7=33,AI14,$A$7=34,AI14,$A$7=35,AI14,$A$7=36,AI14,$A$7=37,AI15,$A$7=38,AI15,$A$7=39,AI15,$A$7=40,AI15)</f>
        <v>10b</v>
      </c>
      <c r="AN6" s="4" t="str" cm="1">
        <f t="array" ref="AN6">_xlfn.IFS($A$7=1,0,$A$7=2,0,$A$7=3,0,$A$7=4,AJ6,$A$7=5,AJ7,$A$7=6,AJ7,$A$7=7,AJ7,$A$7=8,AJ7,$A$7=9,AJ8,$A$7=10,AJ8,$A$7=11,AJ8,$A$7=12,AJ8,$A$7=13,AJ9,$A$7=14,AJ9,$A$7=15,AJ9,$A$7=16,AJ9,$A$7=17,AJ10,$A$7=18,AJ10,$A$7=19,AJ10,$A$7=20,AJ10,$A$7=21,AJ11,$A$7=22,AJ11,$A$7=23,AJ11,$A$7=24,AJ11,$A$7=25,AJ12,$A$7=26,AJ12,$A$7=27,AJ12,$A$7=28,AJ12,$A$7=29,AJ13,$A$7=30,AJ13,$A$7=31,AJ13,$A$7=32,AJ13,$A$7=33,AJ14,$A$7=34,AJ14,$A$7=35,AJ14,$A$7=36,AJ14,$A$7=37,AJ15,$A$7=38,AJ15,$A$7=39,AJ15,$A$7=40,AJ15)</f>
        <v>5a</v>
      </c>
      <c r="AO6" s="4" t="str" cm="1">
        <f t="array" ref="AO6">_xlfn.IFS($A$7=1,0,$A$7=2,0,$A$7=3,0,$A$7=4,AK6,$A$7=5,AK7,$A$7=6,AK7,$A$7=7,AK7,$A$7=8,AK7,$A$7=9,AK8,$A$7=10,AK8,$A$7=11,AK8,$A$7=12,AK8,$A$7=13,AK9,$A$7=14,AK9,$A$7=15,AK9,$A$7=16,AK9,$A$7=17,AK10,$A$7=18,AK10,$A$7=19,AK10,$A$7=20,AK10,$A$7=21,AK11,$A$7=22,AK11,$A$7=23,AK11,$A$7=24,AK11,$A$7=25,AK12,$A$7=26,AK12,$A$7=27,AK12,$A$7=28,AK12,$A$7=29,AK13,$A$7=30,AK13,$A$7=31,AK13,$A$7=32,AK13,$A$7=33,AK14,$A$7=34,AK14,$A$7=35,AK14,$A$7=36,AK14,$A$7=37,AK15,$A$7=38,AK15,$A$7=39,AK15,$A$7=40,AK15)</f>
        <v>6d</v>
      </c>
      <c r="AP6" s="4" t="str" cm="1">
        <f t="array" ref="AP6">_xlfn.IFS($A$7=1,0,$A$7=2,0,$A$7=3,0,$A$7=4,AL6,$A$7=5,AL7,$A$7=6,AL7,$A$7=7,AL7,$A$7=8,AL7,$A$7=9,AL8,$A$7=10,AL8,$A$7=11,AL8,$A$7=12,AL8,$A$7=13,AL9,$A$7=14,AL9,$A$7=15,AL9,$A$7=16,AL9,$A$7=17,AL10,$A$7=18,AL10,$A$7=19,AL10,$A$7=20,AL10,$A$7=21,AL11,$A$7=22,AL11,$A$7=23,AL11,$A$7=24,AL11,$A$7=25,AL12,$A$7=26,AL12,$A$7=27,AL12,$A$7=28,AL12,$A$7=29,AL13,$A$7=30,AL13,$A$7=31,AL13,$A$7=32,AL13,$A$7=33,AL14,$A$7=34,AL14,$A$7=35,AL14,$A$7=36,AL14,$A$7=37,AL15,$A$7=38,AL15,$A$7=39,AL15,$A$7=40,AL15)</f>
        <v>8c</v>
      </c>
      <c r="AQ6" s="4" t="str" cm="1">
        <f t="array" ref="AQ6">_xlfn.IFS($A$7=1,0,$A$7=2,0,$A$7=3,0,$A$7=4,AM6,$A$7=5,AM7,$A$7=6,AM7,$A$7=7,AM7,$A$7=8,AM7,$A$7=9,AM8,$A$7=10,AM8,$A$7=11,AM8,$A$7=12,AM8,$A$7=13,AM9,$A$7=14,AM9,$A$7=15,AM9,$A$7=16,AM9,$A$7=17,AM10,$A$7=18,AM10,$A$7=19,AM10,$A$7=20,AM10,$A$7=21,AM11,$A$7=22,AM11,$A$7=23,AM11,$A$7=24,AM11,$A$7=25,AM12,$A$7=26,AM12,$A$7=27,AM12,$A$7=28,AM12,$A$7=29,AM13,$A$7=30,AM13,$A$7=31,AM13,$A$7=32,AM13,$A$7=33,AM14,$A$7=34,AM14,$A$7=35,AM14,$A$7=36,AM14,$A$7=37,AM15,$A$7=38,AM15,$A$7=39,AM15,$A$7=40,AM15)</f>
        <v>10a</v>
      </c>
      <c r="AR6" s="4" t="str" cm="1">
        <f t="array" ref="AR6">_xlfn.IFS($A$7=1,0,$A$7=2,0,$A$7=3,0,$A$7=4,AN6,$A$7=5,AN7,$A$7=6,AN7,$A$7=7,AN7,$A$7=8,AN7,$A$7=9,AN8,$A$7=10,AN8,$A$7=11,AN8,$A$7=12,AN8,$A$7=13,AN9,$A$7=14,AN9,$A$7=15,AN9,$A$7=16,AN9,$A$7=17,AN10,$A$7=18,AN10,$A$7=19,AN10,$A$7=20,AN10,$A$7=21,AN11,$A$7=22,AN11,$A$7=23,AN11,$A$7=24,AN11,$A$7=25,AN12,$A$7=26,AN12,$A$7=27,AN12,$A$7=28,AN12,$A$7=29,AN13,$A$7=30,AN13,$A$7=31,AN13,$A$7=32,AN13,$A$7=33,AN14,$A$7=34,AN14,$A$7=35,AN14,$A$7=36,AN14,$A$7=37,AN15,$A$7=38,AN15,$A$7=39,AN15,$A$7=40,AN15)</f>
        <v>6c</v>
      </c>
      <c r="AS6" s="4" t="str" cm="1">
        <f t="array" ref="AS6">_xlfn.IFS($A$7=1,0,$A$7=2,0,$A$7=3,0,$A$7=4,AO6,$A$7=5,AO7,$A$7=6,AO7,$A$7=7,AO7,$A$7=8,AO7,$A$7=9,AO8,$A$7=10,AO8,$A$7=11,AO8,$A$7=12,AO8,$A$7=13,AO9,$A$7=14,AO9,$A$7=15,AO9,$A$7=16,AO9,$A$7=17,AO10,$A$7=18,AO10,$A$7=19,AO10,$A$7=20,AO10,$A$7=21,AO11,$A$7=22,AO11,$A$7=23,AO11,$A$7=24,AO11,$A$7=25,AO12,$A$7=26,AO12,$A$7=27,AO12,$A$7=28,AO12,$A$7=29,AO13,$A$7=30,AO13,$A$7=31,AO13,$A$7=32,AO13,$A$7=33,AO14,$A$7=34,AO14,$A$7=35,AO14,$A$7=36,AO14,$A$7=37,AO15,$A$7=38,AO15,$A$7=39,AO15,$A$7=40,AO15)</f>
        <v>8b</v>
      </c>
      <c r="AT6" s="4" cm="1">
        <f t="array" ref="AT6">_xlfn.IFS($A$7=1,0,$A$7=2,0,$A$7=3,0,$A$7=4,AP6,$A$7=5,AP7,$A$7=6,AP7,$A$7=7,AP7,$A$7=8,AP7,$A$7=9,AP8,$A$7=10,AP8,$A$7=11,AP8,$A$7=12,AP8,$A$7=13,AP9,$A$7=14,AP9,$A$7=15,AP9,$A$7=16,AP9,$A$7=17,AP10,$A$7=18,AP10,$A$7=19,AP10,$A$7=20,AP10,$A$7=21,AP11,$A$7=22,AP11,$A$7=23,AP11,$A$7=24,AP11,$A$7=25,AP12,$A$7=26,AP12,$A$7=27,AP12,$A$7=28,AP12,$A$7=29,AP13,$A$7=30,AP13,$A$7=31,AP13,$A$7=32,AP13,$A$7=33,AP14,$A$7=34,AP14,$A$7=35,AP14,$A$7=36,AP14,$A$7=37,AP15,$A$7=38,AP15,$A$7=39,AP15,$A$7=40,AP15)</f>
        <v>0</v>
      </c>
      <c r="AU6" s="4" cm="1">
        <f t="array" ref="AU6">_xlfn.IFS($A$7=1,0,$A$7=2,0,$A$7=3,0,$A$7=4,AQ6,$A$7=5,AQ7,$A$7=6,AQ7,$A$7=7,AQ7,$A$7=8,AQ7,$A$7=9,AQ8,$A$7=10,AQ8,$A$7=11,AQ8,$A$7=12,AQ8,$A$7=13,AQ9,$A$7=14,AQ9,$A$7=15,AQ9,$A$7=16,AQ9,$A$7=17,AQ10,$A$7=18,AQ10,$A$7=19,AQ10,$A$7=20,AQ10,$A$7=21,AQ11,$A$7=22,AQ11,$A$7=23,AQ11,$A$7=24,AQ11,$A$7=25,AQ12,$A$7=26,AQ12,$A$7=27,AQ12,$A$7=28,AQ12,$A$7=29,AQ13,$A$7=30,AQ13,$A$7=31,AQ13,$A$7=32,AQ13,$A$7=33,AQ14,$A$7=34,AQ14,$A$7=35,AQ14,$A$7=36,AQ14,$A$7=37,AQ15,$A$7=38,AQ15,$A$7=39,AQ15,$A$7=40,AQ15)</f>
        <v>0</v>
      </c>
      <c r="AV6" s="4" t="str" cm="1">
        <f t="array" ref="AV6">_xlfn.IFS($A$7=1,0,$A$7=2,0,$A$7=3,0,$A$7=4,AR6,$A$7=5,AR7,$A$7=6,AR7,$A$7=7,AR7,$A$7=8,AR7,$A$7=9,AR8,$A$7=10,AR8,$A$7=11,AR8,$A$7=12,AR8,$A$7=13,AR9,$A$7=14,AR9,$A$7=15,AR9,$A$7=16,AR9,$A$7=17,AR10,$A$7=18,AR10,$A$7=19,AR10,$A$7=20,AR10,$A$7=21,AR11,$A$7=22,AR11,$A$7=23,AR11,$A$7=24,AR11,$A$7=25,AR12,$A$7=26,AR12,$A$7=27,AR12,$A$7=28,AR12,$A$7=29,AR13,$A$7=30,AR13,$A$7=31,AR13,$A$7=32,AR13,$A$7=33,AR14,$A$7=34,AR14,$A$7=35,AR14,$A$7=36,AR14,$A$7=37,AR15,$A$7=38,AR15,$A$7=39,AR15,$A$7=40,AR15)</f>
        <v>6b</v>
      </c>
      <c r="AW6" s="4" t="str" cm="1">
        <f t="array" ref="AW6">_xlfn.IFS($A$7=1,0,$A$7=2,0,$A$7=3,0,$A$7=4,AS6,$A$7=5,AS7,$A$7=6,AS7,$A$7=7,AS7,$A$7=8,AS7,$A$7=9,AS8,$A$7=10,AS8,$A$7=11,AS8,$A$7=12,AS8,$A$7=13,AS9,$A$7=14,AS9,$A$7=15,AS9,$A$7=16,AS9,$A$7=17,AS10,$A$7=18,AS10,$A$7=19,AS10,$A$7=20,AS10,$A$7=21,AS11,$A$7=22,AS11,$A$7=23,AS11,$A$7=24,AS11,$A$7=25,AS12,$A$7=26,AS12,$A$7=27,AS12,$A$7=28,AS12,$A$7=29,AS13,$A$7=30,AS13,$A$7=31,AS13,$A$7=32,AS13,$A$7=33,AS14,$A$7=34,AS14,$A$7=35,AS14,$A$7=36,AS14,$A$7=37,AS15,$A$7=38,AS15,$A$7=39,AS15,$A$7=40,AS15)</f>
        <v>8a</v>
      </c>
      <c r="AX6" s="4" t="str" cm="1">
        <f t="array" ref="AX6">_xlfn.IFS($A$7=1,0,$A$7=2,0,$A$7=3,0,$A$7=4,AT6,$A$7=5,AT7,$A$7=6,AT7,$A$7=7,AT7,$A$7=8,AT7,$A$7=9,AT8,$A$7=10,AT8,$A$7=11,AT8,$A$7=12,AT8,$A$7=13,AT9,$A$7=14,AT9,$A$7=15,AT9,$A$7=16,AT9,$A$7=17,AT10,$A$7=18,AT10,$A$7=19,AT10,$A$7=20,AT10,$A$7=21,AT11,$A$7=22,AT11,$A$7=23,AT11,$A$7=24,AT11,$A$7=25,AT12,$A$7=26,AT12,$A$7=27,AT12,$A$7=28,AT12,$A$7=29,AT13,$A$7=30,AT13,$A$7=31,AT13,$A$7=32,AT13,$A$7=33,AT14,$A$7=34,AT14,$A$7=35,AT14,$A$7=36,AT14,$A$7=37,AT15,$A$7=38,AT15,$A$7=39,AT15,$A$7=40,AT15)</f>
        <v>9d</v>
      </c>
      <c r="AY6" s="4" t="str" cm="1">
        <f t="array" ref="AY6">_xlfn.IFS($A$7=1,0,$A$7=2,0,$A$7=3,0,$A$7=4,AU6,$A$7=5,AU7,$A$7=6,AU7,$A$7=7,AU7,$A$7=8,AU7,$A$7=9,AU8,$A$7=10,AU8,$A$7=11,AU8,$A$7=12,AU8,$A$7=13,AU9,$A$7=14,AU9,$A$7=15,AU9,$A$7=16,AU9,$A$7=17,AU10,$A$7=18,AU10,$A$7=19,AU10,$A$7=20,AU10,$A$7=21,AU11,$A$7=22,AU11,$A$7=23,AU11,$A$7=24,AU11,$A$7=25,AU12,$A$7=26,AU12,$A$7=27,AU12,$A$7=28,AU12,$A$7=29,AU13,$A$7=30,AU13,$A$7=31,AU13,$A$7=32,AU13,$A$7=33,AU14,$A$7=34,AU14,$A$7=35,AU14,$A$7=36,AU14,$A$7=37,AU15,$A$7=38,AU15,$A$7=39,AU15,$A$7=40,AU15)</f>
        <v>11b</v>
      </c>
    </row>
    <row r="7" spans="1:63" x14ac:dyDescent="0.2">
      <c r="A7" s="1">
        <f>'Zeitpläne Stationen'!E9</f>
        <v>26</v>
      </c>
      <c r="B7">
        <v>4</v>
      </c>
      <c r="C7" s="3">
        <f t="shared" si="0"/>
        <v>0.4375</v>
      </c>
      <c r="D7" s="4" t="str">
        <f>'Zeitpläne Stationen'!B6</f>
        <v>5d</v>
      </c>
      <c r="E7" s="4" t="str" cm="1">
        <f t="array" ref="E7">_xlfn.IFS($A$7=1,0,$A$7=2,0,$A$7=3,0,$A$7=4,D8,$A$7=5,D9,$A$7=6,D9,$A$7=7,D9,$A$7=8,D9,$A$7=9,D10,$A$7=10,D10,$A$7=11,D10,$A$7=12,D10,$A$7=13,D11,$A$7=14,D11,$A$7=15,D11,$A$7=16,D11,$A$7=17,D12,$A$7=18,D12,$A$7=19,D12,$A$7=20,D12,$A$7=21,D13,$A$7=22,D13,$A$7=23,D13,$A$7=24,D13,$A$7=25,D14,$A$7=26,D14,$A$7=27,D14,$A$7=28,D14,$A$7=29,D15,$A$7=30,D15,$A$7=31,D15,$A$7=32,D15,$A$7=33,D16,$A$7=34,D16,$A$7=35,D16,$A$7=36,D16,$A$7=37,D17,$A$7=38,D17,$A$7=39,D17,$A$7=40,D17)</f>
        <v>7c</v>
      </c>
      <c r="F7" s="4" t="str" cm="1">
        <f t="array" ref="F7">_xlfn.IFS($A$7=1,0,$A$7=2,0,$A$7=3,0,$A$7=4,D17,$A$7=5,D18,$A$7=6,D18,$A$7=7,D18,$A$7=8,D18,$A$7=9,D19,$A$7=10,D13,$A$7=11,D13,$A$7=12,D13,$A$7=13,D15,$A$7=14,D15,$A$7=15,D15,$A$7=16,D15,$A$7=17,D16,$A$7=18,D17,$A$7=19,D17,$A$7=20,D17,$A$7=21,D18,$A$7=22,D19,$A$7=23,D19,$A$7=24,D19,$A$7=25,D20,$A$7=26,D21,$A$7=27,D21,$A$7=28,D21,$A$7=29,D22,$A$7=30,D23,$A$7=31,D23,$A$7=32,D23,$A$7=33,D24,$A$7=34,D25,$A$7=35,D25,$A$7=36,D25,$A$7=37,D26,$A$7=38,D27,$A$7=39,D27,$A$7=40,D27)</f>
        <v>9b</v>
      </c>
      <c r="G7" s="4" t="str" cm="1">
        <f t="array" ref="G7">_xlfn.IFS($A$7=1,0,$A$7=2,0,$A$7=3,0,$A$7=4,D27,$A$7=5,D28,$A$7=6,D28,$A$7=7,D28,$A$7=8,D16,$A$7=9,D16,$A$7=10,D16,$A$7=11,D16,$A$7=12,D16,$A$7=13,D19,$A$7=14,D19,$A$7=15,D19,$A$7=16,D19,$A$7=17,D20,$A$7=18,D21,$A$7=19,D22,$A$7=20,D22,$A$7=21,D23,$A$7=22,D24,$A$7=23,D25,$A$7=24,D25,$A$7=25,D26,$A$7=26,D27,$A$7=27,D28,$A$7=28,D28,$A$7=29,D29,$A$7=30,D30,$A$7=31,D31,$A$7=32,D31,$A$7=33,D24,$A$7=34,D33,$A$7=35,D34,$A$7=36,D34,$A$7=37,D35,$A$7=38,D36,$A$7=39,D37,$A$7=40,D37)</f>
        <v>10d</v>
      </c>
      <c r="H7" s="4" t="str">
        <f>'Zeitpläne Stationen'!B5</f>
        <v>5c</v>
      </c>
      <c r="I7" s="4" t="str" cm="1">
        <f t="array" ref="I7">_xlfn.IFS($A$7=1,0,$A$7=2,0,$A$7=3,0,$A$7=4,H8,$A$7=5,H9,$A$7=6,H9,$A$7=7,H9,$A$7=8,H9,$A$7=9,H10,$A$7=10,H10,$A$7=11,H10,$A$7=12,H10,$A$7=13,H11,$A$7=14,H11,$A$7=15,H11,$A$7=16,H11,$A$7=17,H12,$A$7=18,H12,$A$7=19,H12,$A$7=20,H12,$A$7=21,H13,$A$7=22,H13,$A$7=23,H13,$A$7=24,H13,$A$7=25,H14,$A$7=26,H14,$A$7=27,H14,$A$7=28,H14,$A$7=29,H15,$A$7=30,H15,$A$7=31,H15,$A$7=32,H15,$A$7=33,H16,$A$7=34,H16,$A$7=35,H16,$A$7=36,H16,$A$7=37,H17,$A$7=38,H17,$A$7=39,H17,$A$7=40,H17)</f>
        <v>7b</v>
      </c>
      <c r="J7" s="4" t="str" cm="1">
        <f t="array" ref="J7">_xlfn.IFS($A$7=1,0,$A$7=2,0,$A$7=3,0,$A$7=4,H17,$A$7=5,H18,$A$7=6,H18,$A$7=7,H18,$A$7=8,H18,$A$7=9,H19,$A$7=10,H13,$A$7=11,H13,$A$7=12,H13,$A$7=13,H15,$A$7=14,H15,$A$7=15,H15,$A$7=16,H15,$A$7=17,H16,$A$7=18,H17,$A$7=19,H17,$A$7=20,H17,$A$7=21,H18,$A$7=22,H19,$A$7=23,H19,$A$7=24,H19,$A$7=25,H20,$A$7=26,H21,$A$7=27,H21,$A$7=28,H21,$A$7=29,H22,$A$7=30,H23,$A$7=31,H23,$A$7=32,H23,$A$7=33,H24,$A$7=34,H25,$A$7=35,H25,$A$7=36,H25,$A$7=37,H26,$A$7=38,H27,$A$7=39,H27,$A$7=40,H27)</f>
        <v>9a</v>
      </c>
      <c r="K7" s="4" t="str" cm="1">
        <f t="array" ref="K7">_xlfn.IFS($A$7=1,0,$A$7=2,0,$A$7=3,0,$A$7=4,H27,$A$7=5,H28,$A$7=6,H28,$A$7=7,H28,$A$7=8,H16,$A$7=9,H16,$A$7=10,H16,$A$7=11,H16,$A$7=12,H16,$A$7=13,H19,$A$7=14,H19,$A$7=15,H19,$A$7=16,H19,$A$7=17,H20,$A$7=18,H21,$A$7=19,H22,$A$7=20,H22,$A$7=21,H23,$A$7=22,H24,$A$7=23,H25,$A$7=24,H25,$A$7=25,H26,$A$7=26,H27,$A$7=27,H28,$A$7=28,H28,$A$7=29,H29,$A$7=30,H30,$A$7=31,H31,$A$7=32,H31,$A$7=33,H24,$A$7=34,H33,$A$7=35,H34,$A$7=36,H34,$A$7=37,H35,$A$7=38,H36,$A$7=39,H37,$A$7=40,H37)</f>
        <v>10c</v>
      </c>
      <c r="L7" s="4" t="str">
        <f t="shared" ref="L7:L45" si="1">D5</f>
        <v>5b</v>
      </c>
      <c r="M7" s="4" t="str" cm="1">
        <f t="array" ref="M7">_xlfn.IFS($A$7=1,0,$A$7=2,0,$A$7=3,0,$A$7=4,L8,$A$7=5,L9,$A$7=6,L9,$A$7=7,L9,$A$7=8,L9,$A$7=9,L10,$A$7=10,L10,$A$7=11,L10,$A$7=12,L10,$A$7=13,L11,$A$7=14,L11,$A$7=15,L11,$A$7=16,L11,$A$7=17,L12,$A$7=18,L12,$A$7=19,L12,$A$7=20,L12,$A$7=21,L13,$A$7=22,L13,$A$7=23,L13,$A$7=24,L13,$A$7=25,L14,$A$7=26,L14,$A$7=27,L14,$A$7=28,L14,$A$7=29,L15,$A$7=30,L15,$A$7=31,L15,$A$7=32,L15,$A$7=33,L16,$A$7=34,L16,$A$7=35,L16,$A$7=36,L16,$A$7=37,L17,$A$7=38,L17,$A$7=39,L17,$A$7=40,L17)</f>
        <v>7a</v>
      </c>
      <c r="N7" s="4" t="str" cm="1">
        <f t="array" ref="N7">_xlfn.IFS($A$7=1,0,$A$7=2,0,$A$7=3,0,$A$7=4,L17,$A$7=5,L18,$A$7=6,L18,$A$7=7,L18,$A$7=8,L18,$A$7=9,L19,$A$7=10,L13,$A$7=11,L13,$A$7=12,L13,$A$7=13,L15,$A$7=14,L15,$A$7=15,L15,$A$7=16,L15,$A$7=17,L16,$A$7=18,L17,$A$7=19,L17,$A$7=20,L17,$A$7=21,L18,$A$7=22,L19,$A$7=23,L19,$A$7=24,L19,$A$7=25,L20,$A$7=26,L21,$A$7=27,L21,$A$7=28,L21,$A$7=29,L22,$A$7=30,L23,$A$7=31,L23,$A$7=32,L23,$A$7=33,L24,$A$7=34,L25,$A$7=35,L25,$A$7=36,L25,$A$7=37,L26,$A$7=38,L27,$A$7=39,L27,$A$7=40,L27)</f>
        <v>8d</v>
      </c>
      <c r="O7" s="4" t="str" cm="1">
        <f t="array" ref="O7">_xlfn.IFS($A$7=1,0,$A$7=2,0,$A$7=3,0,$A$7=4,L27,$A$7=5,L28,$A$7=6,L28,$A$7=7,L28,$A$7=8,L16,$A$7=9,L16,$A$7=10,L16,$A$7=11,L16,$A$7=12,L16,$A$7=13,L19,$A$7=14,L19,$A$7=15,L19,$A$7=16,L19,$A$7=17,L20,$A$7=18,L21,$A$7=19,L22,$A$7=20,L22,$A$7=21,L23,$A$7=22,L24,$A$7=23,L25,$A$7=24,L25,$A$7=25,L26,$A$7=26,L27,$A$7=27,L28,$A$7=28,L28,$A$7=29,L29,$A$7=30,L30,$A$7=31,L31,$A$7=32,L31,$A$7=33,L24,$A$7=34,L33,$A$7=35,L34,$A$7=36,L34,$A$7=37,L35,$A$7=38,L36,$A$7=39,L37,$A$7=40,L37)</f>
        <v>10b</v>
      </c>
      <c r="P7" s="4" t="str">
        <f>D4</f>
        <v>5a</v>
      </c>
      <c r="Q7" s="4" t="str" cm="1">
        <f t="array" ref="Q7">_xlfn.IFS($A$7=1,0,$A$7=2,0,$A$7=3,0,$A$7=4,P8,$A$7=5,P9,$A$7=6,P9,$A$7=7,P9,$A$7=8,P9,$A$7=9,P10,$A$7=10,P10,$A$7=11,P10,$A$7=12,P10,$A$7=13,P11,$A$7=14,P11,$A$7=15,P11,$A$7=16,P11,$A$7=17,P12,$A$7=18,P12,$A$7=19,P12,$A$7=20,P12,$A$7=21,P13,$A$7=22,P13,$A$7=23,P13,$A$7=24,P13,$A$7=25,P14,$A$7=26,P14,$A$7=27,P14,$A$7=28,P14,$A$7=29,P15,$A$7=30,P15,$A$7=31,P15,$A$7=32,P15,$A$7=33,P16,$A$7=34,P16,$A$7=35,P16,$A$7=36,P16,$A$7=37,P17,$A$7=38,P17,$A$7=39,P17,$A$7=40,P17)</f>
        <v>6d</v>
      </c>
      <c r="R7" s="4" t="str" cm="1">
        <f t="array" ref="R7">_xlfn.IFS($A$7=1,0,$A$7=2,0,$A$7=3,0,$A$7=4,P17,$A$7=5,P18,$A$7=6,P18,$A$7=7,P18,$A$7=8,P18,$A$7=9,P19,$A$7=10,P13,$A$7=11,P13,$A$7=12,P13,$A$7=13,P15,$A$7=14,P15,$A$7=15,P15,$A$7=16,P15,$A$7=17,P16,$A$7=18,P17,$A$7=19,P17,$A$7=20,P17,$A$7=21,P18,$A$7=22,P19,$A$7=23,P19,$A$7=24,P19,$A$7=25,P20,$A$7=26,P21,$A$7=27,P21,$A$7=28,P21,$A$7=29,P22,$A$7=30,P23,$A$7=31,P23,$A$7=32,P23,$A$7=33,P24,$A$7=34,P25,$A$7=35,P25,$A$7=36,P25,$A$7=37,P26,$A$7=38,P27,$A$7=39,P27,$A$7=40,P27)</f>
        <v>8c</v>
      </c>
      <c r="S7" s="4" t="str" cm="1">
        <f t="array" ref="S7">_xlfn.IFS($A$7=1,0,$A$7=2,0,$A$7=3,0,$A$7=4,P27,$A$7=5,P28,$A$7=6,P28,$A$7=7,P28,$A$7=8,P16,$A$7=9,P16,$A$7=10,P16,$A$7=11,P16,$A$7=12,P16,$A$7=13,P19,$A$7=14,P19,$A$7=15,P19,$A$7=16,P19,$A$7=17,P20,$A$7=18,P21,$A$7=19,P22,$A$7=20,P22,$A$7=21,P23,$A$7=22,P24,$A$7=23,P25,$A$7=24,P25,$A$7=25,P26,$A$7=26,P27,$A$7=27,P28,$A$7=28,P28,$A$7=29,P29,$A$7=30,P30,$A$7=31,P31,$A$7=32,P31,$A$7=33,P24,$A$7=34,P33,$A$7=35,P34,$A$7=36,P34,$A$7=37,P35,$A$7=38,P36,$A$7=39,P37,$A$7=40,P37)</f>
        <v>10a</v>
      </c>
      <c r="T7" s="4" t="str" cm="1">
        <f t="array" ref="T7">_xlfn.IFS($A$7=1,0,$A$7=2,0,$A$7=3,0,$A$7=4,P7,$A$7=5,P8,$A$7=6,P8,$A$7=7,P8,$A$7=8,P8,$A$7=9,P9,$A$7=10,P9,$A$7=11,P9,$A$7=12,P9,$A$7=13,P10,$A$7=14,P10,$A$7=15,P10,$A$7=16,P10,$A$7=17,P11,$A$7=18,P11,$A$7=19,P11,$A$7=20,P11,$A$7=21,P12,$A$7=22,P12,$A$7=23,P12,$A$7=24,P12,$A$7=25,P13,$A$7=26,P13,$A$7=27,P13,$A$7=28,P13,$A$7=29,P14,$A$7=30,P14,$A$7=31,P14,$A$7=32,P14,$A$7=33,P15,$A$7=34,P15,$A$7=35,P15,$A$7=36,P15,$A$7=37,P16,$A$7=38,P16,$A$7=39,P16,$A$7=40,P16)</f>
        <v>6c</v>
      </c>
      <c r="U7" s="4" t="str" cm="1">
        <f t="array" ref="U7">_xlfn.IFS($A$7=1,0,$A$7=2,0,$A$7=3,0,$A$7=4,Q7,$A$7=5,Q8,$A$7=6,Q8,$A$7=7,Q8,$A$7=8,Q8,$A$7=9,Q9,$A$7=10,Q9,$A$7=11,Q9,$A$7=12,Q9,$A$7=13,Q10,$A$7=14,Q10,$A$7=15,Q10,$A$7=16,Q10,$A$7=17,Q11,$A$7=18,Q11,$A$7=19,Q11,$A$7=20,Q11,$A$7=21,Q12,$A$7=22,Q12,$A$7=23,Q12,$A$7=24,Q12,$A$7=25,Q13,$A$7=26,Q13,$A$7=27,Q13,$A$7=28,Q13,$A$7=29,Q14,$A$7=30,Q14,$A$7=31,Q14,$A$7=32,Q14,$A$7=33,Q15,$A$7=34,Q15,$A$7=35,Q15,$A$7=36,Q15,$A$7=37,Q16,$A$7=38,Q16,$A$7=39,Q16,$A$7=40,Q16)</f>
        <v>8b</v>
      </c>
      <c r="V7" s="4" cm="1">
        <f t="array" ref="V7">_xlfn.IFS($A$7=1,0,$A$7=2,0,$A$7=3,0,$A$7=4,R7,$A$7=5,R8,$A$7=6,R8,$A$7=7,R8,$A$7=8,R8,$A$7=9,R9,$A$7=10,R9,$A$7=11,R9,$A$7=12,R9,$A$7=13,R10,$A$7=14,R10,$A$7=15,R10,$A$7=16,R10,$A$7=17,R11,$A$7=18,R11,$A$7=19,R11,$A$7=20,R11,$A$7=21,R12,$A$7=22,R12,$A$7=23,R12,$A$7=24,R12,$A$7=25,R13,$A$7=26,R13,$A$7=27,R13,$A$7=28,R13,$A$7=29,R14,$A$7=30,R14,$A$7=31,R14,$A$7=32,R14,$A$7=33,R15,$A$7=34,R15,$A$7=35,R15,$A$7=36,R15,$A$7=37,R16,$A$7=38,R16,$A$7=39,R16,$A$7=40,R16)</f>
        <v>0</v>
      </c>
      <c r="W7" s="4" cm="1">
        <f t="array" ref="W7">_xlfn.IFS($A$7=1,0,$A$7=2,0,$A$7=3,0,$A$7=4,S7,$A$7=5,S8,$A$7=6,S8,$A$7=7,S8,$A$7=8,S8,$A$7=9,S9,$A$7=10,S9,$A$7=11,S9,$A$7=12,S9,$A$7=13,S10,$A$7=14,S10,$A$7=15,S10,$A$7=16,S10,$A$7=17,S11,$A$7=18,S11,$A$7=19,S11,$A$7=20,S11,$A$7=21,S12,$A$7=22,S12,$A$7=23,S12,$A$7=24,S12,$A$7=25,S13,$A$7=26,S13,$A$7=27,S13,$A$7=28,S13,$A$7=29,S14,$A$7=30,S14,$A$7=31,S14,$A$7=32,S14,$A$7=33,S15,$A$7=34,S15,$A$7=35,S15,$A$7=36,S15,$A$7=37,S16,$A$7=38,S16,$A$7=39,S16,$A$7=40,S16)</f>
        <v>0</v>
      </c>
      <c r="X7" s="4" t="str" cm="1">
        <f t="array" ref="X7">_xlfn.IFS($A$7=1,0,$A$7=2,0,$A$7=3,0,$A$7=4,T7,$A$7=5,T8,$A$7=6,T8,$A$7=7,T8,$A$7=8,T8,$A$7=9,T9,$A$7=10,T9,$A$7=11,T9,$A$7=12,T9,$A$7=13,T10,$A$7=14,T10,$A$7=15,T10,$A$7=16,T10,$A$7=17,T11,$A$7=18,T11,$A$7=19,T11,$A$7=20,T11,$A$7=21,T12,$A$7=22,T12,$A$7=23,T12,$A$7=24,T12,$A$7=25,T13,$A$7=26,T13,$A$7=27,T13,$A$7=28,T13,$A$7=29,T14,$A$7=30,T14,$A$7=31,T14,$A$7=32,T14,$A$7=33,T15,$A$7=34,T15,$A$7=35,T15,$A$7=36,T15,$A$7=37,T16,$A$7=38,T16,$A$7=39,T16,$A$7=40,T16)</f>
        <v>6b</v>
      </c>
      <c r="Y7" s="4" t="str" cm="1">
        <f t="array" ref="Y7">_xlfn.IFS($A$7=1,0,$A$7=2,0,$A$7=3,0,$A$7=4,U7,$A$7=5,U8,$A$7=6,U8,$A$7=7,U8,$A$7=8,U8,$A$7=9,U9,$A$7=10,U9,$A$7=11,U9,$A$7=12,U9,$A$7=13,U10,$A$7=14,U10,$A$7=15,U10,$A$7=16,U10,$A$7=17,U11,$A$7=18,U11,$A$7=19,U11,$A$7=20,U11,$A$7=21,U12,$A$7=22,U12,$A$7=23,U12,$A$7=24,U12,$A$7=25,U13,$A$7=26,U13,$A$7=27,U13,$A$7=28,U13,$A$7=29,U14,$A$7=30,U14,$A$7=31,U14,$A$7=32,U14,$A$7=33,U15,$A$7=34,U15,$A$7=35,U15,$A$7=36,U15,$A$7=37,U16,$A$7=38,U16,$A$7=39,U16,$A$7=40,U16)</f>
        <v>8a</v>
      </c>
      <c r="Z7" s="4" t="str" cm="1">
        <f t="array" ref="Z7">_xlfn.IFS($A$7=1,0,$A$7=2,0,$A$7=3,0,$A$7=4,V7,$A$7=5,V8,$A$7=6,V8,$A$7=7,V8,$A$7=8,V8,$A$7=9,V9,$A$7=10,V9,$A$7=11,V9,$A$7=12,V9,$A$7=13,V10,$A$7=14,V10,$A$7=15,V10,$A$7=16,V10,$A$7=17,V11,$A$7=18,V11,$A$7=19,V11,$A$7=20,V11,$A$7=21,V12,$A$7=22,V12,$A$7=23,V12,$A$7=24,V12,$A$7=25,V13,$A$7=26,V13,$A$7=27,V13,$A$7=28,V13,$A$7=29,V14,$A$7=30,V14,$A$7=31,V14,$A$7=32,V14,$A$7=33,V15,$A$7=34,V15,$A$7=35,V15,$A$7=36,V15,$A$7=37,V16,$A$7=38,V16,$A$7=39,V16,$A$7=40,V16)</f>
        <v>9d</v>
      </c>
      <c r="AA7" s="4" t="str" cm="1">
        <f t="array" ref="AA7">_xlfn.IFS($A$7=1,0,$A$7=2,0,$A$7=3,0,$A$7=4,W7,$A$7=5,W8,$A$7=6,W8,$A$7=7,W8,$A$7=8,W8,$A$7=9,W9,$A$7=10,W9,$A$7=11,W9,$A$7=12,W9,$A$7=13,W10,$A$7=14,W10,$A$7=15,W10,$A$7=16,W10,$A$7=17,W11,$A$7=18,W11,$A$7=19,W11,$A$7=20,W11,$A$7=21,W12,$A$7=22,W12,$A$7=23,W12,$A$7=24,W12,$A$7=25,W13,$A$7=26,W13,$A$7=27,W13,$A$7=28,W13,$A$7=29,W14,$A$7=30,W14,$A$7=31,W14,$A$7=32,W14,$A$7=33,W15,$A$7=34,W15,$A$7=35,W15,$A$7=36,W15,$A$7=37,W16,$A$7=38,W16,$A$7=39,W16,$A$7=40,W16)</f>
        <v>11b</v>
      </c>
      <c r="AB7" s="4" t="str" cm="1">
        <f t="array" ref="AB7">_xlfn.IFS($A$7=1,0,$A$7=2,0,$A$7=3,0,$A$7=4,X7,$A$7=5,X8,$A$7=6,X8,$A$7=7,X8,$A$7=8,X8,$A$7=9,X9,$A$7=10,X9,$A$7=11,X9,$A$7=12,X9,$A$7=13,X10,$A$7=14,X10,$A$7=15,X10,$A$7=16,X10,$A$7=17,X11,$A$7=18,X11,$A$7=19,X11,$A$7=20,X11,$A$7=21,X12,$A$7=22,X12,$A$7=23,X12,$A$7=24,X12,$A$7=25,X13,$A$7=26,X13,$A$7=27,X13,$A$7=28,X13,$A$7=29,X14,$A$7=30,X14,$A$7=31,X14,$A$7=32,X14,$A$7=33,X15,$A$7=34,X15,$A$7=35,X15,$A$7=36,X15,$A$7=37,X16,$A$7=38,X16,$A$7=39,X16,$A$7=40,X16)</f>
        <v>6a</v>
      </c>
      <c r="AC7" s="4" t="str" cm="1">
        <f t="array" ref="AC7">_xlfn.IFS($A$7=1,0,$A$7=2,0,$A$7=3,0,$A$7=4,Y7,$A$7=5,Y8,$A$7=6,Y8,$A$7=7,Y8,$A$7=8,Y8,$A$7=9,Y9,$A$7=10,Y9,$A$7=11,Y9,$A$7=12,Y9,$A$7=13,Y10,$A$7=14,Y10,$A$7=15,Y10,$A$7=16,Y10,$A$7=17,Y11,$A$7=18,Y11,$A$7=19,Y11,$A$7=20,Y11,$A$7=21,Y12,$A$7=22,Y12,$A$7=23,Y12,$A$7=24,Y12,$A$7=25,Y13,$A$7=26,Y13,$A$7=27,Y13,$A$7=28,Y13,$A$7=29,Y14,$A$7=30,Y14,$A$7=31,Y14,$A$7=32,Y14,$A$7=33,Y15,$A$7=34,Y15,$A$7=35,Y15,$A$7=36,Y15,$A$7=37,Y16,$A$7=38,Y16,$A$7=39,Y16,$A$7=40,Y16)</f>
        <v>7d</v>
      </c>
      <c r="AD7" s="4" t="str" cm="1">
        <f t="array" ref="AD7">_xlfn.IFS($A$7=1,0,$A$7=2,0,$A$7=3,0,$A$7=4,Z7,$A$7=5,Z8,$A$7=6,Z8,$A$7=7,Z8,$A$7=8,Z8,$A$7=9,Z9,$A$7=10,Z9,$A$7=11,Z9,$A$7=12,Z9,$A$7=13,Z10,$A$7=14,Z10,$A$7=15,Z10,$A$7=16,Z10,$A$7=17,Z11,$A$7=18,Z11,$A$7=19,Z11,$A$7=20,Z11,$A$7=21,Z12,$A$7=22,Z12,$A$7=23,Z12,$A$7=24,Z12,$A$7=25,Z13,$A$7=26,Z13,$A$7=27,Z13,$A$7=28,Z13,$A$7=29,Z14,$A$7=30,Z14,$A$7=31,Z14,$A$7=32,Z14,$A$7=33,Z15,$A$7=34,Z15,$A$7=35,Z15,$A$7=36,Z15,$A$7=37,Z16,$A$7=38,Z16,$A$7=39,Z16,$A$7=40,Z16)</f>
        <v>9c</v>
      </c>
      <c r="AE7" s="4" t="str" cm="1">
        <f t="array" ref="AE7">_xlfn.IFS($A$7=1,0,$A$7=2,0,$A$7=3,0,$A$7=4,AA7,$A$7=5,AA8,$A$7=6,AA8,$A$7=7,AA8,$A$7=8,AA8,$A$7=9,AA9,$A$7=10,AA9,$A$7=11,AA9,$A$7=12,AA9,$A$7=13,AA10,$A$7=14,AA10,$A$7=15,AA10,$A$7=16,AA10,$A$7=17,AA11,$A$7=18,AA11,$A$7=19,AA11,$A$7=20,AA11,$A$7=21,AA12,$A$7=22,AA12,$A$7=23,AA12,$A$7=24,AA12,$A$7=25,AA13,$A$7=26,AA13,$A$7=27,AA13,$A$7=28,AA13,$A$7=29,AA14,$A$7=30,AA14,$A$7=31,AA14,$A$7=32,AA14,$A$7=33,AA15,$A$7=34,AA15,$A$7=35,AA15,$A$7=36,AA15,$A$7=37,AA16,$A$7=38,AA16,$A$7=39,AA16,$A$7=40,AA16)</f>
        <v>11a</v>
      </c>
      <c r="AF7" s="4" t="str" cm="1">
        <f t="array" ref="AF7">_xlfn.IFS($A$7=1,0,$A$7=2,0,$A$7=3,0,$A$7=4,AB7,$A$7=5,AB8,$A$7=6,AB8,$A$7=7,AB8,$A$7=8,AB8,$A$7=9,AB9,$A$7=10,AB9,$A$7=11,AB9,$A$7=12,AB9,$A$7=13,AB10,$A$7=14,AB10,$A$7=15,AB10,$A$7=16,AB10,$A$7=17,AB11,$A$7=18,AB11,$A$7=19,AB11,$A$7=20,AB11,$A$7=21,AB12,$A$7=22,AB12,$A$7=23,AB12,$A$7=24,AB12,$A$7=25,AB13,$A$7=26,AB13,$A$7=27,AB13,$A$7=28,AB13,$A$7=29,AB14,$A$7=30,AB14,$A$7=31,AB14,$A$7=32,AB14,$A$7=33,AB15,$A$7=34,AB15,$A$7=35,AB15,$A$7=36,AB15,$A$7=37,AB16,$A$7=38,AB16,$A$7=39,AB16,$A$7=40,AB16)</f>
        <v>5d</v>
      </c>
      <c r="AG7" s="4" t="str" cm="1">
        <f t="array" ref="AG7">_xlfn.IFS($A$7=1,0,$A$7=2,0,$A$7=3,0,$A$7=4,AC7,$A$7=5,AC8,$A$7=6,AC8,$A$7=7,AC8,$A$7=8,AC8,$A$7=9,AC9,$A$7=10,AC9,$A$7=11,AC9,$A$7=12,AC9,$A$7=13,AC10,$A$7=14,AC10,$A$7=15,AC10,$A$7=16,AC10,$A$7=17,AC11,$A$7=18,AC11,$A$7=19,AC11,$A$7=20,AC11,$A$7=21,AC12,$A$7=22,AC12,$A$7=23,AC12,$A$7=24,AC12,$A$7=25,AC13,$A$7=26,AC13,$A$7=27,AC13,$A$7=28,AC13,$A$7=29,AC14,$A$7=30,AC14,$A$7=31,AC14,$A$7=32,AC14,$A$7=33,AC15,$A$7=34,AC15,$A$7=35,AC15,$A$7=36,AC15,$A$7=37,AC16,$A$7=38,AC16,$A$7=39,AC16,$A$7=40,AC16)</f>
        <v>7c</v>
      </c>
      <c r="AH7" s="4" t="str" cm="1">
        <f t="array" ref="AH7">_xlfn.IFS($A$7=1,0,$A$7=2,0,$A$7=3,0,$A$7=4,AD7,$A$7=5,AD8,$A$7=6,AD8,$A$7=7,AD8,$A$7=8,AD8,$A$7=9,AD9,$A$7=10,AD9,$A$7=11,AD9,$A$7=12,AD9,$A$7=13,AD10,$A$7=14,AD10,$A$7=15,AD10,$A$7=16,AD10,$A$7=17,AD11,$A$7=18,AD11,$A$7=19,AD11,$A$7=20,AD11,$A$7=21,AD12,$A$7=22,AD12,$A$7=23,AD12,$A$7=24,AD12,$A$7=25,AD13,$A$7=26,AD13,$A$7=27,AD13,$A$7=28,AD13,$A$7=29,AD14,$A$7=30,AD14,$A$7=31,AD14,$A$7=32,AD14,$A$7=33,AD15,$A$7=34,AD15,$A$7=35,AD15,$A$7=36,AD15,$A$7=37,AD16,$A$7=38,AD16,$A$7=39,AD16,$A$7=40,AD16)</f>
        <v>9b</v>
      </c>
      <c r="AI7" s="4" t="str" cm="1">
        <f t="array" ref="AI7">_xlfn.IFS($A$7=1,0,$A$7=2,0,$A$7=3,0,$A$7=4,AE7,$A$7=5,AE8,$A$7=6,AE8,$A$7=7,AE8,$A$7=8,AE8,$A$7=9,AE9,$A$7=10,AE9,$A$7=11,AE9,$A$7=12,AE9,$A$7=13,AE10,$A$7=14,AE10,$A$7=15,AE10,$A$7=16,AE10,$A$7=17,AE11,$A$7=18,AE11,$A$7=19,AE11,$A$7=20,AE11,$A$7=21,AE12,$A$7=22,AE12,$A$7=23,AE12,$A$7=24,AE12,$A$7=25,AE13,$A$7=26,AE13,$A$7=27,AE13,$A$7=28,AE13,$A$7=29,AE14,$A$7=30,AE14,$A$7=31,AE14,$A$7=32,AE14,$A$7=33,AE15,$A$7=34,AE15,$A$7=35,AE15,$A$7=36,AE15,$A$7=37,AE16,$A$7=38,AE16,$A$7=39,AE16,$A$7=40,AE16)</f>
        <v>10d</v>
      </c>
      <c r="AJ7" s="4" t="str" cm="1">
        <f t="array" ref="AJ7">_xlfn.IFS($A$7=1,0,$A$7=2,0,$A$7=3,0,$A$7=4,AF7,$A$7=5,AF8,$A$7=6,AF8,$A$7=7,AF8,$A$7=8,AF8,$A$7=9,AF9,$A$7=10,AF9,$A$7=11,AF9,$A$7=12,AF9,$A$7=13,AF10,$A$7=14,AF10,$A$7=15,AF10,$A$7=16,AF10,$A$7=17,AF11,$A$7=18,AF11,$A$7=19,AF11,$A$7=20,AF11,$A$7=21,AF12,$A$7=22,AF12,$A$7=23,AF12,$A$7=24,AF12,$A$7=25,AF13,$A$7=26,AF13,$A$7=27,AF13,$A$7=28,AF13,$A$7=29,AF14,$A$7=30,AF14,$A$7=31,AF14,$A$7=32,AF14,$A$7=33,AF15,$A$7=34,AF15,$A$7=35,AF15,$A$7=36,AF15,$A$7=37,AF16,$A$7=38,AF16,$A$7=39,AF16,$A$7=40,AF16)</f>
        <v>5c</v>
      </c>
      <c r="AK7" s="4" t="str" cm="1">
        <f t="array" ref="AK7">_xlfn.IFS($A$7=1,0,$A$7=2,0,$A$7=3,0,$A$7=4,AG7,$A$7=5,AG8,$A$7=6,AG8,$A$7=7,AG8,$A$7=8,AG8,$A$7=9,AG9,$A$7=10,AG9,$A$7=11,AG9,$A$7=12,AG9,$A$7=13,AG10,$A$7=14,AG10,$A$7=15,AG10,$A$7=16,AG10,$A$7=17,AG11,$A$7=18,AG11,$A$7=19,AG11,$A$7=20,AG11,$A$7=21,AG12,$A$7=22,AG12,$A$7=23,AG12,$A$7=24,AG12,$A$7=25,AG13,$A$7=26,AG13,$A$7=27,AG13,$A$7=28,AG13,$A$7=29,AG14,$A$7=30,AG14,$A$7=31,AG14,$A$7=32,AG14,$A$7=33,AG15,$A$7=34,AG15,$A$7=35,AG15,$A$7=36,AG15,$A$7=37,AG16,$A$7=38,AG16,$A$7=39,AG16,$A$7=40,AG16)</f>
        <v>7b</v>
      </c>
      <c r="AL7" s="4" t="str" cm="1">
        <f t="array" ref="AL7">_xlfn.IFS($A$7=1,0,$A$7=2,0,$A$7=3,0,$A$7=4,AH7,$A$7=5,AH8,$A$7=6,AH8,$A$7=7,AH8,$A$7=8,AH8,$A$7=9,AH9,$A$7=10,AH9,$A$7=11,AH9,$A$7=12,AH9,$A$7=13,AH10,$A$7=14,AH10,$A$7=15,AH10,$A$7=16,AH10,$A$7=17,AH11,$A$7=18,AH11,$A$7=19,AH11,$A$7=20,AH11,$A$7=21,AH12,$A$7=22,AH12,$A$7=23,AH12,$A$7=24,AH12,$A$7=25,AH13,$A$7=26,AH13,$A$7=27,AH13,$A$7=28,AH13,$A$7=29,AH14,$A$7=30,AH14,$A$7=31,AH14,$A$7=32,AH14,$A$7=33,AH15,$A$7=34,AH15,$A$7=35,AH15,$A$7=36,AH15,$A$7=37,AH16,$A$7=38,AH16,$A$7=39,AH16,$A$7=40,AH16)</f>
        <v>9a</v>
      </c>
      <c r="AM7" s="4" t="str" cm="1">
        <f t="array" ref="AM7">_xlfn.IFS($A$7=1,0,$A$7=2,0,$A$7=3,0,$A$7=4,AI7,$A$7=5,AI8,$A$7=6,AI8,$A$7=7,AI8,$A$7=8,AI8,$A$7=9,AI9,$A$7=10,AI9,$A$7=11,AI9,$A$7=12,AI9,$A$7=13,AI10,$A$7=14,AI10,$A$7=15,AI10,$A$7=16,AI10,$A$7=17,AI11,$A$7=18,AI11,$A$7=19,AI11,$A$7=20,AI11,$A$7=21,AI12,$A$7=22,AI12,$A$7=23,AI12,$A$7=24,AI12,$A$7=25,AI13,$A$7=26,AI13,$A$7=27,AI13,$A$7=28,AI13,$A$7=29,AI14,$A$7=30,AI14,$A$7=31,AI14,$A$7=32,AI14,$A$7=33,AI15,$A$7=34,AI15,$A$7=35,AI15,$A$7=36,AI15,$A$7=37,AI16,$A$7=38,AI16,$A$7=39,AI16,$A$7=40,AI16)</f>
        <v>10c</v>
      </c>
      <c r="AN7" s="4" t="str" cm="1">
        <f t="array" ref="AN7">_xlfn.IFS($A$7=1,0,$A$7=2,0,$A$7=3,0,$A$7=4,AJ7,$A$7=5,AJ8,$A$7=6,AJ8,$A$7=7,AJ8,$A$7=8,AJ8,$A$7=9,AJ9,$A$7=10,AJ9,$A$7=11,AJ9,$A$7=12,AJ9,$A$7=13,AJ10,$A$7=14,AJ10,$A$7=15,AJ10,$A$7=16,AJ10,$A$7=17,AJ11,$A$7=18,AJ11,$A$7=19,AJ11,$A$7=20,AJ11,$A$7=21,AJ12,$A$7=22,AJ12,$A$7=23,AJ12,$A$7=24,AJ12,$A$7=25,AJ13,$A$7=26,AJ13,$A$7=27,AJ13,$A$7=28,AJ13,$A$7=29,AJ14,$A$7=30,AJ14,$A$7=31,AJ14,$A$7=32,AJ14,$A$7=33,AJ15,$A$7=34,AJ15,$A$7=35,AJ15,$A$7=36,AJ15,$A$7=37,AJ16,$A$7=38,AJ16,$A$7=39,AJ16,$A$7=40,AJ16)</f>
        <v>5b</v>
      </c>
      <c r="AO7" s="4" t="str" cm="1">
        <f t="array" ref="AO7">_xlfn.IFS($A$7=1,0,$A$7=2,0,$A$7=3,0,$A$7=4,AK7,$A$7=5,AK8,$A$7=6,AK8,$A$7=7,AK8,$A$7=8,AK8,$A$7=9,AK9,$A$7=10,AK9,$A$7=11,AK9,$A$7=12,AK9,$A$7=13,AK10,$A$7=14,AK10,$A$7=15,AK10,$A$7=16,AK10,$A$7=17,AK11,$A$7=18,AK11,$A$7=19,AK11,$A$7=20,AK11,$A$7=21,AK12,$A$7=22,AK12,$A$7=23,AK12,$A$7=24,AK12,$A$7=25,AK13,$A$7=26,AK13,$A$7=27,AK13,$A$7=28,AK13,$A$7=29,AK14,$A$7=30,AK14,$A$7=31,AK14,$A$7=32,AK14,$A$7=33,AK15,$A$7=34,AK15,$A$7=35,AK15,$A$7=36,AK15,$A$7=37,AK16,$A$7=38,AK16,$A$7=39,AK16,$A$7=40,AK16)</f>
        <v>7a</v>
      </c>
      <c r="AP7" s="4" t="str" cm="1">
        <f t="array" ref="AP7">_xlfn.IFS($A$7=1,0,$A$7=2,0,$A$7=3,0,$A$7=4,AL7,$A$7=5,AL8,$A$7=6,AL8,$A$7=7,AL8,$A$7=8,AL8,$A$7=9,AL9,$A$7=10,AL9,$A$7=11,AL9,$A$7=12,AL9,$A$7=13,AL10,$A$7=14,AL10,$A$7=15,AL10,$A$7=16,AL10,$A$7=17,AL11,$A$7=18,AL11,$A$7=19,AL11,$A$7=20,AL11,$A$7=21,AL12,$A$7=22,AL12,$A$7=23,AL12,$A$7=24,AL12,$A$7=25,AL13,$A$7=26,AL13,$A$7=27,AL13,$A$7=28,AL13,$A$7=29,AL14,$A$7=30,AL14,$A$7=31,AL14,$A$7=32,AL14,$A$7=33,AL15,$A$7=34,AL15,$A$7=35,AL15,$A$7=36,AL15,$A$7=37,AL16,$A$7=38,AL16,$A$7=39,AL16,$A$7=40,AL16)</f>
        <v>8d</v>
      </c>
      <c r="AQ7" s="4" t="str" cm="1">
        <f t="array" ref="AQ7">_xlfn.IFS($A$7=1,0,$A$7=2,0,$A$7=3,0,$A$7=4,AM7,$A$7=5,AM8,$A$7=6,AM8,$A$7=7,AM8,$A$7=8,AM8,$A$7=9,AM9,$A$7=10,AM9,$A$7=11,AM9,$A$7=12,AM9,$A$7=13,AM10,$A$7=14,AM10,$A$7=15,AM10,$A$7=16,AM10,$A$7=17,AM11,$A$7=18,AM11,$A$7=19,AM11,$A$7=20,AM11,$A$7=21,AM12,$A$7=22,AM12,$A$7=23,AM12,$A$7=24,AM12,$A$7=25,AM13,$A$7=26,AM13,$A$7=27,AM13,$A$7=28,AM13,$A$7=29,AM14,$A$7=30,AM14,$A$7=31,AM14,$A$7=32,AM14,$A$7=33,AM15,$A$7=34,AM15,$A$7=35,AM15,$A$7=36,AM15,$A$7=37,AM16,$A$7=38,AM16,$A$7=39,AM16,$A$7=40,AM16)</f>
        <v>10b</v>
      </c>
      <c r="AR7" s="4" t="str" cm="1">
        <f t="array" ref="AR7">_xlfn.IFS($A$7=1,0,$A$7=2,0,$A$7=3,0,$A$7=4,AN7,$A$7=5,AN8,$A$7=6,AN8,$A$7=7,AN8,$A$7=8,AN8,$A$7=9,AN9,$A$7=10,AN9,$A$7=11,AN9,$A$7=12,AN9,$A$7=13,AN10,$A$7=14,AN10,$A$7=15,AN10,$A$7=16,AN10,$A$7=17,AN11,$A$7=18,AN11,$A$7=19,AN11,$A$7=20,AN11,$A$7=21,AN12,$A$7=22,AN12,$A$7=23,AN12,$A$7=24,AN12,$A$7=25,AN13,$A$7=26,AN13,$A$7=27,AN13,$A$7=28,AN13,$A$7=29,AN14,$A$7=30,AN14,$A$7=31,AN14,$A$7=32,AN14,$A$7=33,AN15,$A$7=34,AN15,$A$7=35,AN15,$A$7=36,AN15,$A$7=37,AN16,$A$7=38,AN16,$A$7=39,AN16,$A$7=40,AN16)</f>
        <v>5a</v>
      </c>
      <c r="AS7" s="4" t="str" cm="1">
        <f t="array" ref="AS7">_xlfn.IFS($A$7=1,0,$A$7=2,0,$A$7=3,0,$A$7=4,AO7,$A$7=5,AO8,$A$7=6,AO8,$A$7=7,AO8,$A$7=8,AO8,$A$7=9,AO9,$A$7=10,AO9,$A$7=11,AO9,$A$7=12,AO9,$A$7=13,AO10,$A$7=14,AO10,$A$7=15,AO10,$A$7=16,AO10,$A$7=17,AO11,$A$7=18,AO11,$A$7=19,AO11,$A$7=20,AO11,$A$7=21,AO12,$A$7=22,AO12,$A$7=23,AO12,$A$7=24,AO12,$A$7=25,AO13,$A$7=26,AO13,$A$7=27,AO13,$A$7=28,AO13,$A$7=29,AO14,$A$7=30,AO14,$A$7=31,AO14,$A$7=32,AO14,$A$7=33,AO15,$A$7=34,AO15,$A$7=35,AO15,$A$7=36,AO15,$A$7=37,AO16,$A$7=38,AO16,$A$7=39,AO16,$A$7=40,AO16)</f>
        <v>6d</v>
      </c>
      <c r="AT7" s="4" t="str" cm="1">
        <f t="array" ref="AT7">_xlfn.IFS($A$7=1,0,$A$7=2,0,$A$7=3,0,$A$7=4,AP7,$A$7=5,AP8,$A$7=6,AP8,$A$7=7,AP8,$A$7=8,AP8,$A$7=9,AP9,$A$7=10,AP9,$A$7=11,AP9,$A$7=12,AP9,$A$7=13,AP10,$A$7=14,AP10,$A$7=15,AP10,$A$7=16,AP10,$A$7=17,AP11,$A$7=18,AP11,$A$7=19,AP11,$A$7=20,AP11,$A$7=21,AP12,$A$7=22,AP12,$A$7=23,AP12,$A$7=24,AP12,$A$7=25,AP13,$A$7=26,AP13,$A$7=27,AP13,$A$7=28,AP13,$A$7=29,AP14,$A$7=30,AP14,$A$7=31,AP14,$A$7=32,AP14,$A$7=33,AP15,$A$7=34,AP15,$A$7=35,AP15,$A$7=36,AP15,$A$7=37,AP16,$A$7=38,AP16,$A$7=39,AP16,$A$7=40,AP16)</f>
        <v>8c</v>
      </c>
      <c r="AU7" s="4" t="str" cm="1">
        <f t="array" ref="AU7">_xlfn.IFS($A$7=1,0,$A$7=2,0,$A$7=3,0,$A$7=4,AQ7,$A$7=5,AQ8,$A$7=6,AQ8,$A$7=7,AQ8,$A$7=8,AQ8,$A$7=9,AQ9,$A$7=10,AQ9,$A$7=11,AQ9,$A$7=12,AQ9,$A$7=13,AQ10,$A$7=14,AQ10,$A$7=15,AQ10,$A$7=16,AQ10,$A$7=17,AQ11,$A$7=18,AQ11,$A$7=19,AQ11,$A$7=20,AQ11,$A$7=21,AQ12,$A$7=22,AQ12,$A$7=23,AQ12,$A$7=24,AQ12,$A$7=25,AQ13,$A$7=26,AQ13,$A$7=27,AQ13,$A$7=28,AQ13,$A$7=29,AQ14,$A$7=30,AQ14,$A$7=31,AQ14,$A$7=32,AQ14,$A$7=33,AQ15,$A$7=34,AQ15,$A$7=35,AQ15,$A$7=36,AQ15,$A$7=37,AQ16,$A$7=38,AQ16,$A$7=39,AQ16,$A$7=40,AQ16)</f>
        <v>10a</v>
      </c>
      <c r="AV7" s="4" t="str" cm="1">
        <f t="array" ref="AV7">_xlfn.IFS($A$7=1,0,$A$7=2,0,$A$7=3,0,$A$7=4,AR7,$A$7=5,AR8,$A$7=6,AR8,$A$7=7,AR8,$A$7=8,AR8,$A$7=9,AR9,$A$7=10,AR9,$A$7=11,AR9,$A$7=12,AR9,$A$7=13,AR10,$A$7=14,AR10,$A$7=15,AR10,$A$7=16,AR10,$A$7=17,AR11,$A$7=18,AR11,$A$7=19,AR11,$A$7=20,AR11,$A$7=21,AR12,$A$7=22,AR12,$A$7=23,AR12,$A$7=24,AR12,$A$7=25,AR13,$A$7=26,AR13,$A$7=27,AR13,$A$7=28,AR13,$A$7=29,AR14,$A$7=30,AR14,$A$7=31,AR14,$A$7=32,AR14,$A$7=33,AR15,$A$7=34,AR15,$A$7=35,AR15,$A$7=36,AR15,$A$7=37,AR16,$A$7=38,AR16,$A$7=39,AR16,$A$7=40,AR16)</f>
        <v>6c</v>
      </c>
      <c r="AW7" s="4" t="str" cm="1">
        <f t="array" ref="AW7">_xlfn.IFS($A$7=1,0,$A$7=2,0,$A$7=3,0,$A$7=4,AS7,$A$7=5,AS8,$A$7=6,AS8,$A$7=7,AS8,$A$7=8,AS8,$A$7=9,AS9,$A$7=10,AS9,$A$7=11,AS9,$A$7=12,AS9,$A$7=13,AS10,$A$7=14,AS10,$A$7=15,AS10,$A$7=16,AS10,$A$7=17,AS11,$A$7=18,AS11,$A$7=19,AS11,$A$7=20,AS11,$A$7=21,AS12,$A$7=22,AS12,$A$7=23,AS12,$A$7=24,AS12,$A$7=25,AS13,$A$7=26,AS13,$A$7=27,AS13,$A$7=28,AS13,$A$7=29,AS14,$A$7=30,AS14,$A$7=31,AS14,$A$7=32,AS14,$A$7=33,AS15,$A$7=34,AS15,$A$7=35,AS15,$A$7=36,AS15,$A$7=37,AS16,$A$7=38,AS16,$A$7=39,AS16,$A$7=40,AS16)</f>
        <v>8b</v>
      </c>
      <c r="AX7" s="4" cm="1">
        <f t="array" ref="AX7">_xlfn.IFS($A$7=1,0,$A$7=2,0,$A$7=3,0,$A$7=4,AT7,$A$7=5,AT8,$A$7=6,AT8,$A$7=7,AT8,$A$7=8,AT8,$A$7=9,AT9,$A$7=10,AT9,$A$7=11,AT9,$A$7=12,AT9,$A$7=13,AT10,$A$7=14,AT10,$A$7=15,AT10,$A$7=16,AT10,$A$7=17,AT11,$A$7=18,AT11,$A$7=19,AT11,$A$7=20,AT11,$A$7=21,AT12,$A$7=22,AT12,$A$7=23,AT12,$A$7=24,AT12,$A$7=25,AT13,$A$7=26,AT13,$A$7=27,AT13,$A$7=28,AT13,$A$7=29,AT14,$A$7=30,AT14,$A$7=31,AT14,$A$7=32,AT14,$A$7=33,AT15,$A$7=34,AT15,$A$7=35,AT15,$A$7=36,AT15,$A$7=37,AT16,$A$7=38,AT16,$A$7=39,AT16,$A$7=40,AT16)</f>
        <v>0</v>
      </c>
      <c r="AY7" s="4" cm="1">
        <f t="array" ref="AY7">_xlfn.IFS($A$7=1,0,$A$7=2,0,$A$7=3,0,$A$7=4,AU7,$A$7=5,AU8,$A$7=6,AU8,$A$7=7,AU8,$A$7=8,AU8,$A$7=9,AU9,$A$7=10,AU9,$A$7=11,AU9,$A$7=12,AU9,$A$7=13,AU10,$A$7=14,AU10,$A$7=15,AU10,$A$7=16,AU10,$A$7=17,AU11,$A$7=18,AU11,$A$7=19,AU11,$A$7=20,AU11,$A$7=21,AU12,$A$7=22,AU12,$A$7=23,AU12,$A$7=24,AU12,$A$7=25,AU13,$A$7=26,AU13,$A$7=27,AU13,$A$7=28,AU13,$A$7=29,AU14,$A$7=30,AU14,$A$7=31,AU14,$A$7=32,AU14,$A$7=33,AU15,$A$7=34,AU15,$A$7=35,AU15,$A$7=36,AU15,$A$7=37,AU16,$A$7=38,AU16,$A$7=39,AU16,$A$7=40,AU16)</f>
        <v>0</v>
      </c>
    </row>
    <row r="8" spans="1:63" x14ac:dyDescent="0.2">
      <c r="B8">
        <v>5</v>
      </c>
      <c r="C8" s="3">
        <f t="shared" si="0"/>
        <v>0.46527777777777779</v>
      </c>
      <c r="D8" s="4" t="str">
        <f>'Zeitpläne Stationen'!B7</f>
        <v>6a</v>
      </c>
      <c r="E8" s="4" t="str" cm="1">
        <f t="array" ref="E8">_xlfn.IFS($A$7=1,0,$A$7=2,0,$A$7=3,0,$A$7=4,D9,$A$7=5,D10,$A$7=6,D10,$A$7=7,D10,$A$7=8,D10,$A$7=9,D11,$A$7=10,D11,$A$7=11,D11,$A$7=12,D11,$A$7=13,D12,$A$7=14,D12,$A$7=15,D12,$A$7=16,D12,$A$7=17,0,$A$7=18,D13,$A$7=19,D13,$A$7=20,D13,$A$7=21,D14,$A$7=22,D14,$A$7=23,D14,$A$7=24,D14,$A$7=25,D15,$A$7=26,D15,$A$7=27,D15,$A$7=28,D15,$A$7=29,D16,$A$7=30,D16,$A$7=31,D16,$A$7=32,D16,$A$7=33,D17,$A$7=34,D17,$A$7=35,D17,$A$7=36,D17,$A$7=37,D18,$A$7=38,D18,$A$7=39,D18,$A$7=40,D18)</f>
        <v>7d</v>
      </c>
      <c r="F8" s="4" t="str" cm="1">
        <f t="array" ref="F8">_xlfn.IFS($A$7=1,0,$A$7=2,0,$A$7=3,0,$A$7=4,D18,$A$7=5,D19,$A$7=6,D19,$A$7=7,D19,$A$7=8,D19,$A$7=9,D20,$A$7=10,D14,$A$7=11,D14,$A$7=12,D14,$A$7=13,D16,$A$7=14,D16,$A$7=15,D16,$A$7=16,D16,$A$7=17,0,$A$7=18,0,$A$7=19,D18,$A$7=20,D18,$A$7=21,D19,$A$7=22,D20,$A$7=23,D20,$A$7=24,D20,$A$7=25,D21,$A$7=26,D22,$A$7=27,D22,$A$7=28,D22,$A$7=29,D23,$A$7=30,D24,$A$7=31,D24,$A$7=32,D24,$A$7=33,D25,$A$7=34,D26,$A$7=35,D26,$A$7=36,D26,$A$7=37,D27,$A$7=38,D28,$A$7=39,D28,$A$7=40,D28)</f>
        <v>9c</v>
      </c>
      <c r="G8" s="4" t="str" cm="1">
        <f t="array" ref="G8">_xlfn.IFS($A$7=1,0,$A$7=2,0,$A$7=3,0,$A$7=4,D28,$A$7=5,D29,$A$7=6,D29,$A$7=7,D29,$A$7=8,D17,$A$7=9,D17,$A$7=10,D17,$A$7=11,D17,$A$7=12,D17,$A$7=13,D20,$A$7=14,D20,$A$7=15,D20,$A$7=16,D20,$A$7=17,D23,$A$7=18,D23,$A$7=19,D23,$A$7=20,D23,$A$7=21,D24,$A$7=22,D25,$A$7=23,D26,$A$7=24,D26,$A$7=25,D27,$A$7=26,D28,$A$7=27,D29,$A$7=28,D29,$A$7=29,D30,$A$7=30,D31,$A$7=31,D32,$A$7=32,D32,$A$7=33,D25,$A$7=34,D34,$A$7=35,D35,$A$7=36,D35,$A$7=37,D36,$A$7=38,D37,$A$7=39,D38,$A$7=40,D38)</f>
        <v>11a</v>
      </c>
      <c r="H8" s="4" t="str">
        <f>'Zeitpläne Stationen'!B6</f>
        <v>5d</v>
      </c>
      <c r="I8" s="4" t="str" cm="1">
        <f t="array" ref="I8">_xlfn.IFS($A$7=1,0,$A$7=2,0,$A$7=3,0,$A$7=4,H9,$A$7=5,H10,$A$7=6,H10,$A$7=7,H10,$A$7=8,H10,$A$7=9,H11,$A$7=10,H11,$A$7=11,H11,$A$7=12,H11,$A$7=13,H12,$A$7=14,H12,$A$7=15,H12,$A$7=16,H12,$A$7=17,H13,$A$7=18,H13,$A$7=19,H13,$A$7=20,H13,$A$7=21,H14,$A$7=22,H14,$A$7=23,H14,$A$7=24,H14,$A$7=25,H15,$A$7=26,H15,$A$7=27,H15,$A$7=28,H15,$A$7=29,H16,$A$7=30,H16,$A$7=31,H16,$A$7=32,H16,$A$7=33,H17,$A$7=34,H17,$A$7=35,H17,$A$7=36,H17,$A$7=37,H18,$A$7=38,H18,$A$7=39,H18,$A$7=40,H18)</f>
        <v>7c</v>
      </c>
      <c r="J8" s="4" t="str" cm="1">
        <f t="array" ref="J8">_xlfn.IFS($A$7=1,0,$A$7=2,0,$A$7=3,0,$A$7=4,H18,$A$7=5,H19,$A$7=6,H19,$A$7=7,H19,$A$7=8,H19,$A$7=9,H20,$A$7=10,H14,$A$7=11,H14,$A$7=12,H14,$A$7=13,H16,$A$7=14,H16,$A$7=15,H16,$A$7=16,H16,$A$7=17,H17,$A$7=18,H18,$A$7=19,H18,$A$7=20,H18,$A$7=21,H19,$A$7=22,H20,$A$7=23,H20,$A$7=24,H20,$A$7=25,H21,$A$7=26,H22,$A$7=27,H22,$A$7=28,H22,$A$7=29,H23,$A$7=30,H24,$A$7=31,H24,$A$7=32,H24,$A$7=33,H25,$A$7=34,H26,$A$7=35,H26,$A$7=36,H26,$A$7=37,H27,$A$7=38,H28,$A$7=39,H28,$A$7=40,H28)</f>
        <v>9b</v>
      </c>
      <c r="K8" s="4" t="str" cm="1">
        <f t="array" ref="K8">_xlfn.IFS($A$7=1,0,$A$7=2,0,$A$7=3,0,$A$7=4,H28,$A$7=5,H29,$A$7=6,H29,$A$7=7,H29,$A$7=8,H17,$A$7=9,H17,$A$7=10,H17,$A$7=11,H17,$A$7=12,H17,$A$7=13,H20,$A$7=14,H20,$A$7=15,H20,$A$7=16,H20,$A$7=17,H21,$A$7=18,H22,$A$7=19,H23,$A$7=20,H23,$A$7=21,H24,$A$7=22,H25,$A$7=23,H26,$A$7=24,H26,$A$7=25,H27,$A$7=26,H28,$A$7=27,H29,$A$7=28,H29,$A$7=29,H30,$A$7=30,H31,$A$7=31,H32,$A$7=32,H32,$A$7=33,H25,$A$7=34,H34,$A$7=35,H35,$A$7=36,H35,$A$7=37,H36,$A$7=38,H37,$A$7=39,H38,$A$7=40,H38)</f>
        <v>10d</v>
      </c>
      <c r="L8" s="4" t="str">
        <f t="shared" si="1"/>
        <v>5c</v>
      </c>
      <c r="M8" s="4" t="str" cm="1">
        <f t="array" ref="M8">_xlfn.IFS($A$7=1,0,$A$7=2,0,$A$7=3,0,$A$7=4,L9,$A$7=5,L10,$A$7=6,L10,$A$7=7,L10,$A$7=8,L10,$A$7=9,L11,$A$7=10,L11,$A$7=11,L11,$A$7=12,L11,$A$7=13,L12,$A$7=14,L12,$A$7=15,L12,$A$7=16,L12,$A$7=17,L13,$A$7=18,L13,$A$7=19,L13,$A$7=20,L13,$A$7=21,L14,$A$7=22,L14,$A$7=23,L14,$A$7=24,L14,$A$7=25,L15,$A$7=26,L15,$A$7=27,L15,$A$7=28,L15,$A$7=29,L16,$A$7=30,L16,$A$7=31,L16,$A$7=32,L16,$A$7=33,L17,$A$7=34,L17,$A$7=35,L17,$A$7=36,L17,$A$7=37,L18,$A$7=38,L18,$A$7=39,L18,$A$7=40,L18)</f>
        <v>7b</v>
      </c>
      <c r="N8" s="4" t="str" cm="1">
        <f t="array" ref="N8">_xlfn.IFS($A$7=1,0,$A$7=2,0,$A$7=3,0,$A$7=4,L18,$A$7=5,L19,$A$7=6,L19,$A$7=7,L19,$A$7=8,L19,$A$7=9,L20,$A$7=10,L14,$A$7=11,L14,$A$7=12,L14,$A$7=13,L16,$A$7=14,L16,$A$7=15,L16,$A$7=16,L16,$A$7=17,L17,$A$7=18,L18,$A$7=19,L18,$A$7=20,L18,$A$7=21,L19,$A$7=22,L20,$A$7=23,L20,$A$7=24,L20,$A$7=25,L21,$A$7=26,L22,$A$7=27,L22,$A$7=28,L22,$A$7=29,L23,$A$7=30,L24,$A$7=31,L24,$A$7=32,L24,$A$7=33,L25,$A$7=34,L26,$A$7=35,L26,$A$7=36,L26,$A$7=37,L27,$A$7=38,L28,$A$7=39,L28,$A$7=40,L28)</f>
        <v>9a</v>
      </c>
      <c r="O8" s="4" t="str" cm="1">
        <f t="array" ref="O8">_xlfn.IFS($A$7=1,0,$A$7=2,0,$A$7=3,0,$A$7=4,L28,$A$7=5,L29,$A$7=6,L29,$A$7=7,L29,$A$7=8,L17,$A$7=9,L17,$A$7=10,L17,$A$7=11,L17,$A$7=12,L17,$A$7=13,L20,$A$7=14,L20,$A$7=15,L20,$A$7=16,L20,$A$7=17,L21,$A$7=18,L22,$A$7=19,L23,$A$7=20,L23,$A$7=21,L24,$A$7=22,L25,$A$7=23,L26,$A$7=24,L26,$A$7=25,L27,$A$7=26,L28,$A$7=27,L29,$A$7=28,L29,$A$7=29,L30,$A$7=30,L31,$A$7=31,L32,$A$7=32,L32,$A$7=33,L25,$A$7=34,L34,$A$7=35,L35,$A$7=36,L35,$A$7=37,L36,$A$7=38,L37,$A$7=39,L38,$A$7=40,L38)</f>
        <v>10c</v>
      </c>
      <c r="P8" s="4" t="str">
        <f t="shared" ref="P8:P46" si="2">D5</f>
        <v>5b</v>
      </c>
      <c r="Q8" s="4" t="str" cm="1">
        <f t="array" ref="Q8">_xlfn.IFS($A$7=1,0,$A$7=2,0,$A$7=3,0,$A$7=4,P9,$A$7=5,P10,$A$7=6,P10,$A$7=7,P10,$A$7=8,P10,$A$7=9,P11,$A$7=10,P11,$A$7=11,P11,$A$7=12,P11,$A$7=13,P12,$A$7=14,P12,$A$7=15,P12,$A$7=16,P12,$A$7=17,P13,$A$7=18,P13,$A$7=19,P13,$A$7=20,P13,$A$7=21,P14,$A$7=22,P14,$A$7=23,P14,$A$7=24,P14,$A$7=25,P15,$A$7=26,P15,$A$7=27,P15,$A$7=28,P15,$A$7=29,P16,$A$7=30,P16,$A$7=31,P16,$A$7=32,P16,$A$7=33,P17,$A$7=34,P17,$A$7=35,P17,$A$7=36,P17,$A$7=37,P18,$A$7=38,P18,$A$7=39,P18,$A$7=40,P18)</f>
        <v>7a</v>
      </c>
      <c r="R8" s="4" t="str" cm="1">
        <f t="array" ref="R8">_xlfn.IFS($A$7=1,0,$A$7=2,0,$A$7=3,0,$A$7=4,P18,$A$7=5,P19,$A$7=6,P19,$A$7=7,P19,$A$7=8,P19,$A$7=9,P20,$A$7=10,P14,$A$7=11,P14,$A$7=12,P14,$A$7=13,P16,$A$7=14,P16,$A$7=15,P16,$A$7=16,P16,$A$7=17,P17,$A$7=18,P18,$A$7=19,P18,$A$7=20,P18,$A$7=21,P19,$A$7=22,P20,$A$7=23,P20,$A$7=24,P20,$A$7=25,P21,$A$7=26,P22,$A$7=27,P22,$A$7=28,P22,$A$7=29,P23,$A$7=30,P24,$A$7=31,P24,$A$7=32,P24,$A$7=33,P25,$A$7=34,P26,$A$7=35,P26,$A$7=36,P26,$A$7=37,P27,$A$7=38,P28,$A$7=39,P28,$A$7=40,P28)</f>
        <v>8d</v>
      </c>
      <c r="S8" s="4" t="str" cm="1">
        <f t="array" ref="S8">_xlfn.IFS($A$7=1,0,$A$7=2,0,$A$7=3,0,$A$7=4,P28,$A$7=5,P29,$A$7=6,P29,$A$7=7,P29,$A$7=8,P17,$A$7=9,P17,$A$7=10,P17,$A$7=11,P17,$A$7=12,P17,$A$7=13,P20,$A$7=14,P20,$A$7=15,P20,$A$7=16,P20,$A$7=17,P21,$A$7=18,P22,$A$7=19,P23,$A$7=20,P23,$A$7=21,P24,$A$7=22,P25,$A$7=23,P26,$A$7=24,P26,$A$7=25,P27,$A$7=26,P28,$A$7=27,P29,$A$7=28,P29,$A$7=29,P30,$A$7=30,P31,$A$7=31,P32,$A$7=32,P32,$A$7=33,P25,$A$7=34,P34,$A$7=35,P35,$A$7=36,P35,$A$7=37,P36,$A$7=38,P37,$A$7=39,P38,$A$7=40,P38)</f>
        <v>10b</v>
      </c>
      <c r="T8" s="4" t="str">
        <f>D4</f>
        <v>5a</v>
      </c>
      <c r="U8" s="4" t="str" cm="1">
        <f t="array" ref="U8">_xlfn.IFS($A$7=1,0,$A$7=2,0,$A$7=3,0,$A$7=4,T9,$A$7=5,T10,$A$7=6,T10,$A$7=7,T10,$A$7=8,T10,$A$7=9,T11,$A$7=10,T11,$A$7=11,T11,$A$7=12,T11,$A$7=13,T12,$A$7=14,T12,$A$7=15,T12,$A$7=16,T12,$A$7=17,T13,$A$7=18,T13,$A$7=19,T13,$A$7=20,T13,$A$7=21,T14,$A$7=22,T14,$A$7=23,T14,$A$7=24,T14,$A$7=25,T15,$A$7=26,T15,$A$7=27,T15,$A$7=28,T15,$A$7=29,T16,$A$7=30,T16,$A$7=31,T16,$A$7=32,T16,$A$7=33,T17,$A$7=34,T17,$A$7=35,T17,$A$7=36,T17,$A$7=37,T18,$A$7=38,T18,$A$7=39,T18,$A$7=40,T18)</f>
        <v>6d</v>
      </c>
      <c r="V8" s="4" t="str" cm="1">
        <f t="array" ref="V8">_xlfn.IFS($A$7=1,0,$A$7=2,0,$A$7=3,0,$A$7=4,T18,$A$7=5,T19,$A$7=6,T19,$A$7=7,T19,$A$7=8,T19,$A$7=9,T20,$A$7=10,T14,$A$7=11,T14,$A$7=12,T14,$A$7=13,T16,$A$7=14,T16,$A$7=15,T16,$A$7=16,T16,$A$7=17,T17,$A$7=18,T18,$A$7=19,T18,$A$7=20,T18,$A$7=21,T19,$A$7=22,T20,$A$7=23,T20,$A$7=24,T20,$A$7=25,T21,$A$7=26,T22,$A$7=27,T22,$A$7=28,T22,$A$7=29,T23,$A$7=30,T24,$A$7=31,T24,$A$7=32,T24,$A$7=33,T25,$A$7=34,T26,$A$7=35,T26,$A$7=36,T26,$A$7=37,T27,$A$7=38,T28,$A$7=39,T28,$A$7=40,T28)</f>
        <v>8c</v>
      </c>
      <c r="W8" s="4" t="str" cm="1">
        <f t="array" ref="W8">_xlfn.IFS($A$7=1,0,$A$7=2,0,$A$7=3,0,$A$7=4,T28,$A$7=5,T29,$A$7=6,T29,$A$7=7,T29,$A$7=8,T17,$A$7=9,T17,$A$7=10,T17,$A$7=11,T17,$A$7=12,T17,$A$7=13,T20,$A$7=14,T20,$A$7=15,T20,$A$7=16,T20,$A$7=17,T21,$A$7=18,T22,$A$7=19,T23,$A$7=20,T23,$A$7=21,T24,$A$7=22,T25,$A$7=23,T26,$A$7=24,T26,$A$7=25,T27,$A$7=26,T28,$A$7=27,T29,$A$7=28,T29,$A$7=29,T30,$A$7=30,T31,$A$7=31,T32,$A$7=32,T32,$A$7=33,T25,$A$7=34,T34,$A$7=35,T35,$A$7=36,T35,$A$7=37,T36,$A$7=38,T37,$A$7=39,T38,$A$7=40,T38)</f>
        <v>10a</v>
      </c>
      <c r="X8" s="4" t="str" cm="1">
        <f t="array" ref="X8">_xlfn.IFS($A$7=1,0,$A$7=2,0,$A$7=3,0,$A$7=4,T8,$A$7=5,T9,$A$7=6,T9,$A$7=7,T9,$A$7=8,T9,$A$7=9,T10,$A$7=10,T10,$A$7=11,T10,$A$7=12,T10,$A$7=13,T11,$A$7=14,T11,$A$7=15,T11,$A$7=16,T11,$A$7=17,T12,$A$7=18,T12,$A$7=19,T12,$A$7=20,T12,$A$7=21,T13,$A$7=22,T13,$A$7=23,T13,$A$7=24,T13,$A$7=25,T14,$A$7=26,T14,$A$7=27,T14,$A$7=28,T14,$A$7=29,T15,$A$7=30,T15,$A$7=31,T15,$A$7=32,T15,$A$7=33,T16,$A$7=34,T16,$A$7=35,T16,$A$7=36,T16,$A$7=37,T17,$A$7=38,T17,$A$7=39,T17,$A$7=40,T17)</f>
        <v>6c</v>
      </c>
      <c r="Y8" s="4" t="str" cm="1">
        <f t="array" ref="Y8">_xlfn.IFS($A$7=1,0,$A$7=2,0,$A$7=3,0,$A$7=4,U8,$A$7=5,U9,$A$7=6,U9,$A$7=7,U9,$A$7=8,U9,$A$7=9,U10,$A$7=10,U10,$A$7=11,U10,$A$7=12,U10,$A$7=13,U11,$A$7=14,U11,$A$7=15,U11,$A$7=16,U11,$A$7=17,U12,$A$7=18,U12,$A$7=19,U12,$A$7=20,U12,$A$7=21,U13,$A$7=22,U13,$A$7=23,U13,$A$7=24,U13,$A$7=25,U14,$A$7=26,U14,$A$7=27,U14,$A$7=28,U14,$A$7=29,U15,$A$7=30,U15,$A$7=31,U15,$A$7=32,U15,$A$7=33,U16,$A$7=34,U16,$A$7=35,U16,$A$7=36,U16,$A$7=37,U17,$A$7=38,U17,$A$7=39,U17,$A$7=40,U17)</f>
        <v>8b</v>
      </c>
      <c r="Z8" s="4" cm="1">
        <f t="array" ref="Z8">_xlfn.IFS($A$7=1,0,$A$7=2,0,$A$7=3,0,$A$7=4,V8,$A$7=5,V9,$A$7=6,V9,$A$7=7,V9,$A$7=8,V9,$A$7=9,V10,$A$7=10,V10,$A$7=11,V10,$A$7=12,V10,$A$7=13,V11,$A$7=14,V11,$A$7=15,V11,$A$7=16,V11,$A$7=17,V12,$A$7=18,V12,$A$7=19,V12,$A$7=20,V12,$A$7=21,V13,$A$7=22,V13,$A$7=23,V13,$A$7=24,V13,$A$7=25,V14,$A$7=26,V14,$A$7=27,V14,$A$7=28,V14,$A$7=29,V15,$A$7=30,V15,$A$7=31,V15,$A$7=32,V15,$A$7=33,V16,$A$7=34,V16,$A$7=35,V16,$A$7=36,V16,$A$7=37,V17,$A$7=38,V17,$A$7=39,V17,$A$7=40,V17)</f>
        <v>0</v>
      </c>
      <c r="AA8" s="4" cm="1">
        <f t="array" ref="AA8">_xlfn.IFS($A$7=1,0,$A$7=2,0,$A$7=3,0,$A$7=4,W8,$A$7=5,W9,$A$7=6,W9,$A$7=7,W9,$A$7=8,W9,$A$7=9,W10,$A$7=10,W10,$A$7=11,W10,$A$7=12,W10,$A$7=13,W11,$A$7=14,W11,$A$7=15,W11,$A$7=16,W11,$A$7=17,W12,$A$7=18,W12,$A$7=19,W12,$A$7=20,W12,$A$7=21,W13,$A$7=22,W13,$A$7=23,W13,$A$7=24,W13,$A$7=25,W14,$A$7=26,W14,$A$7=27,W14,$A$7=28,W14,$A$7=29,W15,$A$7=30,W15,$A$7=31,W15,$A$7=32,W15,$A$7=33,W16,$A$7=34,W16,$A$7=35,W16,$A$7=36,W16,$A$7=37,W17,$A$7=38,W17,$A$7=39,W17,$A$7=40,W17)</f>
        <v>0</v>
      </c>
      <c r="AB8" s="4" t="str" cm="1">
        <f t="array" ref="AB8">_xlfn.IFS($A$7=1,0,$A$7=2,0,$A$7=3,0,$A$7=4,X8,$A$7=5,X9,$A$7=6,X9,$A$7=7,X9,$A$7=8,X9,$A$7=9,X10,$A$7=10,X10,$A$7=11,X10,$A$7=12,X10,$A$7=13,X11,$A$7=14,X11,$A$7=15,X11,$A$7=16,X11,$A$7=17,X12,$A$7=18,X12,$A$7=19,X12,$A$7=20,X12,$A$7=21,X13,$A$7=22,X13,$A$7=23,X13,$A$7=24,X13,$A$7=25,X14,$A$7=26,X14,$A$7=27,X14,$A$7=28,X14,$A$7=29,X15,$A$7=30,X15,$A$7=31,X15,$A$7=32,X15,$A$7=33,X16,$A$7=34,X16,$A$7=35,X16,$A$7=36,X16,$A$7=37,X17,$A$7=38,X17,$A$7=39,X17,$A$7=40,X17)</f>
        <v>6b</v>
      </c>
      <c r="AC8" s="4" t="str" cm="1">
        <f t="array" ref="AC8">_xlfn.IFS($A$7=1,0,$A$7=2,0,$A$7=3,0,$A$7=4,Y8,$A$7=5,Y9,$A$7=6,Y9,$A$7=7,Y9,$A$7=8,Y9,$A$7=9,Y10,$A$7=10,Y10,$A$7=11,Y10,$A$7=12,Y10,$A$7=13,Y11,$A$7=14,Y11,$A$7=15,Y11,$A$7=16,Y11,$A$7=17,Y12,$A$7=18,Y12,$A$7=19,Y12,$A$7=20,Y12,$A$7=21,Y13,$A$7=22,Y13,$A$7=23,Y13,$A$7=24,Y13,$A$7=25,Y14,$A$7=26,Y14,$A$7=27,Y14,$A$7=28,Y14,$A$7=29,Y15,$A$7=30,Y15,$A$7=31,Y15,$A$7=32,Y15,$A$7=33,Y16,$A$7=34,Y16,$A$7=35,Y16,$A$7=36,Y16,$A$7=37,Y17,$A$7=38,Y17,$A$7=39,Y17,$A$7=40,Y17)</f>
        <v>8a</v>
      </c>
      <c r="AD8" s="4" t="str" cm="1">
        <f t="array" ref="AD8">_xlfn.IFS($A$7=1,0,$A$7=2,0,$A$7=3,0,$A$7=4,Z8,$A$7=5,Z9,$A$7=6,Z9,$A$7=7,Z9,$A$7=8,Z9,$A$7=9,Z10,$A$7=10,Z10,$A$7=11,Z10,$A$7=12,Z10,$A$7=13,Z11,$A$7=14,Z11,$A$7=15,Z11,$A$7=16,Z11,$A$7=17,Z12,$A$7=18,Z12,$A$7=19,Z12,$A$7=20,Z12,$A$7=21,Z13,$A$7=22,Z13,$A$7=23,Z13,$A$7=24,Z13,$A$7=25,Z14,$A$7=26,Z14,$A$7=27,Z14,$A$7=28,Z14,$A$7=29,Z15,$A$7=30,Z15,$A$7=31,Z15,$A$7=32,Z15,$A$7=33,Z16,$A$7=34,Z16,$A$7=35,Z16,$A$7=36,Z16,$A$7=37,Z17,$A$7=38,Z17,$A$7=39,Z17,$A$7=40,Z17)</f>
        <v>9d</v>
      </c>
      <c r="AE8" s="4" t="str" cm="1">
        <f t="array" ref="AE8">_xlfn.IFS($A$7=1,0,$A$7=2,0,$A$7=3,0,$A$7=4,AA8,$A$7=5,AA9,$A$7=6,AA9,$A$7=7,AA9,$A$7=8,AA9,$A$7=9,AA10,$A$7=10,AA10,$A$7=11,AA10,$A$7=12,AA10,$A$7=13,AA11,$A$7=14,AA11,$A$7=15,AA11,$A$7=16,AA11,$A$7=17,AA12,$A$7=18,AA12,$A$7=19,AA12,$A$7=20,AA12,$A$7=21,AA13,$A$7=22,AA13,$A$7=23,AA13,$A$7=24,AA13,$A$7=25,AA14,$A$7=26,AA14,$A$7=27,AA14,$A$7=28,AA14,$A$7=29,AA15,$A$7=30,AA15,$A$7=31,AA15,$A$7=32,AA15,$A$7=33,AA16,$A$7=34,AA16,$A$7=35,AA16,$A$7=36,AA16,$A$7=37,AA17,$A$7=38,AA17,$A$7=39,AA17,$A$7=40,AA17)</f>
        <v>11b</v>
      </c>
      <c r="AF8" s="4" t="str" cm="1">
        <f t="array" ref="AF8">_xlfn.IFS($A$7=1,0,$A$7=2,0,$A$7=3,0,$A$7=4,AB8,$A$7=5,AB9,$A$7=6,AB9,$A$7=7,AB9,$A$7=8,AB9,$A$7=9,AB10,$A$7=10,AB10,$A$7=11,AB10,$A$7=12,AB10,$A$7=13,AB11,$A$7=14,AB11,$A$7=15,AB11,$A$7=16,AB11,$A$7=17,AB12,$A$7=18,AB12,$A$7=19,AB12,$A$7=20,AB12,$A$7=21,AB13,$A$7=22,AB13,$A$7=23,AB13,$A$7=24,AB13,$A$7=25,AB14,$A$7=26,AB14,$A$7=27,AB14,$A$7=28,AB14,$A$7=29,AB15,$A$7=30,AB15,$A$7=31,AB15,$A$7=32,AB15,$A$7=33,AB16,$A$7=34,AB16,$A$7=35,AB16,$A$7=36,AB16,$A$7=37,AB17,$A$7=38,AB17,$A$7=39,AB17,$A$7=40,AB17)</f>
        <v>6a</v>
      </c>
      <c r="AG8" s="4" t="str" cm="1">
        <f t="array" ref="AG8">_xlfn.IFS($A$7=1,0,$A$7=2,0,$A$7=3,0,$A$7=4,AC8,$A$7=5,AC9,$A$7=6,AC9,$A$7=7,AC9,$A$7=8,AC9,$A$7=9,AC10,$A$7=10,AC10,$A$7=11,AC10,$A$7=12,AC10,$A$7=13,AC11,$A$7=14,AC11,$A$7=15,AC11,$A$7=16,AC11,$A$7=17,AC12,$A$7=18,AC12,$A$7=19,AC12,$A$7=20,AC12,$A$7=21,AC13,$A$7=22,AC13,$A$7=23,AC13,$A$7=24,AC13,$A$7=25,AC14,$A$7=26,AC14,$A$7=27,AC14,$A$7=28,AC14,$A$7=29,AC15,$A$7=30,AC15,$A$7=31,AC15,$A$7=32,AC15,$A$7=33,AC16,$A$7=34,AC16,$A$7=35,AC16,$A$7=36,AC16,$A$7=37,AC17,$A$7=38,AC17,$A$7=39,AC17,$A$7=40,AC17)</f>
        <v>7d</v>
      </c>
      <c r="AH8" s="4" t="str" cm="1">
        <f t="array" ref="AH8">_xlfn.IFS($A$7=1,0,$A$7=2,0,$A$7=3,0,$A$7=4,AD8,$A$7=5,AD9,$A$7=6,AD9,$A$7=7,AD9,$A$7=8,AD9,$A$7=9,AD10,$A$7=10,AD10,$A$7=11,AD10,$A$7=12,AD10,$A$7=13,AD11,$A$7=14,AD11,$A$7=15,AD11,$A$7=16,AD11,$A$7=17,AD12,$A$7=18,AD12,$A$7=19,AD12,$A$7=20,AD12,$A$7=21,AD13,$A$7=22,AD13,$A$7=23,AD13,$A$7=24,AD13,$A$7=25,AD14,$A$7=26,AD14,$A$7=27,AD14,$A$7=28,AD14,$A$7=29,AD15,$A$7=30,AD15,$A$7=31,AD15,$A$7=32,AD15,$A$7=33,AD16,$A$7=34,AD16,$A$7=35,AD16,$A$7=36,AD16,$A$7=37,AD17,$A$7=38,AD17,$A$7=39,AD17,$A$7=40,AD17)</f>
        <v>9c</v>
      </c>
      <c r="AI8" s="4" t="str" cm="1">
        <f t="array" ref="AI8">_xlfn.IFS($A$7=1,0,$A$7=2,0,$A$7=3,0,$A$7=4,AE8,$A$7=5,AE9,$A$7=6,AE9,$A$7=7,AE9,$A$7=8,AE9,$A$7=9,AE10,$A$7=10,AE10,$A$7=11,AE10,$A$7=12,AE10,$A$7=13,AE11,$A$7=14,AE11,$A$7=15,AE11,$A$7=16,AE11,$A$7=17,AE12,$A$7=18,AE12,$A$7=19,AE12,$A$7=20,AE12,$A$7=21,AE13,$A$7=22,AE13,$A$7=23,AE13,$A$7=24,AE13,$A$7=25,AE14,$A$7=26,AE14,$A$7=27,AE14,$A$7=28,AE14,$A$7=29,AE15,$A$7=30,AE15,$A$7=31,AE15,$A$7=32,AE15,$A$7=33,AE16,$A$7=34,AE16,$A$7=35,AE16,$A$7=36,AE16,$A$7=37,AE17,$A$7=38,AE17,$A$7=39,AE17,$A$7=40,AE17)</f>
        <v>11a</v>
      </c>
      <c r="AJ8" s="4" t="str" cm="1">
        <f t="array" ref="AJ8">_xlfn.IFS($A$7=1,0,$A$7=2,0,$A$7=3,0,$A$7=4,AF8,$A$7=5,AF9,$A$7=6,AF9,$A$7=7,AF9,$A$7=8,AF9,$A$7=9,AF10,$A$7=10,AF10,$A$7=11,AF10,$A$7=12,AF10,$A$7=13,AF11,$A$7=14,AF11,$A$7=15,AF11,$A$7=16,AF11,$A$7=17,AF12,$A$7=18,AF12,$A$7=19,AF12,$A$7=20,AF12,$A$7=21,AF13,$A$7=22,AF13,$A$7=23,AF13,$A$7=24,AF13,$A$7=25,AF14,$A$7=26,AF14,$A$7=27,AF14,$A$7=28,AF14,$A$7=29,AF15,$A$7=30,AF15,$A$7=31,AF15,$A$7=32,AF15,$A$7=33,AF16,$A$7=34,AF16,$A$7=35,AF16,$A$7=36,AF16,$A$7=37,AF17,$A$7=38,AF17,$A$7=39,AF17,$A$7=40,AF17)</f>
        <v>5d</v>
      </c>
      <c r="AK8" s="4" t="str" cm="1">
        <f t="array" ref="AK8">_xlfn.IFS($A$7=1,0,$A$7=2,0,$A$7=3,0,$A$7=4,AG8,$A$7=5,AG9,$A$7=6,AG9,$A$7=7,AG9,$A$7=8,AG9,$A$7=9,AG10,$A$7=10,AG10,$A$7=11,AG10,$A$7=12,AG10,$A$7=13,AG11,$A$7=14,AG11,$A$7=15,AG11,$A$7=16,AG11,$A$7=17,AG12,$A$7=18,AG12,$A$7=19,AG12,$A$7=20,AG12,$A$7=21,AG13,$A$7=22,AG13,$A$7=23,AG13,$A$7=24,AG13,$A$7=25,AG14,$A$7=26,AG14,$A$7=27,AG14,$A$7=28,AG14,$A$7=29,AG15,$A$7=30,AG15,$A$7=31,AG15,$A$7=32,AG15,$A$7=33,AG16,$A$7=34,AG16,$A$7=35,AG16,$A$7=36,AG16,$A$7=37,AG17,$A$7=38,AG17,$A$7=39,AG17,$A$7=40,AG17)</f>
        <v>7c</v>
      </c>
      <c r="AL8" s="4" t="str" cm="1">
        <f t="array" ref="AL8">_xlfn.IFS($A$7=1,0,$A$7=2,0,$A$7=3,0,$A$7=4,AH8,$A$7=5,AH9,$A$7=6,AH9,$A$7=7,AH9,$A$7=8,AH9,$A$7=9,AH10,$A$7=10,AH10,$A$7=11,AH10,$A$7=12,AH10,$A$7=13,AH11,$A$7=14,AH11,$A$7=15,AH11,$A$7=16,AH11,$A$7=17,AH12,$A$7=18,AH12,$A$7=19,AH12,$A$7=20,AH12,$A$7=21,AH13,$A$7=22,AH13,$A$7=23,AH13,$A$7=24,AH13,$A$7=25,AH14,$A$7=26,AH14,$A$7=27,AH14,$A$7=28,AH14,$A$7=29,AH15,$A$7=30,AH15,$A$7=31,AH15,$A$7=32,AH15,$A$7=33,AH16,$A$7=34,AH16,$A$7=35,AH16,$A$7=36,AH16,$A$7=37,AH17,$A$7=38,AH17,$A$7=39,AH17,$A$7=40,AH17)</f>
        <v>9b</v>
      </c>
      <c r="AM8" s="4" t="str" cm="1">
        <f t="array" ref="AM8">_xlfn.IFS($A$7=1,0,$A$7=2,0,$A$7=3,0,$A$7=4,AI8,$A$7=5,AI9,$A$7=6,AI9,$A$7=7,AI9,$A$7=8,AI9,$A$7=9,AI10,$A$7=10,AI10,$A$7=11,AI10,$A$7=12,AI10,$A$7=13,AI11,$A$7=14,AI11,$A$7=15,AI11,$A$7=16,AI11,$A$7=17,AI12,$A$7=18,AI12,$A$7=19,AI12,$A$7=20,AI12,$A$7=21,AI13,$A$7=22,AI13,$A$7=23,AI13,$A$7=24,AI13,$A$7=25,AI14,$A$7=26,AI14,$A$7=27,AI14,$A$7=28,AI14,$A$7=29,AI15,$A$7=30,AI15,$A$7=31,AI15,$A$7=32,AI15,$A$7=33,AI16,$A$7=34,AI16,$A$7=35,AI16,$A$7=36,AI16,$A$7=37,AI17,$A$7=38,AI17,$A$7=39,AI17,$A$7=40,AI17)</f>
        <v>10d</v>
      </c>
      <c r="AN8" s="4" t="str" cm="1">
        <f t="array" ref="AN8">_xlfn.IFS($A$7=1,0,$A$7=2,0,$A$7=3,0,$A$7=4,AJ8,$A$7=5,AJ9,$A$7=6,AJ9,$A$7=7,AJ9,$A$7=8,AJ9,$A$7=9,AJ10,$A$7=10,AJ10,$A$7=11,AJ10,$A$7=12,AJ10,$A$7=13,AJ11,$A$7=14,AJ11,$A$7=15,AJ11,$A$7=16,AJ11,$A$7=17,AJ12,$A$7=18,AJ12,$A$7=19,AJ12,$A$7=20,AJ12,$A$7=21,AJ13,$A$7=22,AJ13,$A$7=23,AJ13,$A$7=24,AJ13,$A$7=25,AJ14,$A$7=26,AJ14,$A$7=27,AJ14,$A$7=28,AJ14,$A$7=29,AJ15,$A$7=30,AJ15,$A$7=31,AJ15,$A$7=32,AJ15,$A$7=33,AJ16,$A$7=34,AJ16,$A$7=35,AJ16,$A$7=36,AJ16,$A$7=37,AJ17,$A$7=38,AJ17,$A$7=39,AJ17,$A$7=40,AJ17)</f>
        <v>5c</v>
      </c>
      <c r="AO8" s="4" t="str" cm="1">
        <f t="array" ref="AO8">_xlfn.IFS($A$7=1,0,$A$7=2,0,$A$7=3,0,$A$7=4,AK8,$A$7=5,AK9,$A$7=6,AK9,$A$7=7,AK9,$A$7=8,AK9,$A$7=9,AK10,$A$7=10,AK10,$A$7=11,AK10,$A$7=12,AK10,$A$7=13,AK11,$A$7=14,AK11,$A$7=15,AK11,$A$7=16,AK11,$A$7=17,AK12,$A$7=18,AK12,$A$7=19,AK12,$A$7=20,AK12,$A$7=21,AK13,$A$7=22,AK13,$A$7=23,AK13,$A$7=24,AK13,$A$7=25,AK14,$A$7=26,AK14,$A$7=27,AK14,$A$7=28,AK14,$A$7=29,AK15,$A$7=30,AK15,$A$7=31,AK15,$A$7=32,AK15,$A$7=33,AK16,$A$7=34,AK16,$A$7=35,AK16,$A$7=36,AK16,$A$7=37,AK17,$A$7=38,AK17,$A$7=39,AK17,$A$7=40,AK17)</f>
        <v>7b</v>
      </c>
      <c r="AP8" s="4" t="str" cm="1">
        <f t="array" ref="AP8">_xlfn.IFS($A$7=1,0,$A$7=2,0,$A$7=3,0,$A$7=4,AL8,$A$7=5,AL9,$A$7=6,AL9,$A$7=7,AL9,$A$7=8,AL9,$A$7=9,AL10,$A$7=10,AL10,$A$7=11,AL10,$A$7=12,AL10,$A$7=13,AL11,$A$7=14,AL11,$A$7=15,AL11,$A$7=16,AL11,$A$7=17,AL12,$A$7=18,AL12,$A$7=19,AL12,$A$7=20,AL12,$A$7=21,AL13,$A$7=22,AL13,$A$7=23,AL13,$A$7=24,AL13,$A$7=25,AL14,$A$7=26,AL14,$A$7=27,AL14,$A$7=28,AL14,$A$7=29,AL15,$A$7=30,AL15,$A$7=31,AL15,$A$7=32,AL15,$A$7=33,AL16,$A$7=34,AL16,$A$7=35,AL16,$A$7=36,AL16,$A$7=37,AL17,$A$7=38,AL17,$A$7=39,AL17,$A$7=40,AL17)</f>
        <v>9a</v>
      </c>
      <c r="AQ8" s="4" t="str" cm="1">
        <f t="array" ref="AQ8">_xlfn.IFS($A$7=1,0,$A$7=2,0,$A$7=3,0,$A$7=4,AM8,$A$7=5,AM9,$A$7=6,AM9,$A$7=7,AM9,$A$7=8,AM9,$A$7=9,AM10,$A$7=10,AM10,$A$7=11,AM10,$A$7=12,AM10,$A$7=13,AM11,$A$7=14,AM11,$A$7=15,AM11,$A$7=16,AM11,$A$7=17,AM12,$A$7=18,AM12,$A$7=19,AM12,$A$7=20,AM12,$A$7=21,AM13,$A$7=22,AM13,$A$7=23,AM13,$A$7=24,AM13,$A$7=25,AM14,$A$7=26,AM14,$A$7=27,AM14,$A$7=28,AM14,$A$7=29,AM15,$A$7=30,AM15,$A$7=31,AM15,$A$7=32,AM15,$A$7=33,AM16,$A$7=34,AM16,$A$7=35,AM16,$A$7=36,AM16,$A$7=37,AM17,$A$7=38,AM17,$A$7=39,AM17,$A$7=40,AM17)</f>
        <v>10c</v>
      </c>
      <c r="AR8" s="4" t="str" cm="1">
        <f t="array" ref="AR8">_xlfn.IFS($A$7=1,0,$A$7=2,0,$A$7=3,0,$A$7=4,AN8,$A$7=5,AN9,$A$7=6,AN9,$A$7=7,AN9,$A$7=8,AN9,$A$7=9,AN10,$A$7=10,AN10,$A$7=11,AN10,$A$7=12,AN10,$A$7=13,AN11,$A$7=14,AN11,$A$7=15,AN11,$A$7=16,AN11,$A$7=17,AN12,$A$7=18,AN12,$A$7=19,AN12,$A$7=20,AN12,$A$7=21,AN13,$A$7=22,AN13,$A$7=23,AN13,$A$7=24,AN13,$A$7=25,AN14,$A$7=26,AN14,$A$7=27,AN14,$A$7=28,AN14,$A$7=29,AN15,$A$7=30,AN15,$A$7=31,AN15,$A$7=32,AN15,$A$7=33,AN16,$A$7=34,AN16,$A$7=35,AN16,$A$7=36,AN16,$A$7=37,AN17,$A$7=38,AN17,$A$7=39,AN17,$A$7=40,AN17)</f>
        <v>5b</v>
      </c>
      <c r="AS8" s="4" t="str" cm="1">
        <f t="array" ref="AS8">_xlfn.IFS($A$7=1,0,$A$7=2,0,$A$7=3,0,$A$7=4,AO8,$A$7=5,AO9,$A$7=6,AO9,$A$7=7,AO9,$A$7=8,AO9,$A$7=9,AO10,$A$7=10,AO10,$A$7=11,AO10,$A$7=12,AO10,$A$7=13,AO11,$A$7=14,AO11,$A$7=15,AO11,$A$7=16,AO11,$A$7=17,AO12,$A$7=18,AO12,$A$7=19,AO12,$A$7=20,AO12,$A$7=21,AO13,$A$7=22,AO13,$A$7=23,AO13,$A$7=24,AO13,$A$7=25,AO14,$A$7=26,AO14,$A$7=27,AO14,$A$7=28,AO14,$A$7=29,AO15,$A$7=30,AO15,$A$7=31,AO15,$A$7=32,AO15,$A$7=33,AO16,$A$7=34,AO16,$A$7=35,AO16,$A$7=36,AO16,$A$7=37,AO17,$A$7=38,AO17,$A$7=39,AO17,$A$7=40,AO17)</f>
        <v>7a</v>
      </c>
      <c r="AT8" s="4" t="str" cm="1">
        <f t="array" ref="AT8">_xlfn.IFS($A$7=1,0,$A$7=2,0,$A$7=3,0,$A$7=4,AP8,$A$7=5,AP9,$A$7=6,AP9,$A$7=7,AP9,$A$7=8,AP9,$A$7=9,AP10,$A$7=10,AP10,$A$7=11,AP10,$A$7=12,AP10,$A$7=13,AP11,$A$7=14,AP11,$A$7=15,AP11,$A$7=16,AP11,$A$7=17,AP12,$A$7=18,AP12,$A$7=19,AP12,$A$7=20,AP12,$A$7=21,AP13,$A$7=22,AP13,$A$7=23,AP13,$A$7=24,AP13,$A$7=25,AP14,$A$7=26,AP14,$A$7=27,AP14,$A$7=28,AP14,$A$7=29,AP15,$A$7=30,AP15,$A$7=31,AP15,$A$7=32,AP15,$A$7=33,AP16,$A$7=34,AP16,$A$7=35,AP16,$A$7=36,AP16,$A$7=37,AP17,$A$7=38,AP17,$A$7=39,AP17,$A$7=40,AP17)</f>
        <v>8d</v>
      </c>
      <c r="AU8" s="4" t="str" cm="1">
        <f t="array" ref="AU8">_xlfn.IFS($A$7=1,0,$A$7=2,0,$A$7=3,0,$A$7=4,AQ8,$A$7=5,AQ9,$A$7=6,AQ9,$A$7=7,AQ9,$A$7=8,AQ9,$A$7=9,AQ10,$A$7=10,AQ10,$A$7=11,AQ10,$A$7=12,AQ10,$A$7=13,AQ11,$A$7=14,AQ11,$A$7=15,AQ11,$A$7=16,AQ11,$A$7=17,AQ12,$A$7=18,AQ12,$A$7=19,AQ12,$A$7=20,AQ12,$A$7=21,AQ13,$A$7=22,AQ13,$A$7=23,AQ13,$A$7=24,AQ13,$A$7=25,AQ14,$A$7=26,AQ14,$A$7=27,AQ14,$A$7=28,AQ14,$A$7=29,AQ15,$A$7=30,AQ15,$A$7=31,AQ15,$A$7=32,AQ15,$A$7=33,AQ16,$A$7=34,AQ16,$A$7=35,AQ16,$A$7=36,AQ16,$A$7=37,AQ17,$A$7=38,AQ17,$A$7=39,AQ17,$A$7=40,AQ17)</f>
        <v>10b</v>
      </c>
      <c r="AV8" s="4" t="str" cm="1">
        <f t="array" ref="AV8">_xlfn.IFS($A$7=1,0,$A$7=2,0,$A$7=3,0,$A$7=4,AR8,$A$7=5,AR9,$A$7=6,AR9,$A$7=7,AR9,$A$7=8,AR9,$A$7=9,AR10,$A$7=10,AR10,$A$7=11,AR10,$A$7=12,AR10,$A$7=13,AR11,$A$7=14,AR11,$A$7=15,AR11,$A$7=16,AR11,$A$7=17,AR12,$A$7=18,AR12,$A$7=19,AR12,$A$7=20,AR12,$A$7=21,AR13,$A$7=22,AR13,$A$7=23,AR13,$A$7=24,AR13,$A$7=25,AR14,$A$7=26,AR14,$A$7=27,AR14,$A$7=28,AR14,$A$7=29,AR15,$A$7=30,AR15,$A$7=31,AR15,$A$7=32,AR15,$A$7=33,AR16,$A$7=34,AR16,$A$7=35,AR16,$A$7=36,AR16,$A$7=37,AR17,$A$7=38,AR17,$A$7=39,AR17,$A$7=40,AR17)</f>
        <v>5a</v>
      </c>
      <c r="AW8" s="4" t="str" cm="1">
        <f t="array" ref="AW8">_xlfn.IFS($A$7=1,0,$A$7=2,0,$A$7=3,0,$A$7=4,AS8,$A$7=5,AS9,$A$7=6,AS9,$A$7=7,AS9,$A$7=8,AS9,$A$7=9,AS10,$A$7=10,AS10,$A$7=11,AS10,$A$7=12,AS10,$A$7=13,AS11,$A$7=14,AS11,$A$7=15,AS11,$A$7=16,AS11,$A$7=17,AS12,$A$7=18,AS12,$A$7=19,AS12,$A$7=20,AS12,$A$7=21,AS13,$A$7=22,AS13,$A$7=23,AS13,$A$7=24,AS13,$A$7=25,AS14,$A$7=26,AS14,$A$7=27,AS14,$A$7=28,AS14,$A$7=29,AS15,$A$7=30,AS15,$A$7=31,AS15,$A$7=32,AS15,$A$7=33,AS16,$A$7=34,AS16,$A$7=35,AS16,$A$7=36,AS16,$A$7=37,AS17,$A$7=38,AS17,$A$7=39,AS17,$A$7=40,AS17)</f>
        <v>6d</v>
      </c>
      <c r="AX8" s="4" t="str" cm="1">
        <f t="array" ref="AX8">_xlfn.IFS($A$7=1,0,$A$7=2,0,$A$7=3,0,$A$7=4,AT8,$A$7=5,AT9,$A$7=6,AT9,$A$7=7,AT9,$A$7=8,AT9,$A$7=9,AT10,$A$7=10,AT10,$A$7=11,AT10,$A$7=12,AT10,$A$7=13,AT11,$A$7=14,AT11,$A$7=15,AT11,$A$7=16,AT11,$A$7=17,AT12,$A$7=18,AT12,$A$7=19,AT12,$A$7=20,AT12,$A$7=21,AT13,$A$7=22,AT13,$A$7=23,AT13,$A$7=24,AT13,$A$7=25,AT14,$A$7=26,AT14,$A$7=27,AT14,$A$7=28,AT14,$A$7=29,AT15,$A$7=30,AT15,$A$7=31,AT15,$A$7=32,AT15,$A$7=33,AT16,$A$7=34,AT16,$A$7=35,AT16,$A$7=36,AT16,$A$7=37,AT17,$A$7=38,AT17,$A$7=39,AT17,$A$7=40,AT17)</f>
        <v>8c</v>
      </c>
      <c r="AY8" s="4" t="str" cm="1">
        <f t="array" ref="AY8">_xlfn.IFS($A$7=1,0,$A$7=2,0,$A$7=3,0,$A$7=4,AU8,$A$7=5,AU9,$A$7=6,AU9,$A$7=7,AU9,$A$7=8,AU9,$A$7=9,AU10,$A$7=10,AU10,$A$7=11,AU10,$A$7=12,AU10,$A$7=13,AU11,$A$7=14,AU11,$A$7=15,AU11,$A$7=16,AU11,$A$7=17,AU12,$A$7=18,AU12,$A$7=19,AU12,$A$7=20,AU12,$A$7=21,AU13,$A$7=22,AU13,$A$7=23,AU13,$A$7=24,AU13,$A$7=25,AU14,$A$7=26,AU14,$A$7=27,AU14,$A$7=28,AU14,$A$7=29,AU15,$A$7=30,AU15,$A$7=31,AU15,$A$7=32,AU15,$A$7=33,AU16,$A$7=34,AU16,$A$7=35,AU16,$A$7=36,AU16,$A$7=37,AU17,$A$7=38,AU17,$A$7=39,AU17,$A$7=40,AU17)</f>
        <v>10a</v>
      </c>
    </row>
    <row r="9" spans="1:63" x14ac:dyDescent="0.2">
      <c r="A9" s="1">
        <v>-41</v>
      </c>
      <c r="B9">
        <v>6</v>
      </c>
      <c r="C9" s="3">
        <f t="shared" si="0"/>
        <v>0.49305555555555558</v>
      </c>
      <c r="D9" s="4" t="str">
        <f>'Zeitpläne Stationen'!B8</f>
        <v>6b</v>
      </c>
      <c r="E9" s="4" t="str" cm="1">
        <f t="array" ref="E9">_xlfn.IFS($A$7=1,0,$A$7=2,0,$A$7=3,0,$A$7=4,D10,$A$7=5,D11,$A$7=6,D11,$A$7=7,D11,$A$7=8,D11,$A$7=9,D12,$A$7=10,D12,$A$7=11,D12,$A$7=12,D12,$A$7=13,D13,$A$7=14,D13,$A$7=15,D13,$A$7=16,D13,$A$7=17,D14,$A$7=18,D14,$A$7=19,D14,$A$7=20,D14,$A$7=21,0,$A$7=22,D15,$A$7=23,D15,$A$7=24,D15,$A$7=25,D16,$A$7=26,D16,$A$7=27,D16,$A$7=28,D16,$A$7=29,D17,$A$7=30,D17,$A$7=31,D17,$A$7=32,D17,$A$7=33,D18,$A$7=34,D18,$A$7=35,D18,$A$7=36,D18,$A$7=37,D19,$A$7=38,D19,$A$7=39,D19,$A$7=40,D19)</f>
        <v>8a</v>
      </c>
      <c r="F9" s="4" t="str" cm="1">
        <f t="array" ref="F9">_xlfn.IFS($A$7=1,0,$A$7=2,0,$A$7=3,0,$A$7=4,D19,$A$7=5,D20,$A$7=6,D20,$A$7=7,D20,$A$7=8,D20,$A$7=9,D21,$A$7=10,D15,$A$7=11,D15,$A$7=12,D15,$A$7=13,D17,$A$7=14,D17,$A$7=15,D17,$A$7=16,D17,$A$7=17,D19,$A$7=18,D19,$A$7=19,D19,$A$7=20,D19,$A$7=21,0,$A$7=22,0,$A$7=23,D21,$A$7=24,D21,$A$7=25,D22,$A$7=26,D23,$A$7=27,D23,$A$7=28,D23,$A$7=29,D24,$A$7=30,D25,$A$7=31,D25,$A$7=32,D25,$A$7=33,D26,$A$7=34,D27,$A$7=35,D27,$A$7=36,D27,$A$7=37,D28,$A$7=38,D29,$A$7=39,D29,$A$7=40,D29)</f>
        <v>9d</v>
      </c>
      <c r="G9" s="4" t="str" cm="1">
        <f t="array" ref="G9">_xlfn.IFS($A$7=1,0,$A$7=2,0,$A$7=3,0,$A$7=4,D29,$A$7=5,D30,$A$7=6,D30,$A$7=7,D30,$A$7=8,D18,$A$7=9,D18,$A$7=10,D18,$A$7=11,D18,$A$7=12,D18,$A$7=13,D21,$A$7=14,D21,$A$7=15,D21,$A$7=16,D21,$A$7=17,D24,$A$7=18,D24,$A$7=19,D24,$A$7=20,D24,$A$7=21,D27,$A$7=22,D27,$A$7=23,D27,$A$7=24,D27,$A$7=25,D28,$A$7=26,D29,$A$7=27,D30,$A$7=28,D30,$A$7=29,D31,$A$7=30,D32,$A$7=31,D33,$A$7=32,D33,$A$7=33,D26,$A$7=34,D35,$A$7=35,D36,$A$7=36,D36,$A$7=37,D37,$A$7=38,D38,$A$7=39,D39,$A$7=40,D39)</f>
        <v>11b</v>
      </c>
      <c r="H9" s="4" t="str">
        <f>'Zeitpläne Stationen'!B7</f>
        <v>6a</v>
      </c>
      <c r="I9" s="4" t="str" cm="1">
        <f t="array" ref="I9">_xlfn.IFS($A$7=1,0,$A$7=2,0,$A$7=3,0,$A$7=4,H10,$A$7=5,H11,$A$7=6,H11,$A$7=7,H11,$A$7=8,H11,$A$7=9,H12,$A$7=10,H12,$A$7=11,H12,$A$7=12,H12,$A$7=13,H13,$A$7=14,H13,$A$7=15,H13,$A$7=16,H13,$A$7=17,0,$A$7=18,H14,$A$7=19,H14,$A$7=20,H14,$A$7=21,H15,$A$7=22,H15,$A$7=23,H15,$A$7=24,H15,$A$7=25,H16,$A$7=26,H16,$A$7=27,H16,$A$7=28,H16,$A$7=29,H17,$A$7=30,H17,$A$7=31,H17,$A$7=32,H17,$A$7=33,H18,$A$7=34,H18,$A$7=35,H18,$A$7=36,H18,$A$7=37,H19,$A$7=38,H19,$A$7=39,H19,$A$7=40,H19)</f>
        <v>7d</v>
      </c>
      <c r="J9" s="4" t="str" cm="1">
        <f t="array" ref="J9">_xlfn.IFS($A$7=1,0,$A$7=2,0,$A$7=3,0,$A$7=4,H19,$A$7=5,H20,$A$7=6,H20,$A$7=7,H20,$A$7=8,H20,$A$7=9,H21,$A$7=10,H15,$A$7=11,H15,$A$7=12,H15,$A$7=13,H17,$A$7=14,H17,$A$7=15,H17,$A$7=16,H17,$A$7=17,0,$A$7=18,0,$A$7=19,H19,$A$7=20,H19,$A$7=21,H20,$A$7=22,H21,$A$7=23,H21,$A$7=24,H21,$A$7=25,H22,$A$7=26,H23,$A$7=27,H23,$A$7=28,H23,$A$7=29,H24,$A$7=30,H25,$A$7=31,H25,$A$7=32,H25,$A$7=33,H26,$A$7=34,H27,$A$7=35,H27,$A$7=36,H27,$A$7=37,H28,$A$7=38,H29,$A$7=39,H29,$A$7=40,H29)</f>
        <v>9c</v>
      </c>
      <c r="K9" s="4" t="str" cm="1">
        <f t="array" ref="K9">_xlfn.IFS($A$7=1,0,$A$7=2,0,$A$7=3,0,$A$7=4,H29,$A$7=5,H30,$A$7=6,H30,$A$7=7,H30,$A$7=8,H18,$A$7=9,H18,$A$7=10,H18,$A$7=11,H18,$A$7=12,H18,$A$7=13,H21,$A$7=14,H21,$A$7=15,H21,$A$7=16,H21,$A$7=17,H24,$A$7=18,H24,$A$7=19,H24,$A$7=20,H24,$A$7=21,H25,$A$7=22,H26,$A$7=23,H27,$A$7=24,H27,$A$7=25,H28,$A$7=26,H29,$A$7=27,H30,$A$7=28,H30,$A$7=29,H31,$A$7=30,H32,$A$7=31,H33,$A$7=32,H33,$A$7=33,H26,$A$7=34,H35,$A$7=35,H36,$A$7=36,H36,$A$7=37,H37,$A$7=38,H38,$A$7=39,H39,$A$7=40,H39)</f>
        <v>11a</v>
      </c>
      <c r="L9" s="4" t="str">
        <f t="shared" si="1"/>
        <v>5d</v>
      </c>
      <c r="M9" s="4" t="str" cm="1">
        <f t="array" ref="M9">_xlfn.IFS($A$7=1,0,$A$7=2,0,$A$7=3,0,$A$7=4,L10,$A$7=5,L11,$A$7=6,L11,$A$7=7,L11,$A$7=8,L11,$A$7=9,L12,$A$7=10,L12,$A$7=11,L12,$A$7=12,L12,$A$7=13,L13,$A$7=14,L13,$A$7=15,L13,$A$7=16,L13,$A$7=17,L14,$A$7=18,L14,$A$7=19,L14,$A$7=20,L14,$A$7=21,L15,$A$7=22,L15,$A$7=23,L15,$A$7=24,L15,$A$7=25,L16,$A$7=26,L16,$A$7=27,L16,$A$7=28,L16,$A$7=29,L17,$A$7=30,L17,$A$7=31,L17,$A$7=32,L17,$A$7=33,L18,$A$7=34,L18,$A$7=35,L18,$A$7=36,L18,$A$7=37,L19,$A$7=38,L19,$A$7=39,L19,$A$7=40,L19)</f>
        <v>7c</v>
      </c>
      <c r="N9" s="4" t="str" cm="1">
        <f t="array" ref="N9">_xlfn.IFS($A$7=1,0,$A$7=2,0,$A$7=3,0,$A$7=4,L19,$A$7=5,L20,$A$7=6,L20,$A$7=7,L20,$A$7=8,L20,$A$7=9,L21,$A$7=10,L15,$A$7=11,L15,$A$7=12,L15,$A$7=13,L17,$A$7=14,L17,$A$7=15,L17,$A$7=16,L17,$A$7=17,L18,$A$7=18,L19,$A$7=19,L19,$A$7=20,L19,$A$7=21,L20,$A$7=22,L21,$A$7=23,L21,$A$7=24,L21,$A$7=25,L22,$A$7=26,L23,$A$7=27,L23,$A$7=28,L23,$A$7=29,L24,$A$7=30,L25,$A$7=31,L25,$A$7=32,L25,$A$7=33,L26,$A$7=34,L27,$A$7=35,L27,$A$7=36,L27,$A$7=37,L28,$A$7=38,L29,$A$7=39,L29,$A$7=40,L29)</f>
        <v>9b</v>
      </c>
      <c r="O9" s="4" t="str" cm="1">
        <f t="array" ref="O9">_xlfn.IFS($A$7=1,0,$A$7=2,0,$A$7=3,0,$A$7=4,L29,$A$7=5,L30,$A$7=6,L30,$A$7=7,L30,$A$7=8,L18,$A$7=9,L18,$A$7=10,L18,$A$7=11,L18,$A$7=12,L18,$A$7=13,L21,$A$7=14,L21,$A$7=15,L21,$A$7=16,L21,$A$7=17,L22,$A$7=18,L23,$A$7=19,L24,$A$7=20,L24,$A$7=21,L25,$A$7=22,L26,$A$7=23,L27,$A$7=24,L27,$A$7=25,L28,$A$7=26,L29,$A$7=27,L30,$A$7=28,L30,$A$7=29,L31,$A$7=30,L32,$A$7=31,L33,$A$7=32,L33,$A$7=33,L26,$A$7=34,L35,$A$7=35,L36,$A$7=36,L36,$A$7=37,L37,$A$7=38,L38,$A$7=39,L39,$A$7=40,L39)</f>
        <v>10d</v>
      </c>
      <c r="P9" s="4" t="str">
        <f t="shared" si="2"/>
        <v>5c</v>
      </c>
      <c r="Q9" s="4" t="str" cm="1">
        <f t="array" ref="Q9">_xlfn.IFS($A$7=1,0,$A$7=2,0,$A$7=3,0,$A$7=4,P10,$A$7=5,P11,$A$7=6,P11,$A$7=7,P11,$A$7=8,P11,$A$7=9,P12,$A$7=10,P12,$A$7=11,P12,$A$7=12,P12,$A$7=13,P13,$A$7=14,P13,$A$7=15,P13,$A$7=16,P13,$A$7=17,P14,$A$7=18,P14,$A$7=19,P14,$A$7=20,P14,$A$7=21,P15,$A$7=22,P15,$A$7=23,P15,$A$7=24,P15,$A$7=25,P16,$A$7=26,P16,$A$7=27,P16,$A$7=28,P16,$A$7=29,P17,$A$7=30,P17,$A$7=31,P17,$A$7=32,P17,$A$7=33,P18,$A$7=34,P18,$A$7=35,P18,$A$7=36,P18,$A$7=37,P19,$A$7=38,P19,$A$7=39,P19,$A$7=40,P19)</f>
        <v>7b</v>
      </c>
      <c r="R9" s="4" t="str" cm="1">
        <f t="array" ref="R9">_xlfn.IFS($A$7=1,0,$A$7=2,0,$A$7=3,0,$A$7=4,P19,$A$7=5,P20,$A$7=6,P20,$A$7=7,P20,$A$7=8,P20,$A$7=9,P21,$A$7=10,P15,$A$7=11,P15,$A$7=12,P15,$A$7=13,P17,$A$7=14,P17,$A$7=15,P17,$A$7=16,P17,$A$7=17,P18,$A$7=18,P19,$A$7=19,P19,$A$7=20,P19,$A$7=21,P20,$A$7=22,P21,$A$7=23,P21,$A$7=24,P21,$A$7=25,P22,$A$7=26,P23,$A$7=27,P23,$A$7=28,P23,$A$7=29,P24,$A$7=30,P25,$A$7=31,P25,$A$7=32,P25,$A$7=33,P26,$A$7=34,P27,$A$7=35,P27,$A$7=36,P27,$A$7=37,P28,$A$7=38,P29,$A$7=39,P29,$A$7=40,P29)</f>
        <v>9a</v>
      </c>
      <c r="S9" s="4" t="str" cm="1">
        <f t="array" ref="S9">_xlfn.IFS($A$7=1,0,$A$7=2,0,$A$7=3,0,$A$7=4,P29,$A$7=5,P30,$A$7=6,P30,$A$7=7,P30,$A$7=8,P18,$A$7=9,P18,$A$7=10,P18,$A$7=11,P18,$A$7=12,P18,$A$7=13,P21,$A$7=14,P21,$A$7=15,P21,$A$7=16,P21,$A$7=17,P22,$A$7=18,P23,$A$7=19,P24,$A$7=20,P24,$A$7=21,P25,$A$7=22,P26,$A$7=23,P27,$A$7=24,P27,$A$7=25,P28,$A$7=26,P29,$A$7=27,P30,$A$7=28,P30,$A$7=29,P31,$A$7=30,P32,$A$7=31,P33,$A$7=32,P33,$A$7=33,P26,$A$7=34,P35,$A$7=35,P36,$A$7=36,P36,$A$7=37,P37,$A$7=38,P38,$A$7=39,P39,$A$7=40,P39)</f>
        <v>10c</v>
      </c>
      <c r="T9" s="4" t="str">
        <f t="shared" ref="T9:T47" si="3">D5</f>
        <v>5b</v>
      </c>
      <c r="U9" s="4" t="str" cm="1">
        <f t="array" ref="U9">_xlfn.IFS($A$7=1,0,$A$7=2,0,$A$7=3,0,$A$7=4,T10,$A$7=5,T11,$A$7=6,T11,$A$7=7,T11,$A$7=8,T11,$A$7=9,T12,$A$7=10,T12,$A$7=11,T12,$A$7=12,T12,$A$7=13,T13,$A$7=14,T13,$A$7=15,T13,$A$7=16,T13,$A$7=17,T14,$A$7=18,T14,$A$7=19,T14,$A$7=20,T14,$A$7=21,T15,$A$7=22,T15,$A$7=23,T15,$A$7=24,T15,$A$7=25,T16,$A$7=26,T16,$A$7=27,T16,$A$7=28,T16,$A$7=29,T17,$A$7=30,T17,$A$7=31,T17,$A$7=32,T17,$A$7=33,T18,$A$7=34,T18,$A$7=35,T18,$A$7=36,T18,$A$7=37,T19,$A$7=38,T19,$A$7=39,T19,$A$7=40,T19)</f>
        <v>7a</v>
      </c>
      <c r="V9" s="4" t="str" cm="1">
        <f t="array" ref="V9">_xlfn.IFS($A$7=1,0,$A$7=2,0,$A$7=3,0,$A$7=4,T19,$A$7=5,T20,$A$7=6,T20,$A$7=7,T20,$A$7=8,T20,$A$7=9,T21,$A$7=10,T15,$A$7=11,T15,$A$7=12,T15,$A$7=13,T17,$A$7=14,T17,$A$7=15,T17,$A$7=16,T17,$A$7=17,T18,$A$7=18,T19,$A$7=19,T19,$A$7=20,T19,$A$7=21,T20,$A$7=22,T21,$A$7=23,T21,$A$7=24,T21,$A$7=25,T22,$A$7=26,T23,$A$7=27,T23,$A$7=28,T23,$A$7=29,T24,$A$7=30,T25,$A$7=31,T25,$A$7=32,T25,$A$7=33,T26,$A$7=34,T27,$A$7=35,T27,$A$7=36,T27,$A$7=37,T28,$A$7=38,T29,$A$7=39,T29,$A$7=40,T29)</f>
        <v>8d</v>
      </c>
      <c r="W9" s="4" t="str" cm="1">
        <f t="array" ref="W9">_xlfn.IFS($A$7=1,0,$A$7=2,0,$A$7=3,0,$A$7=4,T29,$A$7=5,T30,$A$7=6,T30,$A$7=7,T30,$A$7=8,T18,$A$7=9,T18,$A$7=10,T18,$A$7=11,T18,$A$7=12,T18,$A$7=13,T21,$A$7=14,T21,$A$7=15,T21,$A$7=16,T21,$A$7=17,T22,$A$7=18,T23,$A$7=19,T24,$A$7=20,T24,$A$7=21,T25,$A$7=22,T26,$A$7=23,T27,$A$7=24,T27,$A$7=25,T28,$A$7=26,T29,$A$7=27,T30,$A$7=28,T30,$A$7=29,T31,$A$7=30,T32,$A$7=31,T33,$A$7=32,T33,$A$7=33,T26,$A$7=34,T35,$A$7=35,T36,$A$7=36,T36,$A$7=37,T37,$A$7=38,T38,$A$7=39,T39,$A$7=40,T39)</f>
        <v>10b</v>
      </c>
      <c r="X9" s="4" t="str">
        <f>D4</f>
        <v>5a</v>
      </c>
      <c r="Y9" s="4" t="str" cm="1">
        <f t="array" ref="Y9">_xlfn.IFS($A$7=1,0,$A$7=2,0,$A$7=3,0,$A$7=4,X10,$A$7=5,X11,$A$7=6,X11,$A$7=7,X11,$A$7=8,X11,$A$7=9,X12,$A$7=10,X12,$A$7=11,X12,$A$7=12,X12,$A$7=13,X13,$A$7=14,X13,$A$7=15,X13,$A$7=16,X13,$A$7=17,X14,$A$7=18,X14,$A$7=19,X14,$A$7=20,X14,$A$7=21,X15,$A$7=22,X15,$A$7=23,X15,$A$7=24,X15,$A$7=25,X16,$A$7=26,X16,$A$7=27,X16,$A$7=28,X16,$A$7=29,X17,$A$7=30,X17,$A$7=31,X17,$A$7=32,X17,$A$7=33,X18,$A$7=34,X18,$A$7=35,X18,$A$7=36,X18,$A$7=37,X19,$A$7=38,X19,$A$7=39,X19,$A$7=40,X19)</f>
        <v>6d</v>
      </c>
      <c r="Z9" s="4" t="str" cm="1">
        <f t="array" ref="Z9">_xlfn.IFS($A$7=1,0,$A$7=2,0,$A$7=3,0,$A$7=4,X19,$A$7=5,X20,$A$7=6,X20,$A$7=7,X20,$A$7=8,X20,$A$7=9,X21,$A$7=10,X15,$A$7=11,X15,$A$7=12,X15,$A$7=13,X17,$A$7=14,X17,$A$7=15,X17,$A$7=16,X17,$A$7=17,X18,$A$7=18,X19,$A$7=19,X19,$A$7=20,X19,$A$7=21,X20,$A$7=22,X21,$A$7=23,X21,$A$7=24,X21,$A$7=25,X22,$A$7=26,X23,$A$7=27,X23,$A$7=28,X23,$A$7=29,X24,$A$7=30,X25,$A$7=31,X25,$A$7=32,X25,$A$7=33,X26,$A$7=34,X27,$A$7=35,X27,$A$7=36,X27,$A$7=37,X28,$A$7=38,X29,$A$7=39,X29,$A$7=40,X29)</f>
        <v>8c</v>
      </c>
      <c r="AA9" s="4" t="str" cm="1">
        <f t="array" ref="AA9">_xlfn.IFS($A$7=1,0,$A$7=2,0,$A$7=3,0,$A$7=4,X29,$A$7=5,X30,$A$7=6,X30,$A$7=7,X30,$A$7=8,X18,$A$7=9,X18,$A$7=10,X18,$A$7=11,X18,$A$7=12,X18,$A$7=13,X21,$A$7=14,X21,$A$7=15,X21,$A$7=16,X21,$A$7=17,X22,$A$7=18,X23,$A$7=19,X24,$A$7=20,X24,$A$7=21,X25,$A$7=22,X26,$A$7=23,X27,$A$7=24,X27,$A$7=25,X28,$A$7=26,X29,$A$7=27,X30,$A$7=28,X30,$A$7=29,X31,$A$7=30,X32,$A$7=31,X33,$A$7=32,X33,$A$7=33,X26,$A$7=34,X35,$A$7=35,X36,$A$7=36,X36,$A$7=37,X37,$A$7=38,X38,$A$7=39,X39,$A$7=40,X39)</f>
        <v>10a</v>
      </c>
      <c r="AB9" s="4" t="str" cm="1">
        <f t="array" ref="AB9">_xlfn.IFS($A$7=1,0,$A$7=2,0,$A$7=3,0,$A$7=4,X9,$A$7=5,X10,$A$7=6,X10,$A$7=7,X10,$A$7=8,X10,$A$7=9,X11,$A$7=10,X11,$A$7=11,X11,$A$7=12,X11,$A$7=13,X12,$A$7=14,X12,$A$7=15,X12,$A$7=16,X12,$A$7=17,X13,$A$7=18,X13,$A$7=19,X13,$A$7=20,X13,$A$7=21,X14,$A$7=22,X14,$A$7=23,X14,$A$7=24,X14,$A$7=25,X15,$A$7=26,X15,$A$7=27,X15,$A$7=28,X15,$A$7=29,X16,$A$7=30,X16,$A$7=31,X16,$A$7=32,X16,$A$7=33,X17,$A$7=34,X17,$A$7=35,X17,$A$7=36,X17,$A$7=37,X18,$A$7=38,X18,$A$7=39,X18,$A$7=40,X18)</f>
        <v>6c</v>
      </c>
      <c r="AC9" s="4" t="str" cm="1">
        <f t="array" ref="AC9">_xlfn.IFS($A$7=1,0,$A$7=2,0,$A$7=3,0,$A$7=4,Y9,$A$7=5,Y10,$A$7=6,Y10,$A$7=7,Y10,$A$7=8,Y10,$A$7=9,Y11,$A$7=10,Y11,$A$7=11,Y11,$A$7=12,Y11,$A$7=13,Y12,$A$7=14,Y12,$A$7=15,Y12,$A$7=16,Y12,$A$7=17,Y13,$A$7=18,Y13,$A$7=19,Y13,$A$7=20,Y13,$A$7=21,Y14,$A$7=22,Y14,$A$7=23,Y14,$A$7=24,Y14,$A$7=25,Y15,$A$7=26,Y15,$A$7=27,Y15,$A$7=28,Y15,$A$7=29,Y16,$A$7=30,Y16,$A$7=31,Y16,$A$7=32,Y16,$A$7=33,Y17,$A$7=34,Y17,$A$7=35,Y17,$A$7=36,Y17,$A$7=37,Y18,$A$7=38,Y18,$A$7=39,Y18,$A$7=40,Y18)</f>
        <v>8b</v>
      </c>
      <c r="AD9" s="4" cm="1">
        <f t="array" ref="AD9">_xlfn.IFS($A$7=1,0,$A$7=2,0,$A$7=3,0,$A$7=4,Z9,$A$7=5,Z10,$A$7=6,Z10,$A$7=7,Z10,$A$7=8,Z10,$A$7=9,Z11,$A$7=10,Z11,$A$7=11,Z11,$A$7=12,Z11,$A$7=13,Z12,$A$7=14,Z12,$A$7=15,Z12,$A$7=16,Z12,$A$7=17,Z13,$A$7=18,Z13,$A$7=19,Z13,$A$7=20,Z13,$A$7=21,Z14,$A$7=22,Z14,$A$7=23,Z14,$A$7=24,Z14,$A$7=25,Z15,$A$7=26,Z15,$A$7=27,Z15,$A$7=28,Z15,$A$7=29,Z16,$A$7=30,Z16,$A$7=31,Z16,$A$7=32,Z16,$A$7=33,Z17,$A$7=34,Z17,$A$7=35,Z17,$A$7=36,Z17,$A$7=37,Z18,$A$7=38,Z18,$A$7=39,Z18,$A$7=40,Z18)</f>
        <v>0</v>
      </c>
      <c r="AE9" s="4" cm="1">
        <f t="array" ref="AE9">_xlfn.IFS($A$7=1,0,$A$7=2,0,$A$7=3,0,$A$7=4,AA9,$A$7=5,AA10,$A$7=6,AA10,$A$7=7,AA10,$A$7=8,AA10,$A$7=9,AA11,$A$7=10,AA11,$A$7=11,AA11,$A$7=12,AA11,$A$7=13,AA12,$A$7=14,AA12,$A$7=15,AA12,$A$7=16,AA12,$A$7=17,AA13,$A$7=18,AA13,$A$7=19,AA13,$A$7=20,AA13,$A$7=21,AA14,$A$7=22,AA14,$A$7=23,AA14,$A$7=24,AA14,$A$7=25,AA15,$A$7=26,AA15,$A$7=27,AA15,$A$7=28,AA15,$A$7=29,AA16,$A$7=30,AA16,$A$7=31,AA16,$A$7=32,AA16,$A$7=33,AA17,$A$7=34,AA17,$A$7=35,AA17,$A$7=36,AA17,$A$7=37,AA18,$A$7=38,AA18,$A$7=39,AA18,$A$7=40,AA18)</f>
        <v>0</v>
      </c>
      <c r="AF9" s="4" t="str" cm="1">
        <f t="array" ref="AF9">_xlfn.IFS($A$7=1,0,$A$7=2,0,$A$7=3,0,$A$7=4,AB9,$A$7=5,AB10,$A$7=6,AB10,$A$7=7,AB10,$A$7=8,AB10,$A$7=9,AB11,$A$7=10,AB11,$A$7=11,AB11,$A$7=12,AB11,$A$7=13,AB12,$A$7=14,AB12,$A$7=15,AB12,$A$7=16,AB12,$A$7=17,AB13,$A$7=18,AB13,$A$7=19,AB13,$A$7=20,AB13,$A$7=21,AB14,$A$7=22,AB14,$A$7=23,AB14,$A$7=24,AB14,$A$7=25,AB15,$A$7=26,AB15,$A$7=27,AB15,$A$7=28,AB15,$A$7=29,AB16,$A$7=30,AB16,$A$7=31,AB16,$A$7=32,AB16,$A$7=33,AB17,$A$7=34,AB17,$A$7=35,AB17,$A$7=36,AB17,$A$7=37,AB18,$A$7=38,AB18,$A$7=39,AB18,$A$7=40,AB18)</f>
        <v>6b</v>
      </c>
      <c r="AG9" s="4" t="str" cm="1">
        <f t="array" ref="AG9">_xlfn.IFS($A$7=1,0,$A$7=2,0,$A$7=3,0,$A$7=4,AC9,$A$7=5,AC10,$A$7=6,AC10,$A$7=7,AC10,$A$7=8,AC10,$A$7=9,AC11,$A$7=10,AC11,$A$7=11,AC11,$A$7=12,AC11,$A$7=13,AC12,$A$7=14,AC12,$A$7=15,AC12,$A$7=16,AC12,$A$7=17,AC13,$A$7=18,AC13,$A$7=19,AC13,$A$7=20,AC13,$A$7=21,AC14,$A$7=22,AC14,$A$7=23,AC14,$A$7=24,AC14,$A$7=25,AC15,$A$7=26,AC15,$A$7=27,AC15,$A$7=28,AC15,$A$7=29,AC16,$A$7=30,AC16,$A$7=31,AC16,$A$7=32,AC16,$A$7=33,AC17,$A$7=34,AC17,$A$7=35,AC17,$A$7=36,AC17,$A$7=37,AC18,$A$7=38,AC18,$A$7=39,AC18,$A$7=40,AC18)</f>
        <v>8a</v>
      </c>
      <c r="AH9" s="4" t="str" cm="1">
        <f t="array" ref="AH9">_xlfn.IFS($A$7=1,0,$A$7=2,0,$A$7=3,0,$A$7=4,AD9,$A$7=5,AD10,$A$7=6,AD10,$A$7=7,AD10,$A$7=8,AD10,$A$7=9,AD11,$A$7=10,AD11,$A$7=11,AD11,$A$7=12,AD11,$A$7=13,AD12,$A$7=14,AD12,$A$7=15,AD12,$A$7=16,AD12,$A$7=17,AD13,$A$7=18,AD13,$A$7=19,AD13,$A$7=20,AD13,$A$7=21,AD14,$A$7=22,AD14,$A$7=23,AD14,$A$7=24,AD14,$A$7=25,AD15,$A$7=26,AD15,$A$7=27,AD15,$A$7=28,AD15,$A$7=29,AD16,$A$7=30,AD16,$A$7=31,AD16,$A$7=32,AD16,$A$7=33,AD17,$A$7=34,AD17,$A$7=35,AD17,$A$7=36,AD17,$A$7=37,AD18,$A$7=38,AD18,$A$7=39,AD18,$A$7=40,AD18)</f>
        <v>9d</v>
      </c>
      <c r="AI9" s="4" t="str" cm="1">
        <f t="array" ref="AI9">_xlfn.IFS($A$7=1,0,$A$7=2,0,$A$7=3,0,$A$7=4,AE9,$A$7=5,AE10,$A$7=6,AE10,$A$7=7,AE10,$A$7=8,AE10,$A$7=9,AE11,$A$7=10,AE11,$A$7=11,AE11,$A$7=12,AE11,$A$7=13,AE12,$A$7=14,AE12,$A$7=15,AE12,$A$7=16,AE12,$A$7=17,AE13,$A$7=18,AE13,$A$7=19,AE13,$A$7=20,AE13,$A$7=21,AE14,$A$7=22,AE14,$A$7=23,AE14,$A$7=24,AE14,$A$7=25,AE15,$A$7=26,AE15,$A$7=27,AE15,$A$7=28,AE15,$A$7=29,AE16,$A$7=30,AE16,$A$7=31,AE16,$A$7=32,AE16,$A$7=33,AE17,$A$7=34,AE17,$A$7=35,AE17,$A$7=36,AE17,$A$7=37,AE18,$A$7=38,AE18,$A$7=39,AE18,$A$7=40,AE18)</f>
        <v>11b</v>
      </c>
      <c r="AJ9" s="4" t="str" cm="1">
        <f t="array" ref="AJ9">_xlfn.IFS($A$7=1,0,$A$7=2,0,$A$7=3,0,$A$7=4,AF9,$A$7=5,AF10,$A$7=6,AF10,$A$7=7,AF10,$A$7=8,AF10,$A$7=9,AF11,$A$7=10,AF11,$A$7=11,AF11,$A$7=12,AF11,$A$7=13,AF12,$A$7=14,AF12,$A$7=15,AF12,$A$7=16,AF12,$A$7=17,AF13,$A$7=18,AF13,$A$7=19,AF13,$A$7=20,AF13,$A$7=21,AF14,$A$7=22,AF14,$A$7=23,AF14,$A$7=24,AF14,$A$7=25,AF15,$A$7=26,AF15,$A$7=27,AF15,$A$7=28,AF15,$A$7=29,AF16,$A$7=30,AF16,$A$7=31,AF16,$A$7=32,AF16,$A$7=33,AF17,$A$7=34,AF17,$A$7=35,AF17,$A$7=36,AF17,$A$7=37,AF18,$A$7=38,AF18,$A$7=39,AF18,$A$7=40,AF18)</f>
        <v>6a</v>
      </c>
      <c r="AK9" s="4" t="str" cm="1">
        <f t="array" ref="AK9">_xlfn.IFS($A$7=1,0,$A$7=2,0,$A$7=3,0,$A$7=4,AG9,$A$7=5,AG10,$A$7=6,AG10,$A$7=7,AG10,$A$7=8,AG10,$A$7=9,AG11,$A$7=10,AG11,$A$7=11,AG11,$A$7=12,AG11,$A$7=13,AG12,$A$7=14,AG12,$A$7=15,AG12,$A$7=16,AG12,$A$7=17,AG13,$A$7=18,AG13,$A$7=19,AG13,$A$7=20,AG13,$A$7=21,AG14,$A$7=22,AG14,$A$7=23,AG14,$A$7=24,AG14,$A$7=25,AG15,$A$7=26,AG15,$A$7=27,AG15,$A$7=28,AG15,$A$7=29,AG16,$A$7=30,AG16,$A$7=31,AG16,$A$7=32,AG16,$A$7=33,AG17,$A$7=34,AG17,$A$7=35,AG17,$A$7=36,AG17,$A$7=37,AG18,$A$7=38,AG18,$A$7=39,AG18,$A$7=40,AG18)</f>
        <v>7d</v>
      </c>
      <c r="AL9" s="4" t="str" cm="1">
        <f t="array" ref="AL9">_xlfn.IFS($A$7=1,0,$A$7=2,0,$A$7=3,0,$A$7=4,AH9,$A$7=5,AH10,$A$7=6,AH10,$A$7=7,AH10,$A$7=8,AH10,$A$7=9,AH11,$A$7=10,AH11,$A$7=11,AH11,$A$7=12,AH11,$A$7=13,AH12,$A$7=14,AH12,$A$7=15,AH12,$A$7=16,AH12,$A$7=17,AH13,$A$7=18,AH13,$A$7=19,AH13,$A$7=20,AH13,$A$7=21,AH14,$A$7=22,AH14,$A$7=23,AH14,$A$7=24,AH14,$A$7=25,AH15,$A$7=26,AH15,$A$7=27,AH15,$A$7=28,AH15,$A$7=29,AH16,$A$7=30,AH16,$A$7=31,AH16,$A$7=32,AH16,$A$7=33,AH17,$A$7=34,AH17,$A$7=35,AH17,$A$7=36,AH17,$A$7=37,AH18,$A$7=38,AH18,$A$7=39,AH18,$A$7=40,AH18)</f>
        <v>9c</v>
      </c>
      <c r="AM9" s="4" t="str" cm="1">
        <f t="array" ref="AM9">_xlfn.IFS($A$7=1,0,$A$7=2,0,$A$7=3,0,$A$7=4,AI9,$A$7=5,AI10,$A$7=6,AI10,$A$7=7,AI10,$A$7=8,AI10,$A$7=9,AI11,$A$7=10,AI11,$A$7=11,AI11,$A$7=12,AI11,$A$7=13,AI12,$A$7=14,AI12,$A$7=15,AI12,$A$7=16,AI12,$A$7=17,AI13,$A$7=18,AI13,$A$7=19,AI13,$A$7=20,AI13,$A$7=21,AI14,$A$7=22,AI14,$A$7=23,AI14,$A$7=24,AI14,$A$7=25,AI15,$A$7=26,AI15,$A$7=27,AI15,$A$7=28,AI15,$A$7=29,AI16,$A$7=30,AI16,$A$7=31,AI16,$A$7=32,AI16,$A$7=33,AI17,$A$7=34,AI17,$A$7=35,AI17,$A$7=36,AI17,$A$7=37,AI18,$A$7=38,AI18,$A$7=39,AI18,$A$7=40,AI18)</f>
        <v>11a</v>
      </c>
      <c r="AN9" s="4" t="str" cm="1">
        <f t="array" ref="AN9">_xlfn.IFS($A$7=1,0,$A$7=2,0,$A$7=3,0,$A$7=4,AJ9,$A$7=5,AJ10,$A$7=6,AJ10,$A$7=7,AJ10,$A$7=8,AJ10,$A$7=9,AJ11,$A$7=10,AJ11,$A$7=11,AJ11,$A$7=12,AJ11,$A$7=13,AJ12,$A$7=14,AJ12,$A$7=15,AJ12,$A$7=16,AJ12,$A$7=17,AJ13,$A$7=18,AJ13,$A$7=19,AJ13,$A$7=20,AJ13,$A$7=21,AJ14,$A$7=22,AJ14,$A$7=23,AJ14,$A$7=24,AJ14,$A$7=25,AJ15,$A$7=26,AJ15,$A$7=27,AJ15,$A$7=28,AJ15,$A$7=29,AJ16,$A$7=30,AJ16,$A$7=31,AJ16,$A$7=32,AJ16,$A$7=33,AJ17,$A$7=34,AJ17,$A$7=35,AJ17,$A$7=36,AJ17,$A$7=37,AJ18,$A$7=38,AJ18,$A$7=39,AJ18,$A$7=40,AJ18)</f>
        <v>5d</v>
      </c>
      <c r="AO9" s="4" t="str" cm="1">
        <f t="array" ref="AO9">_xlfn.IFS($A$7=1,0,$A$7=2,0,$A$7=3,0,$A$7=4,AK9,$A$7=5,AK10,$A$7=6,AK10,$A$7=7,AK10,$A$7=8,AK10,$A$7=9,AK11,$A$7=10,AK11,$A$7=11,AK11,$A$7=12,AK11,$A$7=13,AK12,$A$7=14,AK12,$A$7=15,AK12,$A$7=16,AK12,$A$7=17,AK13,$A$7=18,AK13,$A$7=19,AK13,$A$7=20,AK13,$A$7=21,AK14,$A$7=22,AK14,$A$7=23,AK14,$A$7=24,AK14,$A$7=25,AK15,$A$7=26,AK15,$A$7=27,AK15,$A$7=28,AK15,$A$7=29,AK16,$A$7=30,AK16,$A$7=31,AK16,$A$7=32,AK16,$A$7=33,AK17,$A$7=34,AK17,$A$7=35,AK17,$A$7=36,AK17,$A$7=37,AK18,$A$7=38,AK18,$A$7=39,AK18,$A$7=40,AK18)</f>
        <v>7c</v>
      </c>
      <c r="AP9" s="4" t="str" cm="1">
        <f t="array" ref="AP9">_xlfn.IFS($A$7=1,0,$A$7=2,0,$A$7=3,0,$A$7=4,AL9,$A$7=5,AL10,$A$7=6,AL10,$A$7=7,AL10,$A$7=8,AL10,$A$7=9,AL11,$A$7=10,AL11,$A$7=11,AL11,$A$7=12,AL11,$A$7=13,AL12,$A$7=14,AL12,$A$7=15,AL12,$A$7=16,AL12,$A$7=17,AL13,$A$7=18,AL13,$A$7=19,AL13,$A$7=20,AL13,$A$7=21,AL14,$A$7=22,AL14,$A$7=23,AL14,$A$7=24,AL14,$A$7=25,AL15,$A$7=26,AL15,$A$7=27,AL15,$A$7=28,AL15,$A$7=29,AL16,$A$7=30,AL16,$A$7=31,AL16,$A$7=32,AL16,$A$7=33,AL17,$A$7=34,AL17,$A$7=35,AL17,$A$7=36,AL17,$A$7=37,AL18,$A$7=38,AL18,$A$7=39,AL18,$A$7=40,AL18)</f>
        <v>9b</v>
      </c>
      <c r="AQ9" s="4" t="str" cm="1">
        <f t="array" ref="AQ9">_xlfn.IFS($A$7=1,0,$A$7=2,0,$A$7=3,0,$A$7=4,AM9,$A$7=5,AM10,$A$7=6,AM10,$A$7=7,AM10,$A$7=8,AM10,$A$7=9,AM11,$A$7=10,AM11,$A$7=11,AM11,$A$7=12,AM11,$A$7=13,AM12,$A$7=14,AM12,$A$7=15,AM12,$A$7=16,AM12,$A$7=17,AM13,$A$7=18,AM13,$A$7=19,AM13,$A$7=20,AM13,$A$7=21,AM14,$A$7=22,AM14,$A$7=23,AM14,$A$7=24,AM14,$A$7=25,AM15,$A$7=26,AM15,$A$7=27,AM15,$A$7=28,AM15,$A$7=29,AM16,$A$7=30,AM16,$A$7=31,AM16,$A$7=32,AM16,$A$7=33,AM17,$A$7=34,AM17,$A$7=35,AM17,$A$7=36,AM17,$A$7=37,AM18,$A$7=38,AM18,$A$7=39,AM18,$A$7=40,AM18)</f>
        <v>10d</v>
      </c>
      <c r="AR9" s="4" t="str" cm="1">
        <f t="array" ref="AR9">_xlfn.IFS($A$7=1,0,$A$7=2,0,$A$7=3,0,$A$7=4,AN9,$A$7=5,AN10,$A$7=6,AN10,$A$7=7,AN10,$A$7=8,AN10,$A$7=9,AN11,$A$7=10,AN11,$A$7=11,AN11,$A$7=12,AN11,$A$7=13,AN12,$A$7=14,AN12,$A$7=15,AN12,$A$7=16,AN12,$A$7=17,AN13,$A$7=18,AN13,$A$7=19,AN13,$A$7=20,AN13,$A$7=21,AN14,$A$7=22,AN14,$A$7=23,AN14,$A$7=24,AN14,$A$7=25,AN15,$A$7=26,AN15,$A$7=27,AN15,$A$7=28,AN15,$A$7=29,AN16,$A$7=30,AN16,$A$7=31,AN16,$A$7=32,AN16,$A$7=33,AN17,$A$7=34,AN17,$A$7=35,AN17,$A$7=36,AN17,$A$7=37,AN18,$A$7=38,AN18,$A$7=39,AN18,$A$7=40,AN18)</f>
        <v>5c</v>
      </c>
      <c r="AS9" s="4" t="str" cm="1">
        <f t="array" ref="AS9">_xlfn.IFS($A$7=1,0,$A$7=2,0,$A$7=3,0,$A$7=4,AO9,$A$7=5,AO10,$A$7=6,AO10,$A$7=7,AO10,$A$7=8,AO10,$A$7=9,AO11,$A$7=10,AO11,$A$7=11,AO11,$A$7=12,AO11,$A$7=13,AO12,$A$7=14,AO12,$A$7=15,AO12,$A$7=16,AO12,$A$7=17,AO13,$A$7=18,AO13,$A$7=19,AO13,$A$7=20,AO13,$A$7=21,AO14,$A$7=22,AO14,$A$7=23,AO14,$A$7=24,AO14,$A$7=25,AO15,$A$7=26,AO15,$A$7=27,AO15,$A$7=28,AO15,$A$7=29,AO16,$A$7=30,AO16,$A$7=31,AO16,$A$7=32,AO16,$A$7=33,AO17,$A$7=34,AO17,$A$7=35,AO17,$A$7=36,AO17,$A$7=37,AO18,$A$7=38,AO18,$A$7=39,AO18,$A$7=40,AO18)</f>
        <v>7b</v>
      </c>
      <c r="AT9" s="4" t="str" cm="1">
        <f t="array" ref="AT9">_xlfn.IFS($A$7=1,0,$A$7=2,0,$A$7=3,0,$A$7=4,AP9,$A$7=5,AP10,$A$7=6,AP10,$A$7=7,AP10,$A$7=8,AP10,$A$7=9,AP11,$A$7=10,AP11,$A$7=11,AP11,$A$7=12,AP11,$A$7=13,AP12,$A$7=14,AP12,$A$7=15,AP12,$A$7=16,AP12,$A$7=17,AP13,$A$7=18,AP13,$A$7=19,AP13,$A$7=20,AP13,$A$7=21,AP14,$A$7=22,AP14,$A$7=23,AP14,$A$7=24,AP14,$A$7=25,AP15,$A$7=26,AP15,$A$7=27,AP15,$A$7=28,AP15,$A$7=29,AP16,$A$7=30,AP16,$A$7=31,AP16,$A$7=32,AP16,$A$7=33,AP17,$A$7=34,AP17,$A$7=35,AP17,$A$7=36,AP17,$A$7=37,AP18,$A$7=38,AP18,$A$7=39,AP18,$A$7=40,AP18)</f>
        <v>9a</v>
      </c>
      <c r="AU9" s="4" t="str" cm="1">
        <f t="array" ref="AU9">_xlfn.IFS($A$7=1,0,$A$7=2,0,$A$7=3,0,$A$7=4,AQ9,$A$7=5,AQ10,$A$7=6,AQ10,$A$7=7,AQ10,$A$7=8,AQ10,$A$7=9,AQ11,$A$7=10,AQ11,$A$7=11,AQ11,$A$7=12,AQ11,$A$7=13,AQ12,$A$7=14,AQ12,$A$7=15,AQ12,$A$7=16,AQ12,$A$7=17,AQ13,$A$7=18,AQ13,$A$7=19,AQ13,$A$7=20,AQ13,$A$7=21,AQ14,$A$7=22,AQ14,$A$7=23,AQ14,$A$7=24,AQ14,$A$7=25,AQ15,$A$7=26,AQ15,$A$7=27,AQ15,$A$7=28,AQ15,$A$7=29,AQ16,$A$7=30,AQ16,$A$7=31,AQ16,$A$7=32,AQ16,$A$7=33,AQ17,$A$7=34,AQ17,$A$7=35,AQ17,$A$7=36,AQ17,$A$7=37,AQ18,$A$7=38,AQ18,$A$7=39,AQ18,$A$7=40,AQ18)</f>
        <v>10c</v>
      </c>
      <c r="AV9" s="4" t="str" cm="1">
        <f t="array" ref="AV9">_xlfn.IFS($A$7=1,0,$A$7=2,0,$A$7=3,0,$A$7=4,AR9,$A$7=5,AR10,$A$7=6,AR10,$A$7=7,AR10,$A$7=8,AR10,$A$7=9,AR11,$A$7=10,AR11,$A$7=11,AR11,$A$7=12,AR11,$A$7=13,AR12,$A$7=14,AR12,$A$7=15,AR12,$A$7=16,AR12,$A$7=17,AR13,$A$7=18,AR13,$A$7=19,AR13,$A$7=20,AR13,$A$7=21,AR14,$A$7=22,AR14,$A$7=23,AR14,$A$7=24,AR14,$A$7=25,AR15,$A$7=26,AR15,$A$7=27,AR15,$A$7=28,AR15,$A$7=29,AR16,$A$7=30,AR16,$A$7=31,AR16,$A$7=32,AR16,$A$7=33,AR17,$A$7=34,AR17,$A$7=35,AR17,$A$7=36,AR17,$A$7=37,AR18,$A$7=38,AR18,$A$7=39,AR18,$A$7=40,AR18)</f>
        <v>5b</v>
      </c>
      <c r="AW9" s="4" t="str" cm="1">
        <f t="array" ref="AW9">_xlfn.IFS($A$7=1,0,$A$7=2,0,$A$7=3,0,$A$7=4,AS9,$A$7=5,AS10,$A$7=6,AS10,$A$7=7,AS10,$A$7=8,AS10,$A$7=9,AS11,$A$7=10,AS11,$A$7=11,AS11,$A$7=12,AS11,$A$7=13,AS12,$A$7=14,AS12,$A$7=15,AS12,$A$7=16,AS12,$A$7=17,AS13,$A$7=18,AS13,$A$7=19,AS13,$A$7=20,AS13,$A$7=21,AS14,$A$7=22,AS14,$A$7=23,AS14,$A$7=24,AS14,$A$7=25,AS15,$A$7=26,AS15,$A$7=27,AS15,$A$7=28,AS15,$A$7=29,AS16,$A$7=30,AS16,$A$7=31,AS16,$A$7=32,AS16,$A$7=33,AS17,$A$7=34,AS17,$A$7=35,AS17,$A$7=36,AS17,$A$7=37,AS18,$A$7=38,AS18,$A$7=39,AS18,$A$7=40,AS18)</f>
        <v>7a</v>
      </c>
      <c r="AX9" s="4" t="str" cm="1">
        <f t="array" ref="AX9">_xlfn.IFS($A$7=1,0,$A$7=2,0,$A$7=3,0,$A$7=4,AT9,$A$7=5,AT10,$A$7=6,AT10,$A$7=7,AT10,$A$7=8,AT10,$A$7=9,AT11,$A$7=10,AT11,$A$7=11,AT11,$A$7=12,AT11,$A$7=13,AT12,$A$7=14,AT12,$A$7=15,AT12,$A$7=16,AT12,$A$7=17,AT13,$A$7=18,AT13,$A$7=19,AT13,$A$7=20,AT13,$A$7=21,AT14,$A$7=22,AT14,$A$7=23,AT14,$A$7=24,AT14,$A$7=25,AT15,$A$7=26,AT15,$A$7=27,AT15,$A$7=28,AT15,$A$7=29,AT16,$A$7=30,AT16,$A$7=31,AT16,$A$7=32,AT16,$A$7=33,AT17,$A$7=34,AT17,$A$7=35,AT17,$A$7=36,AT17,$A$7=37,AT18,$A$7=38,AT18,$A$7=39,AT18,$A$7=40,AT18)</f>
        <v>8d</v>
      </c>
      <c r="AY9" s="4" t="str" cm="1">
        <f t="array" ref="AY9">_xlfn.IFS($A$7=1,0,$A$7=2,0,$A$7=3,0,$A$7=4,AU9,$A$7=5,AU10,$A$7=6,AU10,$A$7=7,AU10,$A$7=8,AU10,$A$7=9,AU11,$A$7=10,AU11,$A$7=11,AU11,$A$7=12,AU11,$A$7=13,AU12,$A$7=14,AU12,$A$7=15,AU12,$A$7=16,AU12,$A$7=17,AU13,$A$7=18,AU13,$A$7=19,AU13,$A$7=20,AU13,$A$7=21,AU14,$A$7=22,AU14,$A$7=23,AU14,$A$7=24,AU14,$A$7=25,AU15,$A$7=26,AU15,$A$7=27,AU15,$A$7=28,AU15,$A$7=29,AU16,$A$7=30,AU16,$A$7=31,AU16,$A$7=32,AU16,$A$7=33,AU17,$A$7=34,AU17,$A$7=35,AU17,$A$7=36,AU17,$A$7=37,AU18,$A$7=38,AU18,$A$7=39,AU18,$A$7=40,AU18)</f>
        <v>10b</v>
      </c>
    </row>
    <row r="10" spans="1:63" x14ac:dyDescent="0.2">
      <c r="A10" s="1">
        <v>-40</v>
      </c>
      <c r="B10">
        <v>7</v>
      </c>
      <c r="C10" s="3">
        <f t="shared" si="0"/>
        <v>0.52083333333333337</v>
      </c>
      <c r="D10" s="4" t="str">
        <f>'Zeitpläne Stationen'!B9</f>
        <v>6c</v>
      </c>
      <c r="E10" s="4" t="str" cm="1">
        <f t="array" ref="E10">_xlfn.IFS($A$7=1,0,$A$7=2,0,$A$7=3,0,$A$7=4,D11,$A$7=5,D12,$A$7=6,D12,$A$7=7,D12,$A$7=8,D12,$A$7=9,D13,$A$7=10,D13,$A$7=11,D13,$A$7=12,D13,$A$7=13,D14,$A$7=14,D14,$A$7=15,D14,$A$7=16,D14,$A$7=17,D15,$A$7=18,D15,$A$7=19,D15,$A$7=20,D15,$A$7=21,D16,$A$7=22,D16,$A$7=23,D16,$A$7=24,D16,$A$7=25,0,$A$7=26,D17,$A$7=27,D17,$A$7=28,D17,$A$7=29,D18,$A$7=30,D18,$A$7=31,D18,$A$7=32,D18,$A$7=33,D19,$A$7=34,D19,$A$7=35,D19,$A$7=36,D19,$A$7=37,D20,$A$7=38,D20,$A$7=39,D20,$A$7=40,D20)</f>
        <v>8b</v>
      </c>
      <c r="F10" s="4" cm="1">
        <f t="array" ref="F10">_xlfn.IFS($A$7=1,0,$A$7=2,0,$A$7=3,0,$A$7=4,D20,$A$7=5,D21,$A$7=6,D21,$A$7=7,D21,$A$7=8,D21,$A$7=9,D22,$A$7=10,D16,$A$7=11,D16,$A$7=12,D16,$A$7=13,D18,$A$7=14,D18,$A$7=15,D18,$A$7=16,D18,$A$7=17,D20,$A$7=18,D20,$A$7=19,D20,$A$7=20,D20,$A$7=21,D22,$A$7=22,D22,$A$7=23,D22,$A$7=24,D22,$A$7=25,0,$A$7=26,0,$A$7=27,D24,$A$7=28,D24,$A$7=29,D25,$A$7=30,D26,$A$7=31,D26,$A$7=32,D26,$A$7=33,D27,$A$7=34,D28,$A$7=35,D28,$A$7=36,D28,$A$7=37,D29,$A$7=38,D30,$A$7=39,D30,$A$7=40,D30)</f>
        <v>0</v>
      </c>
      <c r="G10" s="4" cm="1">
        <f t="array" ref="G10">_xlfn.IFS($A$7=1,0,$A$7=2,0,$A$7=3,0,$A$7=4,D30,$A$7=5,D31,$A$7=6,D31,$A$7=7,D31,$A$7=8,D19,$A$7=9,D19,$A$7=10,D19,$A$7=11,D19,$A$7=12,D19,$A$7=13,D22,$A$7=14,D22,$A$7=15,D22,$A$7=16,D22,$A$7=17,D25,$A$7=18,D25,$A$7=19,D25,$A$7=20,D25,$A$7=21,D28,$A$7=22,D28,$A$7=23,D28,$A$7=24,D28,$A$7=25,D31,$A$7=26,D31,$A$7=27,D31,$A$7=28,D31,$A$7=29,D32,$A$7=30,D33,$A$7=31,D34,$A$7=32,D34,$A$7=33,D27,$A$7=34,D36,$A$7=35,D37,$A$7=36,D37,$A$7=37,D38,$A$7=38,D39,$A$7=39,D40,$A$7=40,D40)</f>
        <v>0</v>
      </c>
      <c r="H10" s="4" t="str">
        <f>'Zeitpläne Stationen'!B8</f>
        <v>6b</v>
      </c>
      <c r="I10" s="4" t="str" cm="1">
        <f t="array" ref="I10">_xlfn.IFS($A$7=1,0,$A$7=2,0,$A$7=3,0,$A$7=4,H11,$A$7=5,H12,$A$7=6,H12,$A$7=7,H12,$A$7=8,H12,$A$7=9,H13,$A$7=10,H13,$A$7=11,H13,$A$7=12,H13,$A$7=13,H14,$A$7=14,H14,$A$7=15,H14,$A$7=16,H14,$A$7=17,H15,$A$7=18,H15,$A$7=19,H15,$A$7=20,H15,$A$7=21,0,$A$7=22,H16,$A$7=23,H16,$A$7=24,H16,$A$7=25,H17,$A$7=26,H17,$A$7=27,H17,$A$7=28,H17,$A$7=29,H18,$A$7=30,H18,$A$7=31,H18,$A$7=32,H18,$A$7=33,H19,$A$7=34,H19,$A$7=35,H19,$A$7=36,H19,$A$7=37,H20,$A$7=38,H20,$A$7=39,H20,$A$7=40,H20)</f>
        <v>8a</v>
      </c>
      <c r="J10" s="4" t="str" cm="1">
        <f t="array" ref="J10">_xlfn.IFS($A$7=1,0,$A$7=2,0,$A$7=3,0,$A$7=4,H20,$A$7=5,H21,$A$7=6,H21,$A$7=7,H21,$A$7=8,H21,$A$7=9,H22,$A$7=10,H16,$A$7=11,H16,$A$7=12,H16,$A$7=13,H18,$A$7=14,H18,$A$7=15,H18,$A$7=16,H18,$A$7=17,H20,$A$7=18,H20,$A$7=19,H20,$A$7=20,H20,$A$7=21,0,$A$7=22,0,$A$7=23,H22,$A$7=24,H22,$A$7=25,H23,$A$7=26,H24,$A$7=27,H24,$A$7=28,H24,$A$7=29,H25,$A$7=30,H26,$A$7=31,H26,$A$7=32,H26,$A$7=33,H27,$A$7=34,H28,$A$7=35,H28,$A$7=36,H28,$A$7=37,H29,$A$7=38,H30,$A$7=39,H30,$A$7=40,H30)</f>
        <v>9d</v>
      </c>
      <c r="K10" s="4" t="str" cm="1">
        <f t="array" ref="K10">_xlfn.IFS($A$7=1,0,$A$7=2,0,$A$7=3,0,$A$7=4,H30,$A$7=5,H31,$A$7=6,H31,$A$7=7,H31,$A$7=8,H19,$A$7=9,H19,$A$7=10,H19,$A$7=11,H19,$A$7=12,H19,$A$7=13,H22,$A$7=14,H22,$A$7=15,H22,$A$7=16,H22,$A$7=17,H25,$A$7=18,H25,$A$7=19,H25,$A$7=20,H25,$A$7=21,H28,$A$7=22,H28,$A$7=23,H28,$A$7=24,H28,$A$7=25,H29,$A$7=26,H30,$A$7=27,H31,$A$7=28,H31,$A$7=29,H32,$A$7=30,H33,$A$7=31,H34,$A$7=32,H34,$A$7=33,H27,$A$7=34,H36,$A$7=35,H37,$A$7=36,H37,$A$7=37,H38,$A$7=38,H39,$A$7=39,H40,$A$7=40,H40)</f>
        <v>11b</v>
      </c>
      <c r="L10" s="4" t="str">
        <f t="shared" si="1"/>
        <v>6a</v>
      </c>
      <c r="M10" s="4" t="str" cm="1">
        <f t="array" ref="M10">_xlfn.IFS($A$7=1,0,$A$7=2,0,$A$7=3,0,$A$7=4,L11,$A$7=5,L12,$A$7=6,L12,$A$7=7,L12,$A$7=8,L12,$A$7=9,L13,$A$7=10,L13,$A$7=11,L13,$A$7=12,L13,$A$7=13,L14,$A$7=14,L14,$A$7=15,L14,$A$7=16,L14,$A$7=17,0,$A$7=18,L15,$A$7=19,L15,$A$7=20,L15,$A$7=21,L16,$A$7=22,L16,$A$7=23,L16,$A$7=24,L16,$A$7=25,L17,$A$7=26,L17,$A$7=27,L17,$A$7=28,L17,$A$7=29,L18,$A$7=30,L18,$A$7=31,L18,$A$7=32,L18,$A$7=33,L19,$A$7=34,L19,$A$7=35,L19,$A$7=36,L19,$A$7=37,L20,$A$7=38,L20,$A$7=39,L20,$A$7=40,L20)</f>
        <v>7d</v>
      </c>
      <c r="N10" s="4" t="str" cm="1">
        <f t="array" ref="N10">_xlfn.IFS($A$7=1,0,$A$7=2,0,$A$7=3,0,$A$7=4,L20,$A$7=5,L21,$A$7=6,L21,$A$7=7,L21,$A$7=8,L21,$A$7=9,L22,$A$7=10,L16,$A$7=11,L16,$A$7=12,L16,$A$7=13,L18,$A$7=14,L18,$A$7=15,L18,$A$7=16,L18,$A$7=17,0,$A$7=18,0,$A$7=19,L20,$A$7=20,L20,$A$7=21,L21,$A$7=22,L22,$A$7=23,L22,$A$7=24,L22,$A$7=25,L23,$A$7=26,L24,$A$7=27,L24,$A$7=28,L24,$A$7=29,L25,$A$7=30,L26,$A$7=31,L26,$A$7=32,L26,$A$7=33,L27,$A$7=34,L28,$A$7=35,L28,$A$7=36,L28,$A$7=37,L29,$A$7=38,L30,$A$7=39,L30,$A$7=40,L30)</f>
        <v>9c</v>
      </c>
      <c r="O10" s="4" t="str" cm="1">
        <f t="array" ref="O10">_xlfn.IFS($A$7=1,0,$A$7=2,0,$A$7=3,0,$A$7=4,L30,$A$7=5,L31,$A$7=6,L31,$A$7=7,L31,$A$7=8,L19,$A$7=9,L19,$A$7=10,L19,$A$7=11,L19,$A$7=12,L19,$A$7=13,L22,$A$7=14,L22,$A$7=15,L22,$A$7=16,L22,$A$7=17,L25,$A$7=18,L25,$A$7=19,L25,$A$7=20,L25,$A$7=21,L26,$A$7=22,L27,$A$7=23,L28,$A$7=24,L28,$A$7=25,L29,$A$7=26,L30,$A$7=27,L31,$A$7=28,L31,$A$7=29,L32,$A$7=30,L33,$A$7=31,L34,$A$7=32,L34,$A$7=33,L27,$A$7=34,L36,$A$7=35,L37,$A$7=36,L37,$A$7=37,L38,$A$7=38,L39,$A$7=39,L40,$A$7=40,L40)</f>
        <v>11a</v>
      </c>
      <c r="P10" s="4" t="str">
        <f t="shared" si="2"/>
        <v>5d</v>
      </c>
      <c r="Q10" s="4" t="str" cm="1">
        <f t="array" ref="Q10">_xlfn.IFS($A$7=1,0,$A$7=2,0,$A$7=3,0,$A$7=4,P11,$A$7=5,P12,$A$7=6,P12,$A$7=7,P12,$A$7=8,P12,$A$7=9,P13,$A$7=10,P13,$A$7=11,P13,$A$7=12,P13,$A$7=13,P14,$A$7=14,P14,$A$7=15,P14,$A$7=16,P14,$A$7=17,P15,$A$7=18,P15,$A$7=19,P15,$A$7=20,P15,$A$7=21,P16,$A$7=22,P16,$A$7=23,P16,$A$7=24,P16,$A$7=25,P17,$A$7=26,P17,$A$7=27,P17,$A$7=28,P17,$A$7=29,P18,$A$7=30,P18,$A$7=31,P18,$A$7=32,P18,$A$7=33,P19,$A$7=34,P19,$A$7=35,P19,$A$7=36,P19,$A$7=37,P20,$A$7=38,P20,$A$7=39,P20,$A$7=40,P20)</f>
        <v>7c</v>
      </c>
      <c r="R10" s="4" t="str" cm="1">
        <f t="array" ref="R10">_xlfn.IFS($A$7=1,0,$A$7=2,0,$A$7=3,0,$A$7=4,P20,$A$7=5,P21,$A$7=6,P21,$A$7=7,P21,$A$7=8,P21,$A$7=9,P22,$A$7=10,P16,$A$7=11,P16,$A$7=12,P16,$A$7=13,P18,$A$7=14,P18,$A$7=15,P18,$A$7=16,P18,$A$7=17,P19,$A$7=18,P20,$A$7=19,P20,$A$7=20,P20,$A$7=21,P21,$A$7=22,P22,$A$7=23,P22,$A$7=24,P22,$A$7=25,P23,$A$7=26,P24,$A$7=27,P24,$A$7=28,P24,$A$7=29,P25,$A$7=30,P26,$A$7=31,P26,$A$7=32,P26,$A$7=33,P27,$A$7=34,P28,$A$7=35,P28,$A$7=36,P28,$A$7=37,P29,$A$7=38,P30,$A$7=39,P30,$A$7=40,P30)</f>
        <v>9b</v>
      </c>
      <c r="S10" s="4" t="str" cm="1">
        <f t="array" ref="S10">_xlfn.IFS($A$7=1,0,$A$7=2,0,$A$7=3,0,$A$7=4,P30,$A$7=5,P31,$A$7=6,P31,$A$7=7,P31,$A$7=8,P19,$A$7=9,P19,$A$7=10,P19,$A$7=11,P19,$A$7=12,P19,$A$7=13,P22,$A$7=14,P22,$A$7=15,P22,$A$7=16,P22,$A$7=17,P23,$A$7=18,P24,$A$7=19,P25,$A$7=20,P25,$A$7=21,P26,$A$7=22,P27,$A$7=23,P28,$A$7=24,P28,$A$7=25,P29,$A$7=26,P30,$A$7=27,P31,$A$7=28,P31,$A$7=29,P32,$A$7=30,P33,$A$7=31,P34,$A$7=32,P34,$A$7=33,P27,$A$7=34,P36,$A$7=35,P37,$A$7=36,P37,$A$7=37,P38,$A$7=38,P39,$A$7=39,P40,$A$7=40,P40)</f>
        <v>10d</v>
      </c>
      <c r="T10" s="4" t="str">
        <f t="shared" si="3"/>
        <v>5c</v>
      </c>
      <c r="U10" s="4" t="str" cm="1">
        <f t="array" ref="U10">_xlfn.IFS($A$7=1,0,$A$7=2,0,$A$7=3,0,$A$7=4,T11,$A$7=5,T12,$A$7=6,T12,$A$7=7,T12,$A$7=8,T12,$A$7=9,T13,$A$7=10,T13,$A$7=11,T13,$A$7=12,T13,$A$7=13,T14,$A$7=14,T14,$A$7=15,T14,$A$7=16,T14,$A$7=17,T15,$A$7=18,T15,$A$7=19,T15,$A$7=20,T15,$A$7=21,T16,$A$7=22,T16,$A$7=23,T16,$A$7=24,T16,$A$7=25,T17,$A$7=26,T17,$A$7=27,T17,$A$7=28,T17,$A$7=29,T18,$A$7=30,T18,$A$7=31,T18,$A$7=32,T18,$A$7=33,T19,$A$7=34,T19,$A$7=35,T19,$A$7=36,T19,$A$7=37,T20,$A$7=38,T20,$A$7=39,T20,$A$7=40,T20)</f>
        <v>7b</v>
      </c>
      <c r="V10" s="4" t="str" cm="1">
        <f t="array" ref="V10">_xlfn.IFS($A$7=1,0,$A$7=2,0,$A$7=3,0,$A$7=4,T20,$A$7=5,T21,$A$7=6,T21,$A$7=7,T21,$A$7=8,T21,$A$7=9,T22,$A$7=10,T16,$A$7=11,T16,$A$7=12,T16,$A$7=13,T18,$A$7=14,T18,$A$7=15,T18,$A$7=16,T18,$A$7=17,T19,$A$7=18,T20,$A$7=19,T20,$A$7=20,T20,$A$7=21,T21,$A$7=22,T22,$A$7=23,T22,$A$7=24,T22,$A$7=25,T23,$A$7=26,T24,$A$7=27,T24,$A$7=28,T24,$A$7=29,T25,$A$7=30,T26,$A$7=31,T26,$A$7=32,T26,$A$7=33,T27,$A$7=34,T28,$A$7=35,T28,$A$7=36,T28,$A$7=37,T29,$A$7=38,T30,$A$7=39,T30,$A$7=40,T30)</f>
        <v>9a</v>
      </c>
      <c r="W10" s="4" t="str" cm="1">
        <f t="array" ref="W10">_xlfn.IFS($A$7=1,0,$A$7=2,0,$A$7=3,0,$A$7=4,T30,$A$7=5,T31,$A$7=6,T31,$A$7=7,T31,$A$7=8,T19,$A$7=9,T19,$A$7=10,T19,$A$7=11,T19,$A$7=12,T19,$A$7=13,T22,$A$7=14,T22,$A$7=15,T22,$A$7=16,T22,$A$7=17,T23,$A$7=18,T24,$A$7=19,T25,$A$7=20,T25,$A$7=21,T26,$A$7=22,T27,$A$7=23,T28,$A$7=24,T28,$A$7=25,T29,$A$7=26,T30,$A$7=27,T31,$A$7=28,T31,$A$7=29,T32,$A$7=30,T33,$A$7=31,T34,$A$7=32,T34,$A$7=33,T27,$A$7=34,T36,$A$7=35,T37,$A$7=36,T37,$A$7=37,T38,$A$7=38,T39,$A$7=39,T40,$A$7=40,T40)</f>
        <v>10c</v>
      </c>
      <c r="X10" s="4" t="str">
        <f t="shared" ref="X10:X48" si="4">D5</f>
        <v>5b</v>
      </c>
      <c r="Y10" s="4" t="str" cm="1">
        <f t="array" ref="Y10">_xlfn.IFS($A$7=1,0,$A$7=2,0,$A$7=3,0,$A$7=4,X11,$A$7=5,X12,$A$7=6,X12,$A$7=7,X12,$A$7=8,X12,$A$7=9,X13,$A$7=10,X13,$A$7=11,X13,$A$7=12,X13,$A$7=13,X14,$A$7=14,X14,$A$7=15,X14,$A$7=16,X14,$A$7=17,X15,$A$7=18,X15,$A$7=19,X15,$A$7=20,X15,$A$7=21,X16,$A$7=22,X16,$A$7=23,X16,$A$7=24,X16,$A$7=25,X17,$A$7=26,X17,$A$7=27,X17,$A$7=28,X17,$A$7=29,X18,$A$7=30,X18,$A$7=31,X18,$A$7=32,X18,$A$7=33,X19,$A$7=34,X19,$A$7=35,X19,$A$7=36,X19,$A$7=37,X20,$A$7=38,X20,$A$7=39,X20,$A$7=40,X20)</f>
        <v>7a</v>
      </c>
      <c r="Z10" s="4" t="str" cm="1">
        <f t="array" ref="Z10">_xlfn.IFS($A$7=1,0,$A$7=2,0,$A$7=3,0,$A$7=4,X20,$A$7=5,X21,$A$7=6,X21,$A$7=7,X21,$A$7=8,X21,$A$7=9,X22,$A$7=10,X16,$A$7=11,X16,$A$7=12,X16,$A$7=13,X18,$A$7=14,X18,$A$7=15,X18,$A$7=16,X18,$A$7=17,X19,$A$7=18,X20,$A$7=19,X20,$A$7=20,X20,$A$7=21,X21,$A$7=22,X22,$A$7=23,X22,$A$7=24,X22,$A$7=25,X23,$A$7=26,X24,$A$7=27,X24,$A$7=28,X24,$A$7=29,X25,$A$7=30,X26,$A$7=31,X26,$A$7=32,X26,$A$7=33,X27,$A$7=34,X28,$A$7=35,X28,$A$7=36,X28,$A$7=37,X29,$A$7=38,X30,$A$7=39,X30,$A$7=40,X30)</f>
        <v>8d</v>
      </c>
      <c r="AA10" s="4" t="str" cm="1">
        <f t="array" ref="AA10">_xlfn.IFS($A$7=1,0,$A$7=2,0,$A$7=3,0,$A$7=4,X30,$A$7=5,X31,$A$7=6,X31,$A$7=7,X31,$A$7=8,X19,$A$7=9,X19,$A$7=10,X19,$A$7=11,X19,$A$7=12,X19,$A$7=13,X22,$A$7=14,X22,$A$7=15,X22,$A$7=16,X22,$A$7=17,X23,$A$7=18,X24,$A$7=19,X25,$A$7=20,X25,$A$7=21,X26,$A$7=22,X27,$A$7=23,X28,$A$7=24,X28,$A$7=25,X29,$A$7=26,X30,$A$7=27,X31,$A$7=28,X31,$A$7=29,X32,$A$7=30,X33,$A$7=31,X34,$A$7=32,X34,$A$7=33,X27,$A$7=34,X36,$A$7=35,X37,$A$7=36,X37,$A$7=37,X38,$A$7=38,X39,$A$7=39,X40,$A$7=40,X40)</f>
        <v>10b</v>
      </c>
      <c r="AB10" s="4" t="str">
        <f>D4</f>
        <v>5a</v>
      </c>
      <c r="AC10" s="4" t="str" cm="1">
        <f t="array" ref="AC10">_xlfn.IFS($A$7=1,0,$A$7=2,0,$A$7=3,0,$A$7=4,AB11,$A$7=5,AB12,$A$7=6,AB12,$A$7=7,AB12,$A$7=8,AB12,$A$7=9,AB13,$A$7=10,AB13,$A$7=11,AB13,$A$7=12,AB13,$A$7=13,AB14,$A$7=14,AB14,$A$7=15,AB14,$A$7=16,AB14,$A$7=17,AB15,$A$7=18,AB15,$A$7=19,AB15,$A$7=20,AB15,$A$7=21,AB16,$A$7=22,AB16,$A$7=23,AB16,$A$7=24,AB16,$A$7=25,AB17,$A$7=26,AB17,$A$7=27,AB17,$A$7=28,AB17,$A$7=29,AB18,$A$7=30,AB18,$A$7=31,AB18,$A$7=32,AB18,$A$7=33,AB19,$A$7=34,AB19,$A$7=35,AB19,$A$7=36,AB19,$A$7=37,AB20,$A$7=38,AB20,$A$7=39,AB20,$A$7=40,AB20)</f>
        <v>6d</v>
      </c>
      <c r="AD10" s="4" t="str" cm="1">
        <f t="array" ref="AD10">_xlfn.IFS($A$7=1,0,$A$7=2,0,$A$7=3,0,$A$7=4,AB20,$A$7=5,AB21,$A$7=6,AB21,$A$7=7,AB21,$A$7=8,AB21,$A$7=9,AB22,$A$7=10,AB16,$A$7=11,AB16,$A$7=12,AB16,$A$7=13,AB18,$A$7=14,AB18,$A$7=15,AB18,$A$7=16,AB18,$A$7=17,AB19,$A$7=18,AB20,$A$7=19,AB20,$A$7=20,AB20,$A$7=21,AB21,$A$7=22,AB22,$A$7=23,AB22,$A$7=24,AB22,$A$7=25,AB23,$A$7=26,AB24,$A$7=27,AB24,$A$7=28,AB24,$A$7=29,AB25,$A$7=30,AB26,$A$7=31,AB26,$A$7=32,AB26,$A$7=33,AB27,$A$7=34,AB28,$A$7=35,AB28,$A$7=36,AB28,$A$7=37,AB29,$A$7=38,AB30,$A$7=39,AB30,$A$7=40,AB30)</f>
        <v>8c</v>
      </c>
      <c r="AE10" s="4" t="str" cm="1">
        <f t="array" ref="AE10">_xlfn.IFS($A$7=1,0,$A$7=2,0,$A$7=3,0,$A$7=4,AB30,$A$7=5,AB31,$A$7=6,AB31,$A$7=7,AB31,$A$7=8,AB19,$A$7=9,AB19,$A$7=10,AB19,$A$7=11,AB19,$A$7=12,AB19,$A$7=13,AB22,$A$7=14,AB22,$A$7=15,AB22,$A$7=16,AB22,$A$7=17,AB23,$A$7=18,AB24,$A$7=19,AB25,$A$7=20,AB25,$A$7=21,AB26,$A$7=22,AB27,$A$7=23,AB28,$A$7=24,AB28,$A$7=25,AB29,$A$7=26,AB30,$A$7=27,AB31,$A$7=28,AB31,$A$7=29,AB32,$A$7=30,AB33,$A$7=31,AB34,$A$7=32,AB34,$A$7=33,AB27,$A$7=34,AB36,$A$7=35,AB37,$A$7=36,AB37,$A$7=37,AB38,$A$7=38,AB39,$A$7=39,AB40,$A$7=40,AB40)</f>
        <v>10a</v>
      </c>
      <c r="AF10" s="4" t="str" cm="1">
        <f t="array" ref="AF10">_xlfn.IFS($A$7=1,0,$A$7=2,0,$A$7=3,0,$A$7=4,AB10,$A$7=5,AB11,$A$7=6,AB11,$A$7=7,AB11,$A$7=8,AB11,$A$7=9,AB12,$A$7=10,AB12,$A$7=11,AB12,$A$7=12,AB12,$A$7=13,AB13,$A$7=14,AB13,$A$7=15,AB13,$A$7=16,AB13,$A$7=17,AB14,$A$7=18,AB14,$A$7=19,AB14,$A$7=20,AB14,$A$7=21,AB15,$A$7=22,AB15,$A$7=23,AB15,$A$7=24,AB15,$A$7=25,AB16,$A$7=26,AB16,$A$7=27,AB16,$A$7=28,AB16,$A$7=29,AB17,$A$7=30,AB17,$A$7=31,AB17,$A$7=32,AB17,$A$7=33,AB18,$A$7=34,AB18,$A$7=35,AB18,$A$7=36,AB18,$A$7=37,AB19,$A$7=38,AB19,$A$7=39,AB19,$A$7=40,AB19)</f>
        <v>6c</v>
      </c>
      <c r="AG10" s="4" t="str" cm="1">
        <f t="array" ref="AG10">_xlfn.IFS($A$7=1,0,$A$7=2,0,$A$7=3,0,$A$7=4,AC10,$A$7=5,AC11,$A$7=6,AC11,$A$7=7,AC11,$A$7=8,AC11,$A$7=9,AC12,$A$7=10,AC12,$A$7=11,AC12,$A$7=12,AC12,$A$7=13,AC13,$A$7=14,AC13,$A$7=15,AC13,$A$7=16,AC13,$A$7=17,AC14,$A$7=18,AC14,$A$7=19,AC14,$A$7=20,AC14,$A$7=21,AC15,$A$7=22,AC15,$A$7=23,AC15,$A$7=24,AC15,$A$7=25,AC16,$A$7=26,AC16,$A$7=27,AC16,$A$7=28,AC16,$A$7=29,AC17,$A$7=30,AC17,$A$7=31,AC17,$A$7=32,AC17,$A$7=33,AC18,$A$7=34,AC18,$A$7=35,AC18,$A$7=36,AC18,$A$7=37,AC19,$A$7=38,AC19,$A$7=39,AC19,$A$7=40,AC19)</f>
        <v>8b</v>
      </c>
      <c r="AH10" s="4" cm="1">
        <f t="array" ref="AH10">_xlfn.IFS($A$7=1,0,$A$7=2,0,$A$7=3,0,$A$7=4,AD10,$A$7=5,AD11,$A$7=6,AD11,$A$7=7,AD11,$A$7=8,AD11,$A$7=9,AD12,$A$7=10,AD12,$A$7=11,AD12,$A$7=12,AD12,$A$7=13,AD13,$A$7=14,AD13,$A$7=15,AD13,$A$7=16,AD13,$A$7=17,AD14,$A$7=18,AD14,$A$7=19,AD14,$A$7=20,AD14,$A$7=21,AD15,$A$7=22,AD15,$A$7=23,AD15,$A$7=24,AD15,$A$7=25,AD16,$A$7=26,AD16,$A$7=27,AD16,$A$7=28,AD16,$A$7=29,AD17,$A$7=30,AD17,$A$7=31,AD17,$A$7=32,AD17,$A$7=33,AD18,$A$7=34,AD18,$A$7=35,AD18,$A$7=36,AD18,$A$7=37,AD19,$A$7=38,AD19,$A$7=39,AD19,$A$7=40,AD19)</f>
        <v>0</v>
      </c>
      <c r="AI10" s="4" cm="1">
        <f t="array" ref="AI10">_xlfn.IFS($A$7=1,0,$A$7=2,0,$A$7=3,0,$A$7=4,AE10,$A$7=5,AE11,$A$7=6,AE11,$A$7=7,AE11,$A$7=8,AE11,$A$7=9,AE12,$A$7=10,AE12,$A$7=11,AE12,$A$7=12,AE12,$A$7=13,AE13,$A$7=14,AE13,$A$7=15,AE13,$A$7=16,AE13,$A$7=17,AE14,$A$7=18,AE14,$A$7=19,AE14,$A$7=20,AE14,$A$7=21,AE15,$A$7=22,AE15,$A$7=23,AE15,$A$7=24,AE15,$A$7=25,AE16,$A$7=26,AE16,$A$7=27,AE16,$A$7=28,AE16,$A$7=29,AE17,$A$7=30,AE17,$A$7=31,AE17,$A$7=32,AE17,$A$7=33,AE18,$A$7=34,AE18,$A$7=35,AE18,$A$7=36,AE18,$A$7=37,AE19,$A$7=38,AE19,$A$7=39,AE19,$A$7=40,AE19)</f>
        <v>0</v>
      </c>
      <c r="AJ10" s="4" t="str" cm="1">
        <f t="array" ref="AJ10">_xlfn.IFS($A$7=1,0,$A$7=2,0,$A$7=3,0,$A$7=4,AF10,$A$7=5,AF11,$A$7=6,AF11,$A$7=7,AF11,$A$7=8,AF11,$A$7=9,AF12,$A$7=10,AF12,$A$7=11,AF12,$A$7=12,AF12,$A$7=13,AF13,$A$7=14,AF13,$A$7=15,AF13,$A$7=16,AF13,$A$7=17,AF14,$A$7=18,AF14,$A$7=19,AF14,$A$7=20,AF14,$A$7=21,AF15,$A$7=22,AF15,$A$7=23,AF15,$A$7=24,AF15,$A$7=25,AF16,$A$7=26,AF16,$A$7=27,AF16,$A$7=28,AF16,$A$7=29,AF17,$A$7=30,AF17,$A$7=31,AF17,$A$7=32,AF17,$A$7=33,AF18,$A$7=34,AF18,$A$7=35,AF18,$A$7=36,AF18,$A$7=37,AF19,$A$7=38,AF19,$A$7=39,AF19,$A$7=40,AF19)</f>
        <v>6b</v>
      </c>
      <c r="AK10" s="4" t="str" cm="1">
        <f t="array" ref="AK10">_xlfn.IFS($A$7=1,0,$A$7=2,0,$A$7=3,0,$A$7=4,AG10,$A$7=5,AG11,$A$7=6,AG11,$A$7=7,AG11,$A$7=8,AG11,$A$7=9,AG12,$A$7=10,AG12,$A$7=11,AG12,$A$7=12,AG12,$A$7=13,AG13,$A$7=14,AG13,$A$7=15,AG13,$A$7=16,AG13,$A$7=17,AG14,$A$7=18,AG14,$A$7=19,AG14,$A$7=20,AG14,$A$7=21,AG15,$A$7=22,AG15,$A$7=23,AG15,$A$7=24,AG15,$A$7=25,AG16,$A$7=26,AG16,$A$7=27,AG16,$A$7=28,AG16,$A$7=29,AG17,$A$7=30,AG17,$A$7=31,AG17,$A$7=32,AG17,$A$7=33,AG18,$A$7=34,AG18,$A$7=35,AG18,$A$7=36,AG18,$A$7=37,AG19,$A$7=38,AG19,$A$7=39,AG19,$A$7=40,AG19)</f>
        <v>8a</v>
      </c>
      <c r="AL10" s="4" t="str" cm="1">
        <f t="array" ref="AL10">_xlfn.IFS($A$7=1,0,$A$7=2,0,$A$7=3,0,$A$7=4,AH10,$A$7=5,AH11,$A$7=6,AH11,$A$7=7,AH11,$A$7=8,AH11,$A$7=9,AH12,$A$7=10,AH12,$A$7=11,AH12,$A$7=12,AH12,$A$7=13,AH13,$A$7=14,AH13,$A$7=15,AH13,$A$7=16,AH13,$A$7=17,AH14,$A$7=18,AH14,$A$7=19,AH14,$A$7=20,AH14,$A$7=21,AH15,$A$7=22,AH15,$A$7=23,AH15,$A$7=24,AH15,$A$7=25,AH16,$A$7=26,AH16,$A$7=27,AH16,$A$7=28,AH16,$A$7=29,AH17,$A$7=30,AH17,$A$7=31,AH17,$A$7=32,AH17,$A$7=33,AH18,$A$7=34,AH18,$A$7=35,AH18,$A$7=36,AH18,$A$7=37,AH19,$A$7=38,AH19,$A$7=39,AH19,$A$7=40,AH19)</f>
        <v>9d</v>
      </c>
      <c r="AM10" s="4" t="str" cm="1">
        <f t="array" ref="AM10">_xlfn.IFS($A$7=1,0,$A$7=2,0,$A$7=3,0,$A$7=4,AI10,$A$7=5,AI11,$A$7=6,AI11,$A$7=7,AI11,$A$7=8,AI11,$A$7=9,AI12,$A$7=10,AI12,$A$7=11,AI12,$A$7=12,AI12,$A$7=13,AI13,$A$7=14,AI13,$A$7=15,AI13,$A$7=16,AI13,$A$7=17,AI14,$A$7=18,AI14,$A$7=19,AI14,$A$7=20,AI14,$A$7=21,AI15,$A$7=22,AI15,$A$7=23,AI15,$A$7=24,AI15,$A$7=25,AI16,$A$7=26,AI16,$A$7=27,AI16,$A$7=28,AI16,$A$7=29,AI17,$A$7=30,AI17,$A$7=31,AI17,$A$7=32,AI17,$A$7=33,AI18,$A$7=34,AI18,$A$7=35,AI18,$A$7=36,AI18,$A$7=37,AI19,$A$7=38,AI19,$A$7=39,AI19,$A$7=40,AI19)</f>
        <v>11b</v>
      </c>
      <c r="AN10" s="4" t="str" cm="1">
        <f t="array" ref="AN10">_xlfn.IFS($A$7=1,0,$A$7=2,0,$A$7=3,0,$A$7=4,AJ10,$A$7=5,AJ11,$A$7=6,AJ11,$A$7=7,AJ11,$A$7=8,AJ11,$A$7=9,AJ12,$A$7=10,AJ12,$A$7=11,AJ12,$A$7=12,AJ12,$A$7=13,AJ13,$A$7=14,AJ13,$A$7=15,AJ13,$A$7=16,AJ13,$A$7=17,AJ14,$A$7=18,AJ14,$A$7=19,AJ14,$A$7=20,AJ14,$A$7=21,AJ15,$A$7=22,AJ15,$A$7=23,AJ15,$A$7=24,AJ15,$A$7=25,AJ16,$A$7=26,AJ16,$A$7=27,AJ16,$A$7=28,AJ16,$A$7=29,AJ17,$A$7=30,AJ17,$A$7=31,AJ17,$A$7=32,AJ17,$A$7=33,AJ18,$A$7=34,AJ18,$A$7=35,AJ18,$A$7=36,AJ18,$A$7=37,AJ19,$A$7=38,AJ19,$A$7=39,AJ19,$A$7=40,AJ19)</f>
        <v>6a</v>
      </c>
      <c r="AO10" s="4" t="str" cm="1">
        <f t="array" ref="AO10">_xlfn.IFS($A$7=1,0,$A$7=2,0,$A$7=3,0,$A$7=4,AK10,$A$7=5,AK11,$A$7=6,AK11,$A$7=7,AK11,$A$7=8,AK11,$A$7=9,AK12,$A$7=10,AK12,$A$7=11,AK12,$A$7=12,AK12,$A$7=13,AK13,$A$7=14,AK13,$A$7=15,AK13,$A$7=16,AK13,$A$7=17,AK14,$A$7=18,AK14,$A$7=19,AK14,$A$7=20,AK14,$A$7=21,AK15,$A$7=22,AK15,$A$7=23,AK15,$A$7=24,AK15,$A$7=25,AK16,$A$7=26,AK16,$A$7=27,AK16,$A$7=28,AK16,$A$7=29,AK17,$A$7=30,AK17,$A$7=31,AK17,$A$7=32,AK17,$A$7=33,AK18,$A$7=34,AK18,$A$7=35,AK18,$A$7=36,AK18,$A$7=37,AK19,$A$7=38,AK19,$A$7=39,AK19,$A$7=40,AK19)</f>
        <v>7d</v>
      </c>
      <c r="AP10" s="4" t="str" cm="1">
        <f t="array" ref="AP10">_xlfn.IFS($A$7=1,0,$A$7=2,0,$A$7=3,0,$A$7=4,AL10,$A$7=5,AL11,$A$7=6,AL11,$A$7=7,AL11,$A$7=8,AL11,$A$7=9,AL12,$A$7=10,AL12,$A$7=11,AL12,$A$7=12,AL12,$A$7=13,AL13,$A$7=14,AL13,$A$7=15,AL13,$A$7=16,AL13,$A$7=17,AL14,$A$7=18,AL14,$A$7=19,AL14,$A$7=20,AL14,$A$7=21,AL15,$A$7=22,AL15,$A$7=23,AL15,$A$7=24,AL15,$A$7=25,AL16,$A$7=26,AL16,$A$7=27,AL16,$A$7=28,AL16,$A$7=29,AL17,$A$7=30,AL17,$A$7=31,AL17,$A$7=32,AL17,$A$7=33,AL18,$A$7=34,AL18,$A$7=35,AL18,$A$7=36,AL18,$A$7=37,AL19,$A$7=38,AL19,$A$7=39,AL19,$A$7=40,AL19)</f>
        <v>9c</v>
      </c>
      <c r="AQ10" s="4" t="str" cm="1">
        <f t="array" ref="AQ10">_xlfn.IFS($A$7=1,0,$A$7=2,0,$A$7=3,0,$A$7=4,AM10,$A$7=5,AM11,$A$7=6,AM11,$A$7=7,AM11,$A$7=8,AM11,$A$7=9,AM12,$A$7=10,AM12,$A$7=11,AM12,$A$7=12,AM12,$A$7=13,AM13,$A$7=14,AM13,$A$7=15,AM13,$A$7=16,AM13,$A$7=17,AM14,$A$7=18,AM14,$A$7=19,AM14,$A$7=20,AM14,$A$7=21,AM15,$A$7=22,AM15,$A$7=23,AM15,$A$7=24,AM15,$A$7=25,AM16,$A$7=26,AM16,$A$7=27,AM16,$A$7=28,AM16,$A$7=29,AM17,$A$7=30,AM17,$A$7=31,AM17,$A$7=32,AM17,$A$7=33,AM18,$A$7=34,AM18,$A$7=35,AM18,$A$7=36,AM18,$A$7=37,AM19,$A$7=38,AM19,$A$7=39,AM19,$A$7=40,AM19)</f>
        <v>11a</v>
      </c>
      <c r="AR10" s="4" t="str" cm="1">
        <f t="array" ref="AR10">_xlfn.IFS($A$7=1,0,$A$7=2,0,$A$7=3,0,$A$7=4,AN10,$A$7=5,AN11,$A$7=6,AN11,$A$7=7,AN11,$A$7=8,AN11,$A$7=9,AN12,$A$7=10,AN12,$A$7=11,AN12,$A$7=12,AN12,$A$7=13,AN13,$A$7=14,AN13,$A$7=15,AN13,$A$7=16,AN13,$A$7=17,AN14,$A$7=18,AN14,$A$7=19,AN14,$A$7=20,AN14,$A$7=21,AN15,$A$7=22,AN15,$A$7=23,AN15,$A$7=24,AN15,$A$7=25,AN16,$A$7=26,AN16,$A$7=27,AN16,$A$7=28,AN16,$A$7=29,AN17,$A$7=30,AN17,$A$7=31,AN17,$A$7=32,AN17,$A$7=33,AN18,$A$7=34,AN18,$A$7=35,AN18,$A$7=36,AN18,$A$7=37,AN19,$A$7=38,AN19,$A$7=39,AN19,$A$7=40,AN19)</f>
        <v>5d</v>
      </c>
      <c r="AS10" s="4" t="str" cm="1">
        <f t="array" ref="AS10">_xlfn.IFS($A$7=1,0,$A$7=2,0,$A$7=3,0,$A$7=4,AO10,$A$7=5,AO11,$A$7=6,AO11,$A$7=7,AO11,$A$7=8,AO11,$A$7=9,AO12,$A$7=10,AO12,$A$7=11,AO12,$A$7=12,AO12,$A$7=13,AO13,$A$7=14,AO13,$A$7=15,AO13,$A$7=16,AO13,$A$7=17,AO14,$A$7=18,AO14,$A$7=19,AO14,$A$7=20,AO14,$A$7=21,AO15,$A$7=22,AO15,$A$7=23,AO15,$A$7=24,AO15,$A$7=25,AO16,$A$7=26,AO16,$A$7=27,AO16,$A$7=28,AO16,$A$7=29,AO17,$A$7=30,AO17,$A$7=31,AO17,$A$7=32,AO17,$A$7=33,AO18,$A$7=34,AO18,$A$7=35,AO18,$A$7=36,AO18,$A$7=37,AO19,$A$7=38,AO19,$A$7=39,AO19,$A$7=40,AO19)</f>
        <v>7c</v>
      </c>
      <c r="AT10" s="4" t="str" cm="1">
        <f t="array" ref="AT10">_xlfn.IFS($A$7=1,0,$A$7=2,0,$A$7=3,0,$A$7=4,AP10,$A$7=5,AP11,$A$7=6,AP11,$A$7=7,AP11,$A$7=8,AP11,$A$7=9,AP12,$A$7=10,AP12,$A$7=11,AP12,$A$7=12,AP12,$A$7=13,AP13,$A$7=14,AP13,$A$7=15,AP13,$A$7=16,AP13,$A$7=17,AP14,$A$7=18,AP14,$A$7=19,AP14,$A$7=20,AP14,$A$7=21,AP15,$A$7=22,AP15,$A$7=23,AP15,$A$7=24,AP15,$A$7=25,AP16,$A$7=26,AP16,$A$7=27,AP16,$A$7=28,AP16,$A$7=29,AP17,$A$7=30,AP17,$A$7=31,AP17,$A$7=32,AP17,$A$7=33,AP18,$A$7=34,AP18,$A$7=35,AP18,$A$7=36,AP18,$A$7=37,AP19,$A$7=38,AP19,$A$7=39,AP19,$A$7=40,AP19)</f>
        <v>9b</v>
      </c>
      <c r="AU10" s="4" t="str" cm="1">
        <f t="array" ref="AU10">_xlfn.IFS($A$7=1,0,$A$7=2,0,$A$7=3,0,$A$7=4,AQ10,$A$7=5,AQ11,$A$7=6,AQ11,$A$7=7,AQ11,$A$7=8,AQ11,$A$7=9,AQ12,$A$7=10,AQ12,$A$7=11,AQ12,$A$7=12,AQ12,$A$7=13,AQ13,$A$7=14,AQ13,$A$7=15,AQ13,$A$7=16,AQ13,$A$7=17,AQ14,$A$7=18,AQ14,$A$7=19,AQ14,$A$7=20,AQ14,$A$7=21,AQ15,$A$7=22,AQ15,$A$7=23,AQ15,$A$7=24,AQ15,$A$7=25,AQ16,$A$7=26,AQ16,$A$7=27,AQ16,$A$7=28,AQ16,$A$7=29,AQ17,$A$7=30,AQ17,$A$7=31,AQ17,$A$7=32,AQ17,$A$7=33,AQ18,$A$7=34,AQ18,$A$7=35,AQ18,$A$7=36,AQ18,$A$7=37,AQ19,$A$7=38,AQ19,$A$7=39,AQ19,$A$7=40,AQ19)</f>
        <v>10d</v>
      </c>
      <c r="AV10" s="4" t="str" cm="1">
        <f t="array" ref="AV10">_xlfn.IFS($A$7=1,0,$A$7=2,0,$A$7=3,0,$A$7=4,AR10,$A$7=5,AR11,$A$7=6,AR11,$A$7=7,AR11,$A$7=8,AR11,$A$7=9,AR12,$A$7=10,AR12,$A$7=11,AR12,$A$7=12,AR12,$A$7=13,AR13,$A$7=14,AR13,$A$7=15,AR13,$A$7=16,AR13,$A$7=17,AR14,$A$7=18,AR14,$A$7=19,AR14,$A$7=20,AR14,$A$7=21,AR15,$A$7=22,AR15,$A$7=23,AR15,$A$7=24,AR15,$A$7=25,AR16,$A$7=26,AR16,$A$7=27,AR16,$A$7=28,AR16,$A$7=29,AR17,$A$7=30,AR17,$A$7=31,AR17,$A$7=32,AR17,$A$7=33,AR18,$A$7=34,AR18,$A$7=35,AR18,$A$7=36,AR18,$A$7=37,AR19,$A$7=38,AR19,$A$7=39,AR19,$A$7=40,AR19)</f>
        <v>5c</v>
      </c>
      <c r="AW10" s="4" t="str" cm="1">
        <f t="array" ref="AW10">_xlfn.IFS($A$7=1,0,$A$7=2,0,$A$7=3,0,$A$7=4,AS10,$A$7=5,AS11,$A$7=6,AS11,$A$7=7,AS11,$A$7=8,AS11,$A$7=9,AS12,$A$7=10,AS12,$A$7=11,AS12,$A$7=12,AS12,$A$7=13,AS13,$A$7=14,AS13,$A$7=15,AS13,$A$7=16,AS13,$A$7=17,AS14,$A$7=18,AS14,$A$7=19,AS14,$A$7=20,AS14,$A$7=21,AS15,$A$7=22,AS15,$A$7=23,AS15,$A$7=24,AS15,$A$7=25,AS16,$A$7=26,AS16,$A$7=27,AS16,$A$7=28,AS16,$A$7=29,AS17,$A$7=30,AS17,$A$7=31,AS17,$A$7=32,AS17,$A$7=33,AS18,$A$7=34,AS18,$A$7=35,AS18,$A$7=36,AS18,$A$7=37,AS19,$A$7=38,AS19,$A$7=39,AS19,$A$7=40,AS19)</f>
        <v>7b</v>
      </c>
      <c r="AX10" s="4" t="str" cm="1">
        <f t="array" ref="AX10">_xlfn.IFS($A$7=1,0,$A$7=2,0,$A$7=3,0,$A$7=4,AT10,$A$7=5,AT11,$A$7=6,AT11,$A$7=7,AT11,$A$7=8,AT11,$A$7=9,AT12,$A$7=10,AT12,$A$7=11,AT12,$A$7=12,AT12,$A$7=13,AT13,$A$7=14,AT13,$A$7=15,AT13,$A$7=16,AT13,$A$7=17,AT14,$A$7=18,AT14,$A$7=19,AT14,$A$7=20,AT14,$A$7=21,AT15,$A$7=22,AT15,$A$7=23,AT15,$A$7=24,AT15,$A$7=25,AT16,$A$7=26,AT16,$A$7=27,AT16,$A$7=28,AT16,$A$7=29,AT17,$A$7=30,AT17,$A$7=31,AT17,$A$7=32,AT17,$A$7=33,AT18,$A$7=34,AT18,$A$7=35,AT18,$A$7=36,AT18,$A$7=37,AT19,$A$7=38,AT19,$A$7=39,AT19,$A$7=40,AT19)</f>
        <v>9a</v>
      </c>
      <c r="AY10" s="4" t="str" cm="1">
        <f t="array" ref="AY10">_xlfn.IFS($A$7=1,0,$A$7=2,0,$A$7=3,0,$A$7=4,AU10,$A$7=5,AU11,$A$7=6,AU11,$A$7=7,AU11,$A$7=8,AU11,$A$7=9,AU12,$A$7=10,AU12,$A$7=11,AU12,$A$7=12,AU12,$A$7=13,AU13,$A$7=14,AU13,$A$7=15,AU13,$A$7=16,AU13,$A$7=17,AU14,$A$7=18,AU14,$A$7=19,AU14,$A$7=20,AU14,$A$7=21,AU15,$A$7=22,AU15,$A$7=23,AU15,$A$7=24,AU15,$A$7=25,AU16,$A$7=26,AU16,$A$7=27,AU16,$A$7=28,AU16,$A$7=29,AU17,$A$7=30,AU17,$A$7=31,AU17,$A$7=32,AU17,$A$7=33,AU18,$A$7=34,AU18,$A$7=35,AU18,$A$7=36,AU18,$A$7=37,AU19,$A$7=38,AU19,$A$7=39,AU19,$A$7=40,AU19)</f>
        <v>10c</v>
      </c>
    </row>
    <row r="11" spans="1:63" x14ac:dyDescent="0.2">
      <c r="A11" s="1">
        <v>-39</v>
      </c>
      <c r="B11">
        <v>8</v>
      </c>
      <c r="C11" s="3">
        <f t="shared" si="0"/>
        <v>0.54861111111111116</v>
      </c>
      <c r="D11" s="4" t="str">
        <f>'Zeitpläne Stationen'!B10</f>
        <v>6d</v>
      </c>
      <c r="E11" s="4" t="str" cm="1">
        <f t="array" ref="E11">_xlfn.IFS($A$7=1,0,$A$7=2,0,$A$7=3,0,$A$7=4,D12,$A$7=5,D13,$A$7=6,D13,$A$7=7,D13,$A$7=8,D13,$A$7=9,D14,$A$7=10,D14,$A$7=11,D14,$A$7=12,D14,$A$7=13,D15,$A$7=14,D15,$A$7=15,D15,$A$7=16,D15,$A$7=17,D16,$A$7=18,D16,$A$7=19,D16,$A$7=20,D16,$A$7=21,D17,$A$7=22,D17,$A$7=23,D17,$A$7=24,D17,$A$7=25,D18,$A$7=26,D18,$A$7=27,D18,$A$7=28,D18,$A$7=29,0,$A$7=30,D19,$A$7=31,D19,$A$7=32,D19,$A$7=33,D20,$A$7=34,D20,$A$7=35,D20,$A$7=36,D20,$A$7=37,D21,$A$7=38,D21,$A$7=39,D21,$A$7=40,D21)</f>
        <v>8c</v>
      </c>
      <c r="F11" s="4" t="str" cm="1">
        <f t="array" ref="F11">_xlfn.IFS($A$7=1,0,$A$7=2,0,$A$7=3,0,$A$7=4,D21,$A$7=5,D22,$A$7=6,D22,$A$7=7,D22,$A$7=8,D22,$A$7=9,D23,$A$7=10,D17,$A$7=11,D17,$A$7=12,D17,$A$7=13,D19,$A$7=14,D19,$A$7=15,D19,$A$7=16,D19,$A$7=17,D21,$A$7=18,D21,$A$7=19,D21,$A$7=20,D21,$A$7=21,D23,$A$7=22,D23,$A$7=23,D23,$A$7=24,D23,$A$7=25,D25,$A$7=26,D25,$A$7=27,D25,$A$7=28,D25,$A$7=29,0,$A$7=30,0,$A$7=31,D27,$A$7=32,D27,$A$7=33,D28,$A$7=34,D29,$A$7=35,D29,$A$7=36,D29,$A$7=37,D30,$A$7=38,D31,$A$7=39,D31,$A$7=40,D31)</f>
        <v>10b</v>
      </c>
      <c r="G11" s="4" cm="1">
        <f t="array" ref="G11">_xlfn.IFS($A$7=1,0,$A$7=2,0,$A$7=3,0,$A$7=4,D31,$A$7=5,D32,$A$7=6,D32,$A$7=7,D32,$A$7=8,D20,$A$7=9,D20,$A$7=10,D20,$A$7=11,D20,$A$7=12,D20,$A$7=13,D23,$A$7=14,D23,$A$7=15,D23,$A$7=16,D23,$A$7=17,D26,$A$7=18,D26,$A$7=19,D26,$A$7=20,D26,$A$7=21,D29,$A$7=22,D29,$A$7=23,D29,$A$7=24,D29,$A$7=25,D32,$A$7=26,D32,$A$7=27,D32,$A$7=28,D32,$A$7=29,D35,$A$7=30,D35,$A$7=31,D35,$A$7=32,D35,$A$7=33,D28,$A$7=34,D37,$A$7=35,D38,$A$7=36,D38,$A$7=37,D39,$A$7=38,D40,$A$7=39,D41,$A$7=40,D41)</f>
        <v>0</v>
      </c>
      <c r="H11" s="4" t="str">
        <f>'Zeitpläne Stationen'!B9</f>
        <v>6c</v>
      </c>
      <c r="I11" s="4" t="str" cm="1">
        <f t="array" ref="I11">_xlfn.IFS($A$7=1,0,$A$7=2,0,$A$7=3,0,$A$7=4,H12,$A$7=5,H13,$A$7=6,H13,$A$7=7,H13,$A$7=8,H13,$A$7=9,H14,$A$7=10,H14,$A$7=11,H14,$A$7=12,H14,$A$7=13,H15,$A$7=14,H15,$A$7=15,H15,$A$7=16,H15,$A$7=17,H16,$A$7=18,H16,$A$7=19,H16,$A$7=20,H16,$A$7=21,H17,$A$7=22,H17,$A$7=23,H17,$A$7=24,H17,$A$7=25,0,$A$7=26,H18,$A$7=27,H18,$A$7=28,H18,$A$7=29,H19,$A$7=30,H19,$A$7=31,H19,$A$7=32,H19,$A$7=33,H20,$A$7=34,H20,$A$7=35,H20,$A$7=36,H20,$A$7=37,H21,$A$7=38,H21,$A$7=39,H21,$A$7=40,H21)</f>
        <v>8b</v>
      </c>
      <c r="J11" s="4" cm="1">
        <f t="array" ref="J11">_xlfn.IFS($A$7=1,0,$A$7=2,0,$A$7=3,0,$A$7=4,H21,$A$7=5,H22,$A$7=6,H22,$A$7=7,H22,$A$7=8,H22,$A$7=9,H23,$A$7=10,H17,$A$7=11,H17,$A$7=12,H17,$A$7=13,H19,$A$7=14,H19,$A$7=15,H19,$A$7=16,H19,$A$7=17,H21,$A$7=18,H21,$A$7=19,H21,$A$7=20,H21,$A$7=21,H23,$A$7=22,H23,$A$7=23,H23,$A$7=24,H23,$A$7=25,0,$A$7=26,0,$A$7=27,H25,$A$7=28,H25,$A$7=29,H26,$A$7=30,H27,$A$7=31,H27,$A$7=32,H27,$A$7=33,H28,$A$7=34,H29,$A$7=35,H29,$A$7=36,H29,$A$7=37,H30,$A$7=38,H31,$A$7=39,H31,$A$7=40,H31)</f>
        <v>0</v>
      </c>
      <c r="K11" s="4" cm="1">
        <f t="array" ref="K11">_xlfn.IFS($A$7=1,0,$A$7=2,0,$A$7=3,0,$A$7=4,H31,$A$7=5,H32,$A$7=6,H32,$A$7=7,H32,$A$7=8,H20,$A$7=9,H20,$A$7=10,H20,$A$7=11,H20,$A$7=12,H20,$A$7=13,H23,$A$7=14,H23,$A$7=15,H23,$A$7=16,H23,$A$7=17,H26,$A$7=18,H26,$A$7=19,H26,$A$7=20,H26,$A$7=21,H29,$A$7=22,H29,$A$7=23,H29,$A$7=24,H29,$A$7=25,H32,$A$7=26,H32,$A$7=27,H32,$A$7=28,H32,$A$7=29,H33,$A$7=30,H34,$A$7=31,H35,$A$7=32,H35,$A$7=33,H28,$A$7=34,H37,$A$7=35,H38,$A$7=36,H38,$A$7=37,H39,$A$7=38,H40,$A$7=39,H41,$A$7=40,H41)</f>
        <v>0</v>
      </c>
      <c r="L11" s="4" t="str">
        <f t="shared" si="1"/>
        <v>6b</v>
      </c>
      <c r="M11" s="4" t="str" cm="1">
        <f t="array" ref="M11">_xlfn.IFS($A$7=1,0,$A$7=2,0,$A$7=3,0,$A$7=4,L12,$A$7=5,L13,$A$7=6,L13,$A$7=7,L13,$A$7=8,L13,$A$7=9,L14,$A$7=10,L14,$A$7=11,L14,$A$7=12,L14,$A$7=13,L15,$A$7=14,L15,$A$7=15,L15,$A$7=16,L15,$A$7=17,L16,$A$7=18,L16,$A$7=19,L16,$A$7=20,L16,$A$7=21,0,$A$7=22,L17,$A$7=23,L17,$A$7=24,L17,$A$7=25,L18,$A$7=26,L18,$A$7=27,L18,$A$7=28,L18,$A$7=29,L19,$A$7=30,L19,$A$7=31,L19,$A$7=32,L19,$A$7=33,L20,$A$7=34,L20,$A$7=35,L20,$A$7=36,L20,$A$7=37,L21,$A$7=38,L21,$A$7=39,L21,$A$7=40,L21)</f>
        <v>8a</v>
      </c>
      <c r="N11" s="4" t="str" cm="1">
        <f t="array" ref="N11">_xlfn.IFS($A$7=1,0,$A$7=2,0,$A$7=3,0,$A$7=4,L21,$A$7=5,L22,$A$7=6,L22,$A$7=7,L22,$A$7=8,L22,$A$7=9,L23,$A$7=10,L17,$A$7=11,L17,$A$7=12,L17,$A$7=13,L19,$A$7=14,L19,$A$7=15,L19,$A$7=16,L19,$A$7=17,L21,$A$7=18,L21,$A$7=19,L21,$A$7=20,L21,$A$7=21,0,$A$7=22,0,$A$7=23,L23,$A$7=24,L23,$A$7=25,L24,$A$7=26,L25,$A$7=27,L25,$A$7=28,L25,$A$7=29,L26,$A$7=30,L27,$A$7=31,L27,$A$7=32,L27,$A$7=33,L28,$A$7=34,L29,$A$7=35,L29,$A$7=36,L29,$A$7=37,L30,$A$7=38,L31,$A$7=39,L31,$A$7=40,L31)</f>
        <v>9d</v>
      </c>
      <c r="O11" s="4" t="str" cm="1">
        <f t="array" ref="O11">_xlfn.IFS($A$7=1,0,$A$7=2,0,$A$7=3,0,$A$7=4,L31,$A$7=5,L32,$A$7=6,L32,$A$7=7,L32,$A$7=8,L20,$A$7=9,L20,$A$7=10,L20,$A$7=11,L20,$A$7=12,L20,$A$7=13,L23,$A$7=14,L23,$A$7=15,L23,$A$7=16,L23,$A$7=17,L26,$A$7=18,L26,$A$7=19,L26,$A$7=20,L26,$A$7=21,L29,$A$7=22,L29,$A$7=23,L29,$A$7=24,L29,$A$7=25,L30,$A$7=26,L31,$A$7=27,L32,$A$7=28,L32,$A$7=29,L33,$A$7=30,L34,$A$7=31,L35,$A$7=32,L35,$A$7=33,L28,$A$7=34,L37,$A$7=35,L38,$A$7=36,L38,$A$7=37,L39,$A$7=38,L40,$A$7=39,L41,$A$7=40,L41)</f>
        <v>11b</v>
      </c>
      <c r="P11" s="4" t="str">
        <f t="shared" si="2"/>
        <v>6a</v>
      </c>
      <c r="Q11" s="4" t="str" cm="1">
        <f t="array" ref="Q11">_xlfn.IFS($A$7=1,0,$A$7=2,0,$A$7=3,0,$A$7=4,P12,$A$7=5,P13,$A$7=6,P13,$A$7=7,P13,$A$7=8,P13,$A$7=9,P14,$A$7=10,P14,$A$7=11,P14,$A$7=12,P14,$A$7=13,P15,$A$7=14,P15,$A$7=15,P15,$A$7=16,P15,$A$7=17,0,$A$7=18,P16,$A$7=19,P16,$A$7=20,P16,$A$7=21,P17,$A$7=22,P17,$A$7=23,P17,$A$7=24,P17,$A$7=25,P18,$A$7=26,P18,$A$7=27,P18,$A$7=28,P18,$A$7=29,P19,$A$7=30,P19,$A$7=31,P19,$A$7=32,P19,$A$7=33,P20,$A$7=34,P20,$A$7=35,P20,$A$7=36,P20,$A$7=37,P21,$A$7=38,P21,$A$7=39,P21,$A$7=40,P21)</f>
        <v>7d</v>
      </c>
      <c r="R11" s="4" t="str" cm="1">
        <f t="array" ref="R11">_xlfn.IFS($A$7=1,0,$A$7=2,0,$A$7=3,0,$A$7=4,P21,$A$7=5,P22,$A$7=6,P22,$A$7=7,P22,$A$7=8,P22,$A$7=9,P23,$A$7=10,P17,$A$7=11,P17,$A$7=12,P17,$A$7=13,P19,$A$7=14,P19,$A$7=15,P19,$A$7=16,P19,$A$7=17,0,$A$7=18,0,$A$7=19,P21,$A$7=20,P21,$A$7=21,P22,$A$7=22,P23,$A$7=23,P23,$A$7=24,P23,$A$7=25,P24,$A$7=26,P25,$A$7=27,P25,$A$7=28,P25,$A$7=29,P26,$A$7=30,P27,$A$7=31,P27,$A$7=32,P27,$A$7=33,P28,$A$7=34,P29,$A$7=35,P29,$A$7=36,P29,$A$7=37,P30,$A$7=38,P31,$A$7=39,P31,$A$7=40,P31)</f>
        <v>9c</v>
      </c>
      <c r="S11" s="4" t="str" cm="1">
        <f t="array" ref="S11">_xlfn.IFS($A$7=1,0,$A$7=2,0,$A$7=3,0,$A$7=4,P31,$A$7=5,P32,$A$7=6,P32,$A$7=7,P32,$A$7=8,P20,$A$7=9,P20,$A$7=10,P20,$A$7=11,P20,$A$7=12,P20,$A$7=13,P23,$A$7=14,P23,$A$7=15,P23,$A$7=16,P23,$A$7=17,P26,$A$7=18,P26,$A$7=19,P26,$A$7=20,P26,$A$7=21,P27,$A$7=22,P28,$A$7=23,P29,$A$7=24,P29,$A$7=25,P30,$A$7=26,P31,$A$7=27,P32,$A$7=28,P32,$A$7=29,P33,$A$7=30,P34,$A$7=31,P35,$A$7=32,P35,$A$7=33,P28,$A$7=34,P37,$A$7=35,P38,$A$7=36,P38,$A$7=37,P39,$A$7=38,P40,$A$7=39,P41,$A$7=40,P41)</f>
        <v>11a</v>
      </c>
      <c r="T11" s="4" t="str">
        <f t="shared" si="3"/>
        <v>5d</v>
      </c>
      <c r="U11" s="4" t="str" cm="1">
        <f t="array" ref="U11">_xlfn.IFS($A$7=1,0,$A$7=2,0,$A$7=3,0,$A$7=4,T12,$A$7=5,T13,$A$7=6,T13,$A$7=7,T13,$A$7=8,T13,$A$7=9,T14,$A$7=10,T14,$A$7=11,T14,$A$7=12,T14,$A$7=13,T15,$A$7=14,T15,$A$7=15,T15,$A$7=16,T15,$A$7=17,T16,$A$7=18,T16,$A$7=19,T16,$A$7=20,T16,$A$7=21,T17,$A$7=22,T17,$A$7=23,T17,$A$7=24,T17,$A$7=25,T18,$A$7=26,T18,$A$7=27,T18,$A$7=28,T18,$A$7=29,T19,$A$7=30,T19,$A$7=31,T19,$A$7=32,T19,$A$7=33,T20,$A$7=34,T20,$A$7=35,T20,$A$7=36,T20,$A$7=37,T21,$A$7=38,T21,$A$7=39,T21,$A$7=40,T21)</f>
        <v>7c</v>
      </c>
      <c r="V11" s="4" t="str" cm="1">
        <f t="array" ref="V11">_xlfn.IFS($A$7=1,0,$A$7=2,0,$A$7=3,0,$A$7=4,T21,$A$7=5,T22,$A$7=6,T22,$A$7=7,T22,$A$7=8,T22,$A$7=9,T23,$A$7=10,T17,$A$7=11,T17,$A$7=12,T17,$A$7=13,T19,$A$7=14,T19,$A$7=15,T19,$A$7=16,T19,$A$7=17,T20,$A$7=18,T21,$A$7=19,T21,$A$7=20,T21,$A$7=21,T22,$A$7=22,T23,$A$7=23,T23,$A$7=24,T23,$A$7=25,T24,$A$7=26,T25,$A$7=27,T25,$A$7=28,T25,$A$7=29,T26,$A$7=30,T27,$A$7=31,T27,$A$7=32,T27,$A$7=33,T28,$A$7=34,T29,$A$7=35,T29,$A$7=36,T29,$A$7=37,T30,$A$7=38,T31,$A$7=39,T31,$A$7=40,T31)</f>
        <v>9b</v>
      </c>
      <c r="W11" s="4" t="str" cm="1">
        <f t="array" ref="W11">_xlfn.IFS($A$7=1,0,$A$7=2,0,$A$7=3,0,$A$7=4,T31,$A$7=5,T32,$A$7=6,T32,$A$7=7,T32,$A$7=8,T20,$A$7=9,T20,$A$7=10,T20,$A$7=11,T20,$A$7=12,T20,$A$7=13,T23,$A$7=14,T23,$A$7=15,T23,$A$7=16,T23,$A$7=17,T24,$A$7=18,T25,$A$7=19,T26,$A$7=20,T26,$A$7=21,T27,$A$7=22,T28,$A$7=23,T29,$A$7=24,T29,$A$7=25,T30,$A$7=26,T31,$A$7=27,T32,$A$7=28,T32,$A$7=29,T33,$A$7=30,T34,$A$7=31,T35,$A$7=32,T35,$A$7=33,T28,$A$7=34,T37,$A$7=35,T38,$A$7=36,T38,$A$7=37,T39,$A$7=38,T40,$A$7=39,T41,$A$7=40,T41)</f>
        <v>10d</v>
      </c>
      <c r="X11" s="4" t="str">
        <f t="shared" si="4"/>
        <v>5c</v>
      </c>
      <c r="Y11" s="4" t="str" cm="1">
        <f t="array" ref="Y11">_xlfn.IFS($A$7=1,0,$A$7=2,0,$A$7=3,0,$A$7=4,X12,$A$7=5,X13,$A$7=6,X13,$A$7=7,X13,$A$7=8,X13,$A$7=9,X14,$A$7=10,X14,$A$7=11,X14,$A$7=12,X14,$A$7=13,X15,$A$7=14,X15,$A$7=15,X15,$A$7=16,X15,$A$7=17,X16,$A$7=18,X16,$A$7=19,X16,$A$7=20,X16,$A$7=21,X17,$A$7=22,X17,$A$7=23,X17,$A$7=24,X17,$A$7=25,X18,$A$7=26,X18,$A$7=27,X18,$A$7=28,X18,$A$7=29,X19,$A$7=30,X19,$A$7=31,X19,$A$7=32,X19,$A$7=33,X20,$A$7=34,X20,$A$7=35,X20,$A$7=36,X20,$A$7=37,X21,$A$7=38,X21,$A$7=39,X21,$A$7=40,X21)</f>
        <v>7b</v>
      </c>
      <c r="Z11" s="4" t="str" cm="1">
        <f t="array" ref="Z11">_xlfn.IFS($A$7=1,0,$A$7=2,0,$A$7=3,0,$A$7=4,X21,$A$7=5,X22,$A$7=6,X22,$A$7=7,X22,$A$7=8,X22,$A$7=9,X23,$A$7=10,X17,$A$7=11,X17,$A$7=12,X17,$A$7=13,X19,$A$7=14,X19,$A$7=15,X19,$A$7=16,X19,$A$7=17,X20,$A$7=18,X21,$A$7=19,X21,$A$7=20,X21,$A$7=21,X22,$A$7=22,X23,$A$7=23,X23,$A$7=24,X23,$A$7=25,X24,$A$7=26,X25,$A$7=27,X25,$A$7=28,X25,$A$7=29,X26,$A$7=30,X27,$A$7=31,X27,$A$7=32,X27,$A$7=33,X28,$A$7=34,X29,$A$7=35,X29,$A$7=36,X29,$A$7=37,X30,$A$7=38,X31,$A$7=39,X31,$A$7=40,X31)</f>
        <v>9a</v>
      </c>
      <c r="AA11" s="4" t="str" cm="1">
        <f t="array" ref="AA11">_xlfn.IFS($A$7=1,0,$A$7=2,0,$A$7=3,0,$A$7=4,X31,$A$7=5,X32,$A$7=6,X32,$A$7=7,X32,$A$7=8,X20,$A$7=9,X20,$A$7=10,X20,$A$7=11,X20,$A$7=12,X20,$A$7=13,X23,$A$7=14,X23,$A$7=15,X23,$A$7=16,X23,$A$7=17,X24,$A$7=18,X25,$A$7=19,X26,$A$7=20,X26,$A$7=21,X27,$A$7=22,X28,$A$7=23,X29,$A$7=24,X29,$A$7=25,X30,$A$7=26,X31,$A$7=27,X32,$A$7=28,X32,$A$7=29,X33,$A$7=30,X34,$A$7=31,X35,$A$7=32,X35,$A$7=33,X28,$A$7=34,X37,$A$7=35,X38,$A$7=36,X38,$A$7=37,X39,$A$7=38,X40,$A$7=39,X41,$A$7=40,X41)</f>
        <v>10c</v>
      </c>
      <c r="AB11" s="4" t="str">
        <f t="shared" ref="AB11:AB49" si="5">D5</f>
        <v>5b</v>
      </c>
      <c r="AC11" s="4" t="str" cm="1">
        <f t="array" ref="AC11">_xlfn.IFS($A$7=1,0,$A$7=2,0,$A$7=3,0,$A$7=4,AB12,$A$7=5,AB13,$A$7=6,AB13,$A$7=7,AB13,$A$7=8,AB13,$A$7=9,AB14,$A$7=10,AB14,$A$7=11,AB14,$A$7=12,AB14,$A$7=13,AB15,$A$7=14,AB15,$A$7=15,AB15,$A$7=16,AB15,$A$7=17,AB16,$A$7=18,AB16,$A$7=19,AB16,$A$7=20,AB16,$A$7=21,AB17,$A$7=22,AB17,$A$7=23,AB17,$A$7=24,AB17,$A$7=25,AB18,$A$7=26,AB18,$A$7=27,AB18,$A$7=28,AB18,$A$7=29,AB19,$A$7=30,AB19,$A$7=31,AB19,$A$7=32,AB19,$A$7=33,AB20,$A$7=34,AB20,$A$7=35,AB20,$A$7=36,AB20,$A$7=37,AB21,$A$7=38,AB21,$A$7=39,AB21,$A$7=40,AB21)</f>
        <v>7a</v>
      </c>
      <c r="AD11" s="4" t="str" cm="1">
        <f t="array" ref="AD11">_xlfn.IFS($A$7=1,0,$A$7=2,0,$A$7=3,0,$A$7=4,AB21,$A$7=5,AB22,$A$7=6,AB22,$A$7=7,AB22,$A$7=8,AB22,$A$7=9,AB23,$A$7=10,AB17,$A$7=11,AB17,$A$7=12,AB17,$A$7=13,AB19,$A$7=14,AB19,$A$7=15,AB19,$A$7=16,AB19,$A$7=17,AB20,$A$7=18,AB21,$A$7=19,AB21,$A$7=20,AB21,$A$7=21,AB22,$A$7=22,AB23,$A$7=23,AB23,$A$7=24,AB23,$A$7=25,AB24,$A$7=26,AB25,$A$7=27,AB25,$A$7=28,AB25,$A$7=29,AB26,$A$7=30,AB27,$A$7=31,AB27,$A$7=32,AB27,$A$7=33,AB28,$A$7=34,AB29,$A$7=35,AB29,$A$7=36,AB29,$A$7=37,AB30,$A$7=38,AB31,$A$7=39,AB31,$A$7=40,AB31)</f>
        <v>8d</v>
      </c>
      <c r="AE11" s="4" t="str" cm="1">
        <f t="array" ref="AE11">_xlfn.IFS($A$7=1,0,$A$7=2,0,$A$7=3,0,$A$7=4,AB31,$A$7=5,AB32,$A$7=6,AB32,$A$7=7,AB32,$A$7=8,AB20,$A$7=9,AB20,$A$7=10,AB20,$A$7=11,AB20,$A$7=12,AB20,$A$7=13,AB23,$A$7=14,AB23,$A$7=15,AB23,$A$7=16,AB23,$A$7=17,AB24,$A$7=18,AB25,$A$7=19,AB26,$A$7=20,AB26,$A$7=21,AB27,$A$7=22,AB28,$A$7=23,AB29,$A$7=24,AB29,$A$7=25,AB30,$A$7=26,AB31,$A$7=27,AB32,$A$7=28,AB32,$A$7=29,AB33,$A$7=30,AB34,$A$7=31,AB35,$A$7=32,AB35,$A$7=33,AB28,$A$7=34,AB37,$A$7=35,AB38,$A$7=36,AB38,$A$7=37,AB39,$A$7=38,AB40,$A$7=39,AB41,$A$7=40,AB41)</f>
        <v>10b</v>
      </c>
      <c r="AF11" s="4" t="str">
        <f>D4</f>
        <v>5a</v>
      </c>
      <c r="AG11" s="4" t="str" cm="1">
        <f t="array" ref="AG11">_xlfn.IFS($A$7=1,0,$A$7=2,0,$A$7=3,0,$A$7=4,AF12,$A$7=5,AF13,$A$7=6,AF13,$A$7=7,AF13,$A$7=8,AF13,$A$7=9,AF14,$A$7=10,AF14,$A$7=11,AF14,$A$7=12,AF14,$A$7=13,AF15,$A$7=14,AF15,$A$7=15,AF15,$A$7=16,AF15,$A$7=17,AF16,$A$7=18,AF16,$A$7=19,AF16,$A$7=20,AF16,$A$7=21,AF17,$A$7=22,AF17,$A$7=23,AF17,$A$7=24,AF17,$A$7=25,AF18,$A$7=26,AF18,$A$7=27,AF18,$A$7=28,AF18,$A$7=29,AF19,$A$7=30,AF19,$A$7=31,AF19,$A$7=32,AF19,$A$7=33,AF20,$A$7=34,AF20,$A$7=35,AF20,$A$7=36,AF20,$A$7=37,AF21,$A$7=38,AF21,$A$7=39,AF21,$A$7=40,AF21)</f>
        <v>6d</v>
      </c>
      <c r="AH11" s="4" t="str" cm="1">
        <f t="array" ref="AH11">_xlfn.IFS($A$7=1,0,$A$7=2,0,$A$7=3,0,$A$7=4,AF21,$A$7=5,AF22,$A$7=6,AF22,$A$7=7,AF22,$A$7=8,AF22,$A$7=9,AF23,$A$7=10,AF17,$A$7=11,AF17,$A$7=12,AF17,$A$7=13,AF19,$A$7=14,AF19,$A$7=15,AF19,$A$7=16,AF19,$A$7=17,AF20,$A$7=18,AF21,$A$7=19,AF21,$A$7=20,AF21,$A$7=21,AF22,$A$7=22,AF23,$A$7=23,AF23,$A$7=24,AF23,$A$7=25,AF24,$A$7=26,AF25,$A$7=27,AF25,$A$7=28,AF25,$A$7=29,AF26,$A$7=30,AF27,$A$7=31,AF27,$A$7=32,AF27,$A$7=33,AF28,$A$7=34,AF29,$A$7=35,AF29,$A$7=36,AF29,$A$7=37,AF30,$A$7=38,AF31,$A$7=39,AF31,$A$7=40,AF31)</f>
        <v>8c</v>
      </c>
      <c r="AI11" s="4" t="str" cm="1">
        <f t="array" ref="AI11">_xlfn.IFS($A$7=1,0,$A$7=2,0,$A$7=3,0,$A$7=4,AF31,$A$7=5,AF32,$A$7=6,AF32,$A$7=7,AF32,$A$7=8,AF20,$A$7=9,AF20,$A$7=10,AF20,$A$7=11,AF20,$A$7=12,AF20,$A$7=13,AF23,$A$7=14,AF23,$A$7=15,AF23,$A$7=16,AF23,$A$7=17,AF24,$A$7=18,AF25,$A$7=19,AF26,$A$7=20,AF26,$A$7=21,AF27,$A$7=22,AF28,$A$7=23,AF29,$A$7=24,AF29,$A$7=25,AF30,$A$7=26,AF31,$A$7=27,AF32,$A$7=28,AF32,$A$7=29,AF33,$A$7=30,AF34,$A$7=31,AF35,$A$7=32,AF35,$A$7=33,AF28,$A$7=34,AF37,$A$7=35,AF38,$A$7=36,AF38,$A$7=37,AF39,$A$7=38,AF40,$A$7=39,AF41,$A$7=40,AF41)</f>
        <v>10a</v>
      </c>
      <c r="AJ11" s="4" t="str" cm="1">
        <f t="array" ref="AJ11">_xlfn.IFS($A$7=1,0,$A$7=2,0,$A$7=3,0,$A$7=4,AF11,$A$7=5,AF12,$A$7=6,AF12,$A$7=7,AF12,$A$7=8,AF12,$A$7=9,AF13,$A$7=10,AF13,$A$7=11,AF13,$A$7=12,AF13,$A$7=13,AF14,$A$7=14,AF14,$A$7=15,AF14,$A$7=16,AF14,$A$7=17,AF15,$A$7=18,AF15,$A$7=19,AF15,$A$7=20,AF15,$A$7=21,AF16,$A$7=22,AF16,$A$7=23,AF16,$A$7=24,AF16,$A$7=25,AF17,$A$7=26,AF17,$A$7=27,AF17,$A$7=28,AF17,$A$7=29,AF18,$A$7=30,AF18,$A$7=31,AF18,$A$7=32,AF18,$A$7=33,AF19,$A$7=34,AF19,$A$7=35,AF19,$A$7=36,AF19,$A$7=37,AF20,$A$7=38,AF20,$A$7=39,AF20,$A$7=40,AF20)</f>
        <v>6c</v>
      </c>
      <c r="AK11" s="4" t="str" cm="1">
        <f t="array" ref="AK11">_xlfn.IFS($A$7=1,0,$A$7=2,0,$A$7=3,0,$A$7=4,AG11,$A$7=5,AG12,$A$7=6,AG12,$A$7=7,AG12,$A$7=8,AG12,$A$7=9,AG13,$A$7=10,AG13,$A$7=11,AG13,$A$7=12,AG13,$A$7=13,AG14,$A$7=14,AG14,$A$7=15,AG14,$A$7=16,AG14,$A$7=17,AG15,$A$7=18,AG15,$A$7=19,AG15,$A$7=20,AG15,$A$7=21,AG16,$A$7=22,AG16,$A$7=23,AG16,$A$7=24,AG16,$A$7=25,AG17,$A$7=26,AG17,$A$7=27,AG17,$A$7=28,AG17,$A$7=29,AG18,$A$7=30,AG18,$A$7=31,AG18,$A$7=32,AG18,$A$7=33,AG19,$A$7=34,AG19,$A$7=35,AG19,$A$7=36,AG19,$A$7=37,AG20,$A$7=38,AG20,$A$7=39,AG20,$A$7=40,AG20)</f>
        <v>8b</v>
      </c>
      <c r="AL11" s="4" cm="1">
        <f t="array" ref="AL11">_xlfn.IFS($A$7=1,0,$A$7=2,0,$A$7=3,0,$A$7=4,AH11,$A$7=5,AH12,$A$7=6,AH12,$A$7=7,AH12,$A$7=8,AH12,$A$7=9,AH13,$A$7=10,AH13,$A$7=11,AH13,$A$7=12,AH13,$A$7=13,AH14,$A$7=14,AH14,$A$7=15,AH14,$A$7=16,AH14,$A$7=17,AH15,$A$7=18,AH15,$A$7=19,AH15,$A$7=20,AH15,$A$7=21,AH16,$A$7=22,AH16,$A$7=23,AH16,$A$7=24,AH16,$A$7=25,AH17,$A$7=26,AH17,$A$7=27,AH17,$A$7=28,AH17,$A$7=29,AH18,$A$7=30,AH18,$A$7=31,AH18,$A$7=32,AH18,$A$7=33,AH19,$A$7=34,AH19,$A$7=35,AH19,$A$7=36,AH19,$A$7=37,AH20,$A$7=38,AH20,$A$7=39,AH20,$A$7=40,AH20)</f>
        <v>0</v>
      </c>
      <c r="AM11" s="4" cm="1">
        <f t="array" ref="AM11">_xlfn.IFS($A$7=1,0,$A$7=2,0,$A$7=3,0,$A$7=4,AI11,$A$7=5,AI12,$A$7=6,AI12,$A$7=7,AI12,$A$7=8,AI12,$A$7=9,AI13,$A$7=10,AI13,$A$7=11,AI13,$A$7=12,AI13,$A$7=13,AI14,$A$7=14,AI14,$A$7=15,AI14,$A$7=16,AI14,$A$7=17,AI15,$A$7=18,AI15,$A$7=19,AI15,$A$7=20,AI15,$A$7=21,AI16,$A$7=22,AI16,$A$7=23,AI16,$A$7=24,AI16,$A$7=25,AI17,$A$7=26,AI17,$A$7=27,AI17,$A$7=28,AI17,$A$7=29,AI18,$A$7=30,AI18,$A$7=31,AI18,$A$7=32,AI18,$A$7=33,AI19,$A$7=34,AI19,$A$7=35,AI19,$A$7=36,AI19,$A$7=37,AI20,$A$7=38,AI20,$A$7=39,AI20,$A$7=40,AI20)</f>
        <v>0</v>
      </c>
      <c r="AN11" s="4" t="str" cm="1">
        <f t="array" ref="AN11">_xlfn.IFS($A$7=1,0,$A$7=2,0,$A$7=3,0,$A$7=4,AJ11,$A$7=5,AJ12,$A$7=6,AJ12,$A$7=7,AJ12,$A$7=8,AJ12,$A$7=9,AJ13,$A$7=10,AJ13,$A$7=11,AJ13,$A$7=12,AJ13,$A$7=13,AJ14,$A$7=14,AJ14,$A$7=15,AJ14,$A$7=16,AJ14,$A$7=17,AJ15,$A$7=18,AJ15,$A$7=19,AJ15,$A$7=20,AJ15,$A$7=21,AJ16,$A$7=22,AJ16,$A$7=23,AJ16,$A$7=24,AJ16,$A$7=25,AJ17,$A$7=26,AJ17,$A$7=27,AJ17,$A$7=28,AJ17,$A$7=29,AJ18,$A$7=30,AJ18,$A$7=31,AJ18,$A$7=32,AJ18,$A$7=33,AJ19,$A$7=34,AJ19,$A$7=35,AJ19,$A$7=36,AJ19,$A$7=37,AJ20,$A$7=38,AJ20,$A$7=39,AJ20,$A$7=40,AJ20)</f>
        <v>6b</v>
      </c>
      <c r="AO11" s="4" t="str" cm="1">
        <f t="array" ref="AO11">_xlfn.IFS($A$7=1,0,$A$7=2,0,$A$7=3,0,$A$7=4,AK11,$A$7=5,AK12,$A$7=6,AK12,$A$7=7,AK12,$A$7=8,AK12,$A$7=9,AK13,$A$7=10,AK13,$A$7=11,AK13,$A$7=12,AK13,$A$7=13,AK14,$A$7=14,AK14,$A$7=15,AK14,$A$7=16,AK14,$A$7=17,AK15,$A$7=18,AK15,$A$7=19,AK15,$A$7=20,AK15,$A$7=21,AK16,$A$7=22,AK16,$A$7=23,AK16,$A$7=24,AK16,$A$7=25,AK17,$A$7=26,AK17,$A$7=27,AK17,$A$7=28,AK17,$A$7=29,AK18,$A$7=30,AK18,$A$7=31,AK18,$A$7=32,AK18,$A$7=33,AK19,$A$7=34,AK19,$A$7=35,AK19,$A$7=36,AK19,$A$7=37,AK20,$A$7=38,AK20,$A$7=39,AK20,$A$7=40,AK20)</f>
        <v>8a</v>
      </c>
      <c r="AP11" s="4" t="str" cm="1">
        <f t="array" ref="AP11">_xlfn.IFS($A$7=1,0,$A$7=2,0,$A$7=3,0,$A$7=4,AL11,$A$7=5,AL12,$A$7=6,AL12,$A$7=7,AL12,$A$7=8,AL12,$A$7=9,AL13,$A$7=10,AL13,$A$7=11,AL13,$A$7=12,AL13,$A$7=13,AL14,$A$7=14,AL14,$A$7=15,AL14,$A$7=16,AL14,$A$7=17,AL15,$A$7=18,AL15,$A$7=19,AL15,$A$7=20,AL15,$A$7=21,AL16,$A$7=22,AL16,$A$7=23,AL16,$A$7=24,AL16,$A$7=25,AL17,$A$7=26,AL17,$A$7=27,AL17,$A$7=28,AL17,$A$7=29,AL18,$A$7=30,AL18,$A$7=31,AL18,$A$7=32,AL18,$A$7=33,AL19,$A$7=34,AL19,$A$7=35,AL19,$A$7=36,AL19,$A$7=37,AL20,$A$7=38,AL20,$A$7=39,AL20,$A$7=40,AL20)</f>
        <v>9d</v>
      </c>
      <c r="AQ11" s="4" t="str" cm="1">
        <f t="array" ref="AQ11">_xlfn.IFS($A$7=1,0,$A$7=2,0,$A$7=3,0,$A$7=4,AM11,$A$7=5,AM12,$A$7=6,AM12,$A$7=7,AM12,$A$7=8,AM12,$A$7=9,AM13,$A$7=10,AM13,$A$7=11,AM13,$A$7=12,AM13,$A$7=13,AM14,$A$7=14,AM14,$A$7=15,AM14,$A$7=16,AM14,$A$7=17,AM15,$A$7=18,AM15,$A$7=19,AM15,$A$7=20,AM15,$A$7=21,AM16,$A$7=22,AM16,$A$7=23,AM16,$A$7=24,AM16,$A$7=25,AM17,$A$7=26,AM17,$A$7=27,AM17,$A$7=28,AM17,$A$7=29,AM18,$A$7=30,AM18,$A$7=31,AM18,$A$7=32,AM18,$A$7=33,AM19,$A$7=34,AM19,$A$7=35,AM19,$A$7=36,AM19,$A$7=37,AM20,$A$7=38,AM20,$A$7=39,AM20,$A$7=40,AM20)</f>
        <v>11b</v>
      </c>
      <c r="AR11" s="4" t="str" cm="1">
        <f t="array" ref="AR11">_xlfn.IFS($A$7=1,0,$A$7=2,0,$A$7=3,0,$A$7=4,AN11,$A$7=5,AN12,$A$7=6,AN12,$A$7=7,AN12,$A$7=8,AN12,$A$7=9,AN13,$A$7=10,AN13,$A$7=11,AN13,$A$7=12,AN13,$A$7=13,AN14,$A$7=14,AN14,$A$7=15,AN14,$A$7=16,AN14,$A$7=17,AN15,$A$7=18,AN15,$A$7=19,AN15,$A$7=20,AN15,$A$7=21,AN16,$A$7=22,AN16,$A$7=23,AN16,$A$7=24,AN16,$A$7=25,AN17,$A$7=26,AN17,$A$7=27,AN17,$A$7=28,AN17,$A$7=29,AN18,$A$7=30,AN18,$A$7=31,AN18,$A$7=32,AN18,$A$7=33,AN19,$A$7=34,AN19,$A$7=35,AN19,$A$7=36,AN19,$A$7=37,AN20,$A$7=38,AN20,$A$7=39,AN20,$A$7=40,AN20)</f>
        <v>6a</v>
      </c>
      <c r="AS11" s="4" t="str" cm="1">
        <f t="array" ref="AS11">_xlfn.IFS($A$7=1,0,$A$7=2,0,$A$7=3,0,$A$7=4,AO11,$A$7=5,AO12,$A$7=6,AO12,$A$7=7,AO12,$A$7=8,AO12,$A$7=9,AO13,$A$7=10,AO13,$A$7=11,AO13,$A$7=12,AO13,$A$7=13,AO14,$A$7=14,AO14,$A$7=15,AO14,$A$7=16,AO14,$A$7=17,AO15,$A$7=18,AO15,$A$7=19,AO15,$A$7=20,AO15,$A$7=21,AO16,$A$7=22,AO16,$A$7=23,AO16,$A$7=24,AO16,$A$7=25,AO17,$A$7=26,AO17,$A$7=27,AO17,$A$7=28,AO17,$A$7=29,AO18,$A$7=30,AO18,$A$7=31,AO18,$A$7=32,AO18,$A$7=33,AO19,$A$7=34,AO19,$A$7=35,AO19,$A$7=36,AO19,$A$7=37,AO20,$A$7=38,AO20,$A$7=39,AO20,$A$7=40,AO20)</f>
        <v>7d</v>
      </c>
      <c r="AT11" s="4" t="str" cm="1">
        <f t="array" ref="AT11">_xlfn.IFS($A$7=1,0,$A$7=2,0,$A$7=3,0,$A$7=4,AP11,$A$7=5,AP12,$A$7=6,AP12,$A$7=7,AP12,$A$7=8,AP12,$A$7=9,AP13,$A$7=10,AP13,$A$7=11,AP13,$A$7=12,AP13,$A$7=13,AP14,$A$7=14,AP14,$A$7=15,AP14,$A$7=16,AP14,$A$7=17,AP15,$A$7=18,AP15,$A$7=19,AP15,$A$7=20,AP15,$A$7=21,AP16,$A$7=22,AP16,$A$7=23,AP16,$A$7=24,AP16,$A$7=25,AP17,$A$7=26,AP17,$A$7=27,AP17,$A$7=28,AP17,$A$7=29,AP18,$A$7=30,AP18,$A$7=31,AP18,$A$7=32,AP18,$A$7=33,AP19,$A$7=34,AP19,$A$7=35,AP19,$A$7=36,AP19,$A$7=37,AP20,$A$7=38,AP20,$A$7=39,AP20,$A$7=40,AP20)</f>
        <v>9c</v>
      </c>
      <c r="AU11" s="4" t="str" cm="1">
        <f t="array" ref="AU11">_xlfn.IFS($A$7=1,0,$A$7=2,0,$A$7=3,0,$A$7=4,AQ11,$A$7=5,AQ12,$A$7=6,AQ12,$A$7=7,AQ12,$A$7=8,AQ12,$A$7=9,AQ13,$A$7=10,AQ13,$A$7=11,AQ13,$A$7=12,AQ13,$A$7=13,AQ14,$A$7=14,AQ14,$A$7=15,AQ14,$A$7=16,AQ14,$A$7=17,AQ15,$A$7=18,AQ15,$A$7=19,AQ15,$A$7=20,AQ15,$A$7=21,AQ16,$A$7=22,AQ16,$A$7=23,AQ16,$A$7=24,AQ16,$A$7=25,AQ17,$A$7=26,AQ17,$A$7=27,AQ17,$A$7=28,AQ17,$A$7=29,AQ18,$A$7=30,AQ18,$A$7=31,AQ18,$A$7=32,AQ18,$A$7=33,AQ19,$A$7=34,AQ19,$A$7=35,AQ19,$A$7=36,AQ19,$A$7=37,AQ20,$A$7=38,AQ20,$A$7=39,AQ20,$A$7=40,AQ20)</f>
        <v>11a</v>
      </c>
      <c r="AV11" s="4" t="str" cm="1">
        <f t="array" ref="AV11">_xlfn.IFS($A$7=1,0,$A$7=2,0,$A$7=3,0,$A$7=4,AR11,$A$7=5,AR12,$A$7=6,AR12,$A$7=7,AR12,$A$7=8,AR12,$A$7=9,AR13,$A$7=10,AR13,$A$7=11,AR13,$A$7=12,AR13,$A$7=13,AR14,$A$7=14,AR14,$A$7=15,AR14,$A$7=16,AR14,$A$7=17,AR15,$A$7=18,AR15,$A$7=19,AR15,$A$7=20,AR15,$A$7=21,AR16,$A$7=22,AR16,$A$7=23,AR16,$A$7=24,AR16,$A$7=25,AR17,$A$7=26,AR17,$A$7=27,AR17,$A$7=28,AR17,$A$7=29,AR18,$A$7=30,AR18,$A$7=31,AR18,$A$7=32,AR18,$A$7=33,AR19,$A$7=34,AR19,$A$7=35,AR19,$A$7=36,AR19,$A$7=37,AR20,$A$7=38,AR20,$A$7=39,AR20,$A$7=40,AR20)</f>
        <v>5d</v>
      </c>
      <c r="AW11" s="4" t="str" cm="1">
        <f t="array" ref="AW11">_xlfn.IFS($A$7=1,0,$A$7=2,0,$A$7=3,0,$A$7=4,AS11,$A$7=5,AS12,$A$7=6,AS12,$A$7=7,AS12,$A$7=8,AS12,$A$7=9,AS13,$A$7=10,AS13,$A$7=11,AS13,$A$7=12,AS13,$A$7=13,AS14,$A$7=14,AS14,$A$7=15,AS14,$A$7=16,AS14,$A$7=17,AS15,$A$7=18,AS15,$A$7=19,AS15,$A$7=20,AS15,$A$7=21,AS16,$A$7=22,AS16,$A$7=23,AS16,$A$7=24,AS16,$A$7=25,AS17,$A$7=26,AS17,$A$7=27,AS17,$A$7=28,AS17,$A$7=29,AS18,$A$7=30,AS18,$A$7=31,AS18,$A$7=32,AS18,$A$7=33,AS19,$A$7=34,AS19,$A$7=35,AS19,$A$7=36,AS19,$A$7=37,AS20,$A$7=38,AS20,$A$7=39,AS20,$A$7=40,AS20)</f>
        <v>7c</v>
      </c>
      <c r="AX11" s="4" t="str" cm="1">
        <f t="array" ref="AX11">_xlfn.IFS($A$7=1,0,$A$7=2,0,$A$7=3,0,$A$7=4,AT11,$A$7=5,AT12,$A$7=6,AT12,$A$7=7,AT12,$A$7=8,AT12,$A$7=9,AT13,$A$7=10,AT13,$A$7=11,AT13,$A$7=12,AT13,$A$7=13,AT14,$A$7=14,AT14,$A$7=15,AT14,$A$7=16,AT14,$A$7=17,AT15,$A$7=18,AT15,$A$7=19,AT15,$A$7=20,AT15,$A$7=21,AT16,$A$7=22,AT16,$A$7=23,AT16,$A$7=24,AT16,$A$7=25,AT17,$A$7=26,AT17,$A$7=27,AT17,$A$7=28,AT17,$A$7=29,AT18,$A$7=30,AT18,$A$7=31,AT18,$A$7=32,AT18,$A$7=33,AT19,$A$7=34,AT19,$A$7=35,AT19,$A$7=36,AT19,$A$7=37,AT20,$A$7=38,AT20,$A$7=39,AT20,$A$7=40,AT20)</f>
        <v>9b</v>
      </c>
      <c r="AY11" s="4" t="str" cm="1">
        <f t="array" ref="AY11">_xlfn.IFS($A$7=1,0,$A$7=2,0,$A$7=3,0,$A$7=4,AU11,$A$7=5,AU12,$A$7=6,AU12,$A$7=7,AU12,$A$7=8,AU12,$A$7=9,AU13,$A$7=10,AU13,$A$7=11,AU13,$A$7=12,AU13,$A$7=13,AU14,$A$7=14,AU14,$A$7=15,AU14,$A$7=16,AU14,$A$7=17,AU15,$A$7=18,AU15,$A$7=19,AU15,$A$7=20,AU15,$A$7=21,AU16,$A$7=22,AU16,$A$7=23,AU16,$A$7=24,AU16,$A$7=25,AU17,$A$7=26,AU17,$A$7=27,AU17,$A$7=28,AU17,$A$7=29,AU18,$A$7=30,AU18,$A$7=31,AU18,$A$7=32,AU18,$A$7=33,AU19,$A$7=34,AU19,$A$7=35,AU19,$A$7=36,AU19,$A$7=37,AU20,$A$7=38,AU20,$A$7=39,AU20,$A$7=40,AU20)</f>
        <v>10d</v>
      </c>
    </row>
    <row r="12" spans="1:63" x14ac:dyDescent="0.2">
      <c r="A12" s="1">
        <v>-38</v>
      </c>
      <c r="B12">
        <v>9</v>
      </c>
      <c r="C12" s="3">
        <f t="shared" si="0"/>
        <v>0.57638888888888884</v>
      </c>
      <c r="D12" s="4" t="str">
        <f>'Zeitpläne Stationen'!B11</f>
        <v>7a</v>
      </c>
      <c r="E12" s="4" t="str" cm="1">
        <f t="array" ref="E12">_xlfn.IFS($A$7=1,0,$A$7=2,0,$A$7=3,0,$A$7=4,D13,$A$7=5,D14,$A$7=6,D14,$A$7=7,D14,$A$7=8,D14,$A$7=9,D15,$A$7=10,D15,$A$7=11,D15,$A$7=12,D15,$A$7=13,D16,$A$7=14,D16,$A$7=15,D16,$A$7=16,D16,$A$7=17,D17,$A$7=18,D17,$A$7=19,D17,$A$7=20,D17,$A$7=21,D18,$A$7=22,D18,$A$7=23,D18,$A$7=24,D18,$A$7=25,D19,$A$7=26,D19,$A$7=27,D19,$A$7=28,D19,$A$7=29,D20,$A$7=30,D20,$A$7=31,D20,$A$7=32,D20,$A$7=33,0,$A$7=34,D21,$A$7=35,D21,$A$7=36,D21,$A$7=37,D22,$A$7=38,D22,$A$7=39,D22,$A$7=40,D22)</f>
        <v>8d</v>
      </c>
      <c r="F12" s="4" t="str" cm="1">
        <f t="array" ref="F12">_xlfn.IFS($A$7=1,0,$A$7=2,0,$A$7=3,0,$A$7=4,D22,$A$7=5,D23,$A$7=6,D23,$A$7=7,D23,$A$7=8,D23,$A$7=9,D24,$A$7=10,D18,$A$7=11,D18,$A$7=12,D18,$A$7=13,D20,$A$7=14,D20,$A$7=15,D20,$A$7=16,D20,$A$7=17,D22,$A$7=18,D22,$A$7=19,D22,$A$7=20,D22,$A$7=21,D24,$A$7=22,D24,$A$7=23,D24,$A$7=24,D24,$A$7=25,D26,$A$7=26,D26,$A$7=27,D26,$A$7=28,D26,$A$7=29,D28,$A$7=30,D28,$A$7=31,D28,$A$7=32,D28,$A$7=33,0,$A$7=34,0,$A$7=35,D30,$A$7=36,D30,$A$7=37,D31,$A$7=38,D32,$A$7=39,D32,$A$7=40,D32)</f>
        <v>10c</v>
      </c>
      <c r="G12" s="4" cm="1">
        <f t="array" ref="G12">_xlfn.IFS($A$7=1,0,$A$7=2,0,$A$7=3,0,$A$7=4,D32,$A$7=5,D33,$A$7=6,D33,$A$7=7,D33,$A$7=8,D21,$A$7=9,D21,$A$7=10,D21,$A$7=11,D21,$A$7=12,D21,$A$7=13,D24,$A$7=14,D24,$A$7=15,D24,$A$7=16,D24,$A$7=17,D27,$A$7=18,D27,$A$7=19,D27,$A$7=20,D27,$A$7=21,D30,$A$7=22,D30,$A$7=23,D30,$A$7=24,D30,$A$7=25,D33,$A$7=26,D33,$A$7=27,D33,$A$7=28,D33,$A$7=29,D36,$A$7=30,D36,$A$7=31,D36,$A$7=32,D36,$A$7=33,D39,$A$7=34,D39,$A$7=35,D39,$A$7=36,D39,$A$7=37,D40,$A$7=38,D41,$A$7=39,D42,$A$7=40,D42)</f>
        <v>0</v>
      </c>
      <c r="H12" s="4" t="str">
        <f>'Zeitpläne Stationen'!B10</f>
        <v>6d</v>
      </c>
      <c r="I12" s="4" t="str" cm="1">
        <f t="array" ref="I12">_xlfn.IFS($A$7=1,0,$A$7=2,0,$A$7=3,0,$A$7=4,H13,$A$7=5,H14,$A$7=6,H14,$A$7=7,H14,$A$7=8,H14,$A$7=9,H15,$A$7=10,H15,$A$7=11,H15,$A$7=12,H15,$A$7=13,H16,$A$7=14,H16,$A$7=15,H16,$A$7=16,H16,$A$7=17,H17,$A$7=18,H17,$A$7=19,H17,$A$7=20,H17,$A$7=21,H18,$A$7=22,H18,$A$7=23,H18,$A$7=24,H18,$A$7=25,H19,$A$7=26,H19,$A$7=27,H19,$A$7=28,H19,$A$7=29,0,$A$7=30,H20,$A$7=31,H20,$A$7=32,H20,$A$7=33,H21,$A$7=34,H21,$A$7=35,H21,$A$7=36,H21,$A$7=37,H22,$A$7=38,H22,$A$7=39,H22,$A$7=40,H22)</f>
        <v>8c</v>
      </c>
      <c r="J12" s="4" t="str" cm="1">
        <f t="array" ref="J12">_xlfn.IFS($A$7=1,0,$A$7=2,0,$A$7=3,0,$A$7=4,H22,$A$7=5,H23,$A$7=6,H23,$A$7=7,H23,$A$7=8,H23,$A$7=9,H24,$A$7=10,H18,$A$7=11,H18,$A$7=12,H18,$A$7=13,H20,$A$7=14,H20,$A$7=15,H20,$A$7=16,H20,$A$7=17,H22,$A$7=18,H22,$A$7=19,H22,$A$7=20,H22,$A$7=21,H24,$A$7=22,H24,$A$7=23,H24,$A$7=24,H24,$A$7=25,H26,$A$7=26,H26,$A$7=27,H26,$A$7=28,H26,$A$7=29,0,$A$7=30,0,$A$7=31,H28,$A$7=32,H28,$A$7=33,H29,$A$7=34,H30,$A$7=35,H30,$A$7=36,H30,$A$7=37,H31,$A$7=38,H32,$A$7=39,H32,$A$7=40,H32)</f>
        <v>10b</v>
      </c>
      <c r="K12" s="4" cm="1">
        <f t="array" ref="K12">_xlfn.IFS($A$7=1,0,$A$7=2,0,$A$7=3,0,$A$7=4,H32,$A$7=5,H33,$A$7=6,H33,$A$7=7,H33,$A$7=8,H21,$A$7=9,H21,$A$7=10,H21,$A$7=11,H21,$A$7=12,H21,$A$7=13,H24,$A$7=14,H24,$A$7=15,H24,$A$7=16,H24,$A$7=17,H27,$A$7=18,H27,$A$7=19,H27,$A$7=20,H27,$A$7=21,H30,$A$7=22,H30,$A$7=23,H30,$A$7=24,H30,$A$7=25,H33,$A$7=26,H33,$A$7=27,H33,$A$7=28,H33,$A$7=29,H36,$A$7=30,H36,$A$7=31,H36,$A$7=32,H36,$A$7=33,H29,$A$7=34,H38,$A$7=35,H39,$A$7=36,H39,$A$7=37,H40,$A$7=38,H41,$A$7=39,H42,$A$7=40,H42)</f>
        <v>0</v>
      </c>
      <c r="L12" s="4" t="str">
        <f t="shared" si="1"/>
        <v>6c</v>
      </c>
      <c r="M12" s="4" t="str" cm="1">
        <f t="array" ref="M12">_xlfn.IFS($A$7=1,0,$A$7=2,0,$A$7=3,0,$A$7=4,L13,$A$7=5,L14,$A$7=6,L14,$A$7=7,L14,$A$7=8,L14,$A$7=9,L15,$A$7=10,L15,$A$7=11,L15,$A$7=12,L15,$A$7=13,L16,$A$7=14,L16,$A$7=15,L16,$A$7=16,L16,$A$7=17,L17,$A$7=18,L17,$A$7=19,L17,$A$7=20,L17,$A$7=21,L18,$A$7=22,L18,$A$7=23,L18,$A$7=24,L18,$A$7=25,0,$A$7=26,L19,$A$7=27,L19,$A$7=28,L19,$A$7=29,L20,$A$7=30,L20,$A$7=31,L20,$A$7=32,L20,$A$7=33,L21,$A$7=34,L21,$A$7=35,L21,$A$7=36,L21,$A$7=37,L22,$A$7=38,L22,$A$7=39,L22,$A$7=40,L22)</f>
        <v>8b</v>
      </c>
      <c r="N12" s="4" cm="1">
        <f t="array" ref="N12">_xlfn.IFS($A$7=1,0,$A$7=2,0,$A$7=3,0,$A$7=4,L22,$A$7=5,L23,$A$7=6,L23,$A$7=7,L23,$A$7=8,L23,$A$7=9,L24,$A$7=10,L18,$A$7=11,L18,$A$7=12,L18,$A$7=13,L20,$A$7=14,L20,$A$7=15,L20,$A$7=16,L20,$A$7=17,L22,$A$7=18,L22,$A$7=19,L22,$A$7=20,L22,$A$7=21,L24,$A$7=22,L24,$A$7=23,L24,$A$7=24,L24,$A$7=25,0,$A$7=26,0,$A$7=27,L26,$A$7=28,L26,$A$7=29,L27,$A$7=30,L28,$A$7=31,L28,$A$7=32,L28,$A$7=33,L29,$A$7=34,L30,$A$7=35,L30,$A$7=36,L30,$A$7=37,L31,$A$7=38,L32,$A$7=39,L32,$A$7=40,L32)</f>
        <v>0</v>
      </c>
      <c r="O12" s="4" cm="1">
        <f t="array" ref="O12">_xlfn.IFS($A$7=1,0,$A$7=2,0,$A$7=3,0,$A$7=4,L32,$A$7=5,L33,$A$7=6,L33,$A$7=7,L33,$A$7=8,L21,$A$7=9,L21,$A$7=10,L21,$A$7=11,L21,$A$7=12,L21,$A$7=13,L24,$A$7=14,L24,$A$7=15,L24,$A$7=16,L24,$A$7=17,L27,$A$7=18,L27,$A$7=19,L27,$A$7=20,L27,$A$7=21,L30,$A$7=22,L30,$A$7=23,L30,$A$7=24,L30,$A$7=25,L33,$A$7=26,L33,$A$7=27,L33,$A$7=28,L33,$A$7=29,L34,$A$7=30,L35,$A$7=31,L36,$A$7=32,L36,$A$7=33,L29,$A$7=34,L38,$A$7=35,L39,$A$7=36,L39,$A$7=37,L40,$A$7=38,L41,$A$7=39,L42,$A$7=40,L42)</f>
        <v>0</v>
      </c>
      <c r="P12" s="4" t="str">
        <f t="shared" si="2"/>
        <v>6b</v>
      </c>
      <c r="Q12" s="4" t="str" cm="1">
        <f t="array" ref="Q12">_xlfn.IFS($A$7=1,0,$A$7=2,0,$A$7=3,0,$A$7=4,P13,$A$7=5,P14,$A$7=6,P14,$A$7=7,P14,$A$7=8,P14,$A$7=9,P15,$A$7=10,P15,$A$7=11,P15,$A$7=12,P15,$A$7=13,P16,$A$7=14,P16,$A$7=15,P16,$A$7=16,P16,$A$7=17,P17,$A$7=18,P17,$A$7=19,P17,$A$7=20,P17,$A$7=21,0,$A$7=22,P18,$A$7=23,P18,$A$7=24,P18,$A$7=25,P19,$A$7=26,P19,$A$7=27,P19,$A$7=28,P19,$A$7=29,P20,$A$7=30,P20,$A$7=31,P20,$A$7=32,P20,$A$7=33,P21,$A$7=34,P21,$A$7=35,P21,$A$7=36,P21,$A$7=37,P22,$A$7=38,P22,$A$7=39,P22,$A$7=40,P22)</f>
        <v>8a</v>
      </c>
      <c r="R12" s="4" t="str" cm="1">
        <f t="array" ref="R12">_xlfn.IFS($A$7=1,0,$A$7=2,0,$A$7=3,0,$A$7=4,P22,$A$7=5,P23,$A$7=6,P23,$A$7=7,P23,$A$7=8,P23,$A$7=9,P24,$A$7=10,P18,$A$7=11,P18,$A$7=12,P18,$A$7=13,P20,$A$7=14,P20,$A$7=15,P20,$A$7=16,P20,$A$7=17,P22,$A$7=18,P22,$A$7=19,P22,$A$7=20,P22,$A$7=21,0,$A$7=22,0,$A$7=23,P24,$A$7=24,P24,$A$7=25,P25,$A$7=26,P26,$A$7=27,P26,$A$7=28,P26,$A$7=29,P27,$A$7=30,P28,$A$7=31,P28,$A$7=32,P28,$A$7=33,P29,$A$7=34,P30,$A$7=35,P30,$A$7=36,P30,$A$7=37,P31,$A$7=38,P32,$A$7=39,P32,$A$7=40,P32)</f>
        <v>9d</v>
      </c>
      <c r="S12" s="4" t="str" cm="1">
        <f t="array" ref="S12">_xlfn.IFS($A$7=1,0,$A$7=2,0,$A$7=3,0,$A$7=4,P32,$A$7=5,P33,$A$7=6,P33,$A$7=7,P33,$A$7=8,P21,$A$7=9,P21,$A$7=10,P21,$A$7=11,P21,$A$7=12,P21,$A$7=13,P24,$A$7=14,P24,$A$7=15,P24,$A$7=16,P24,$A$7=17,P27,$A$7=18,P27,$A$7=19,P27,$A$7=20,P27,$A$7=21,P30,$A$7=22,P30,$A$7=23,P30,$A$7=24,P30,$A$7=25,P31,$A$7=26,P32,$A$7=27,P33,$A$7=28,P33,$A$7=29,P34,$A$7=30,P35,$A$7=31,P36,$A$7=32,P36,$A$7=33,P29,$A$7=34,P38,$A$7=35,P39,$A$7=36,P39,$A$7=37,P40,$A$7=38,P41,$A$7=39,P42,$A$7=40,P42)</f>
        <v>11b</v>
      </c>
      <c r="T12" s="4" t="str">
        <f t="shared" si="3"/>
        <v>6a</v>
      </c>
      <c r="U12" s="4" t="str" cm="1">
        <f t="array" ref="U12">_xlfn.IFS($A$7=1,0,$A$7=2,0,$A$7=3,0,$A$7=4,T13,$A$7=5,T14,$A$7=6,T14,$A$7=7,T14,$A$7=8,T14,$A$7=9,T15,$A$7=10,T15,$A$7=11,T15,$A$7=12,T15,$A$7=13,T16,$A$7=14,T16,$A$7=15,T16,$A$7=16,T16,$A$7=17,0,$A$7=18,T17,$A$7=19,T17,$A$7=20,T17,$A$7=21,T18,$A$7=22,T18,$A$7=23,T18,$A$7=24,T18,$A$7=25,T19,$A$7=26,T19,$A$7=27,T19,$A$7=28,T19,$A$7=29,T20,$A$7=30,T20,$A$7=31,T20,$A$7=32,T20,$A$7=33,T21,$A$7=34,T21,$A$7=35,T21,$A$7=36,T21,$A$7=37,T22,$A$7=38,T22,$A$7=39,T22,$A$7=40,T22)</f>
        <v>7d</v>
      </c>
      <c r="V12" s="4" t="str" cm="1">
        <f t="array" ref="V12">_xlfn.IFS($A$7=1,0,$A$7=2,0,$A$7=3,0,$A$7=4,T22,$A$7=5,T23,$A$7=6,T23,$A$7=7,T23,$A$7=8,T23,$A$7=9,T24,$A$7=10,T18,$A$7=11,T18,$A$7=12,T18,$A$7=13,T20,$A$7=14,T20,$A$7=15,T20,$A$7=16,T20,$A$7=17,0,$A$7=18,0,$A$7=19,T22,$A$7=20,T22,$A$7=21,T23,$A$7=22,T24,$A$7=23,T24,$A$7=24,T24,$A$7=25,T25,$A$7=26,T26,$A$7=27,T26,$A$7=28,T26,$A$7=29,T27,$A$7=30,T28,$A$7=31,T28,$A$7=32,T28,$A$7=33,T29,$A$7=34,T30,$A$7=35,T30,$A$7=36,T30,$A$7=37,T31,$A$7=38,T32,$A$7=39,T32,$A$7=40,T32)</f>
        <v>9c</v>
      </c>
      <c r="W12" s="4" t="str" cm="1">
        <f t="array" ref="W12">_xlfn.IFS($A$7=1,0,$A$7=2,0,$A$7=3,0,$A$7=4,T32,$A$7=5,T33,$A$7=6,T33,$A$7=7,T33,$A$7=8,T21,$A$7=9,T21,$A$7=10,T21,$A$7=11,T21,$A$7=12,T21,$A$7=13,T24,$A$7=14,T24,$A$7=15,T24,$A$7=16,T24,$A$7=17,T27,$A$7=18,T27,$A$7=19,T27,$A$7=20,T27,$A$7=21,T28,$A$7=22,T29,$A$7=23,T30,$A$7=24,T30,$A$7=25,T31,$A$7=26,T32,$A$7=27,T33,$A$7=28,T33,$A$7=29,T34,$A$7=30,T35,$A$7=31,T36,$A$7=32,T36,$A$7=33,T29,$A$7=34,T38,$A$7=35,T39,$A$7=36,T39,$A$7=37,T40,$A$7=38,T41,$A$7=39,T42,$A$7=40,T42)</f>
        <v>11a</v>
      </c>
      <c r="X12" s="4" t="str">
        <f t="shared" si="4"/>
        <v>5d</v>
      </c>
      <c r="Y12" s="4" t="str" cm="1">
        <f t="array" ref="Y12">_xlfn.IFS($A$7=1,0,$A$7=2,0,$A$7=3,0,$A$7=4,X13,$A$7=5,X14,$A$7=6,X14,$A$7=7,X14,$A$7=8,X14,$A$7=9,X15,$A$7=10,X15,$A$7=11,X15,$A$7=12,X15,$A$7=13,X16,$A$7=14,X16,$A$7=15,X16,$A$7=16,X16,$A$7=17,X17,$A$7=18,X17,$A$7=19,X17,$A$7=20,X17,$A$7=21,X18,$A$7=22,X18,$A$7=23,X18,$A$7=24,X18,$A$7=25,X19,$A$7=26,X19,$A$7=27,X19,$A$7=28,X19,$A$7=29,X20,$A$7=30,X20,$A$7=31,X20,$A$7=32,X20,$A$7=33,X21,$A$7=34,X21,$A$7=35,X21,$A$7=36,X21,$A$7=37,X22,$A$7=38,X22,$A$7=39,X22,$A$7=40,X22)</f>
        <v>7c</v>
      </c>
      <c r="Z12" s="4" t="str" cm="1">
        <f t="array" ref="Z12">_xlfn.IFS($A$7=1,0,$A$7=2,0,$A$7=3,0,$A$7=4,X22,$A$7=5,X23,$A$7=6,X23,$A$7=7,X23,$A$7=8,X23,$A$7=9,X24,$A$7=10,X18,$A$7=11,X18,$A$7=12,X18,$A$7=13,X20,$A$7=14,X20,$A$7=15,X20,$A$7=16,X20,$A$7=17,X21,$A$7=18,X22,$A$7=19,X22,$A$7=20,X22,$A$7=21,X23,$A$7=22,X24,$A$7=23,X24,$A$7=24,X24,$A$7=25,X25,$A$7=26,X26,$A$7=27,X26,$A$7=28,X26,$A$7=29,X27,$A$7=30,X28,$A$7=31,X28,$A$7=32,X28,$A$7=33,X29,$A$7=34,X30,$A$7=35,X30,$A$7=36,X30,$A$7=37,X31,$A$7=38,X32,$A$7=39,X32,$A$7=40,X32)</f>
        <v>9b</v>
      </c>
      <c r="AA12" s="4" t="str" cm="1">
        <f t="array" ref="AA12">_xlfn.IFS($A$7=1,0,$A$7=2,0,$A$7=3,0,$A$7=4,X32,$A$7=5,X33,$A$7=6,X33,$A$7=7,X33,$A$7=8,X21,$A$7=9,X21,$A$7=10,X21,$A$7=11,X21,$A$7=12,X21,$A$7=13,X24,$A$7=14,X24,$A$7=15,X24,$A$7=16,X24,$A$7=17,X25,$A$7=18,X26,$A$7=19,X27,$A$7=20,X27,$A$7=21,X28,$A$7=22,X29,$A$7=23,X30,$A$7=24,X30,$A$7=25,X31,$A$7=26,X32,$A$7=27,X33,$A$7=28,X33,$A$7=29,X34,$A$7=30,X35,$A$7=31,X36,$A$7=32,X36,$A$7=33,X29,$A$7=34,X38,$A$7=35,X39,$A$7=36,X39,$A$7=37,X40,$A$7=38,X41,$A$7=39,X42,$A$7=40,X42)</f>
        <v>10d</v>
      </c>
      <c r="AB12" s="4" t="str">
        <f t="shared" si="5"/>
        <v>5c</v>
      </c>
      <c r="AC12" s="4" t="str" cm="1">
        <f t="array" ref="AC12">_xlfn.IFS($A$7=1,0,$A$7=2,0,$A$7=3,0,$A$7=4,AB13,$A$7=5,AB14,$A$7=6,AB14,$A$7=7,AB14,$A$7=8,AB14,$A$7=9,AB15,$A$7=10,AB15,$A$7=11,AB15,$A$7=12,AB15,$A$7=13,AB16,$A$7=14,AB16,$A$7=15,AB16,$A$7=16,AB16,$A$7=17,AB17,$A$7=18,AB17,$A$7=19,AB17,$A$7=20,AB17,$A$7=21,AB18,$A$7=22,AB18,$A$7=23,AB18,$A$7=24,AB18,$A$7=25,AB19,$A$7=26,AB19,$A$7=27,AB19,$A$7=28,AB19,$A$7=29,AB20,$A$7=30,AB20,$A$7=31,AB20,$A$7=32,AB20,$A$7=33,AB21,$A$7=34,AB21,$A$7=35,AB21,$A$7=36,AB21,$A$7=37,AB22,$A$7=38,AB22,$A$7=39,AB22,$A$7=40,AB22)</f>
        <v>7b</v>
      </c>
      <c r="AD12" s="4" t="str" cm="1">
        <f t="array" ref="AD12">_xlfn.IFS($A$7=1,0,$A$7=2,0,$A$7=3,0,$A$7=4,AB22,$A$7=5,AB23,$A$7=6,AB23,$A$7=7,AB23,$A$7=8,AB23,$A$7=9,AB24,$A$7=10,AB18,$A$7=11,AB18,$A$7=12,AB18,$A$7=13,AB20,$A$7=14,AB20,$A$7=15,AB20,$A$7=16,AB20,$A$7=17,AB21,$A$7=18,AB22,$A$7=19,AB22,$A$7=20,AB22,$A$7=21,AB23,$A$7=22,AB24,$A$7=23,AB24,$A$7=24,AB24,$A$7=25,AB25,$A$7=26,AB26,$A$7=27,AB26,$A$7=28,AB26,$A$7=29,AB27,$A$7=30,AB28,$A$7=31,AB28,$A$7=32,AB28,$A$7=33,AB29,$A$7=34,AB30,$A$7=35,AB30,$A$7=36,AB30,$A$7=37,AB31,$A$7=38,AB32,$A$7=39,AB32,$A$7=40,AB32)</f>
        <v>9a</v>
      </c>
      <c r="AE12" s="4" t="str" cm="1">
        <f t="array" ref="AE12">_xlfn.IFS($A$7=1,0,$A$7=2,0,$A$7=3,0,$A$7=4,AB32,$A$7=5,AB33,$A$7=6,AB33,$A$7=7,AB33,$A$7=8,AB21,$A$7=9,AB21,$A$7=10,AB21,$A$7=11,AB21,$A$7=12,AB21,$A$7=13,AB24,$A$7=14,AB24,$A$7=15,AB24,$A$7=16,AB24,$A$7=17,AB25,$A$7=18,AB26,$A$7=19,AB27,$A$7=20,AB27,$A$7=21,AB28,$A$7=22,AB29,$A$7=23,AB30,$A$7=24,AB30,$A$7=25,AB31,$A$7=26,AB32,$A$7=27,AB33,$A$7=28,AB33,$A$7=29,AB34,$A$7=30,AB35,$A$7=31,AB36,$A$7=32,AB36,$A$7=33,AB29,$A$7=34,AB38,$A$7=35,AB39,$A$7=36,AB39,$A$7=37,AB40,$A$7=38,AB41,$A$7=39,AB42,$A$7=40,AB42)</f>
        <v>10c</v>
      </c>
      <c r="AF12" s="4" t="str">
        <f t="shared" ref="AF12:AF50" si="6">D5</f>
        <v>5b</v>
      </c>
      <c r="AG12" s="4" t="str" cm="1">
        <f t="array" ref="AG12">_xlfn.IFS($A$7=1,0,$A$7=2,0,$A$7=3,0,$A$7=4,AF13,$A$7=5,AF14,$A$7=6,AF14,$A$7=7,AF14,$A$7=8,AF14,$A$7=9,AF15,$A$7=10,AF15,$A$7=11,AF15,$A$7=12,AF15,$A$7=13,AF16,$A$7=14,AF16,$A$7=15,AF16,$A$7=16,AF16,$A$7=17,AF17,$A$7=18,AF17,$A$7=19,AF17,$A$7=20,AF17,$A$7=21,AF18,$A$7=22,AF18,$A$7=23,AF18,$A$7=24,AF18,$A$7=25,AF19,$A$7=26,AF19,$A$7=27,AF19,$A$7=28,AF19,$A$7=29,AF20,$A$7=30,AF20,$A$7=31,AF20,$A$7=32,AF20,$A$7=33,AF21,$A$7=34,AF21,$A$7=35,AF21,$A$7=36,AF21,$A$7=37,AF22,$A$7=38,AF22,$A$7=39,AF22,$A$7=40,AF22)</f>
        <v>7a</v>
      </c>
      <c r="AH12" s="4" t="str" cm="1">
        <f t="array" ref="AH12">_xlfn.IFS($A$7=1,0,$A$7=2,0,$A$7=3,0,$A$7=4,AF22,$A$7=5,AF23,$A$7=6,AF23,$A$7=7,AF23,$A$7=8,AF23,$A$7=9,AF24,$A$7=10,AF18,$A$7=11,AF18,$A$7=12,AF18,$A$7=13,AF20,$A$7=14,AF20,$A$7=15,AF20,$A$7=16,AF20,$A$7=17,AF21,$A$7=18,AF22,$A$7=19,AF22,$A$7=20,AF22,$A$7=21,AF23,$A$7=22,AF24,$A$7=23,AF24,$A$7=24,AF24,$A$7=25,AF25,$A$7=26,AF26,$A$7=27,AF26,$A$7=28,AF26,$A$7=29,AF27,$A$7=30,AF28,$A$7=31,AF28,$A$7=32,AF28,$A$7=33,AF29,$A$7=34,AF30,$A$7=35,AF30,$A$7=36,AF30,$A$7=37,AF31,$A$7=38,AF32,$A$7=39,AF32,$A$7=40,AF32)</f>
        <v>8d</v>
      </c>
      <c r="AI12" s="4" t="str" cm="1">
        <f t="array" ref="AI12">_xlfn.IFS($A$7=1,0,$A$7=2,0,$A$7=3,0,$A$7=4,AF32,$A$7=5,AF33,$A$7=6,AF33,$A$7=7,AF33,$A$7=8,AF21,$A$7=9,AF21,$A$7=10,AF21,$A$7=11,AF21,$A$7=12,AF21,$A$7=13,AF24,$A$7=14,AF24,$A$7=15,AF24,$A$7=16,AF24,$A$7=17,AF25,$A$7=18,AF26,$A$7=19,AF27,$A$7=20,AF27,$A$7=21,AF28,$A$7=22,AF29,$A$7=23,AF30,$A$7=24,AF30,$A$7=25,AF31,$A$7=26,AF32,$A$7=27,AF33,$A$7=28,AF33,$A$7=29,AF34,$A$7=30,AF35,$A$7=31,AF36,$A$7=32,AF36,$A$7=33,AF29,$A$7=34,AF38,$A$7=35,AF39,$A$7=36,AF39,$A$7=37,AF40,$A$7=38,AF41,$A$7=39,AF42,$A$7=40,AF42)</f>
        <v>10b</v>
      </c>
      <c r="AJ12" s="4" t="str">
        <f>D4</f>
        <v>5a</v>
      </c>
      <c r="AK12" s="4" t="str" cm="1">
        <f t="array" ref="AK12">_xlfn.IFS($A$7=1,0,$A$7=2,0,$A$7=3,0,$A$7=4,AJ13,$A$7=5,AJ14,$A$7=6,AJ14,$A$7=7,AJ14,$A$7=8,AJ14,$A$7=9,AJ15,$A$7=10,AJ15,$A$7=11,AJ15,$A$7=12,AJ15,$A$7=13,AJ16,$A$7=14,AJ16,$A$7=15,AJ16,$A$7=16,AJ16,$A$7=17,AJ17,$A$7=18,AJ17,$A$7=19,AJ17,$A$7=20,AJ17,$A$7=21,AJ18,$A$7=22,AJ18,$A$7=23,AJ18,$A$7=24,AJ18,$A$7=25,AJ19,$A$7=26,AJ19,$A$7=27,AJ19,$A$7=28,AJ19,$A$7=29,AJ20,$A$7=30,AJ20,$A$7=31,AJ20,$A$7=32,AJ20,$A$7=33,AJ21,$A$7=34,AJ21,$A$7=35,AJ21,$A$7=36,AJ21,$A$7=37,AJ22,$A$7=38,AJ22,$A$7=39,AJ22,$A$7=40,AJ22)</f>
        <v>6d</v>
      </c>
      <c r="AL12" s="4" t="str" cm="1">
        <f t="array" ref="AL12">_xlfn.IFS($A$7=1,0,$A$7=2,0,$A$7=3,0,$A$7=4,AJ22,$A$7=5,AJ23,$A$7=6,AJ23,$A$7=7,AJ23,$A$7=8,AJ23,$A$7=9,AJ24,$A$7=10,AJ18,$A$7=11,AJ18,$A$7=12,AJ18,$A$7=13,AJ20,$A$7=14,AJ20,$A$7=15,AJ20,$A$7=16,AJ20,$A$7=17,AJ21,$A$7=18,AJ22,$A$7=19,AJ22,$A$7=20,AJ22,$A$7=21,AJ23,$A$7=22,AJ24,$A$7=23,AJ24,$A$7=24,AJ24,$A$7=25,AJ25,$A$7=26,AJ26,$A$7=27,AJ26,$A$7=28,AJ26,$A$7=29,AJ27,$A$7=30,AJ28,$A$7=31,AJ28,$A$7=32,AJ28,$A$7=33,AJ29,$A$7=34,AJ30,$A$7=35,AJ30,$A$7=36,AJ30,$A$7=37,AJ31,$A$7=38,AJ32,$A$7=39,AJ32,$A$7=40,AJ32)</f>
        <v>8c</v>
      </c>
      <c r="AM12" s="4" t="str" cm="1">
        <f t="array" ref="AM12">_xlfn.IFS($A$7=1,0,$A$7=2,0,$A$7=3,0,$A$7=4,AJ32,$A$7=5,AJ33,$A$7=6,AJ33,$A$7=7,AJ33,$A$7=8,AJ21,$A$7=9,AJ21,$A$7=10,AJ21,$A$7=11,AJ21,$A$7=12,AJ21,$A$7=13,AJ24,$A$7=14,AJ24,$A$7=15,AJ24,$A$7=16,AJ24,$A$7=17,AJ25,$A$7=18,AJ26,$A$7=19,AJ27,$A$7=20,AJ27,$A$7=21,AJ28,$A$7=22,AJ29,$A$7=23,AJ30,$A$7=24,AJ30,$A$7=25,AJ31,$A$7=26,AJ32,$A$7=27,AJ33,$A$7=28,AJ33,$A$7=29,AJ34,$A$7=30,AJ35,$A$7=31,AJ36,$A$7=32,AJ36,$A$7=33,AJ29,$A$7=34,AJ38,$A$7=35,AJ39,$A$7=36,AJ39,$A$7=37,AJ40,$A$7=38,AJ41,$A$7=39,AJ42,$A$7=40,AJ42)</f>
        <v>10a</v>
      </c>
      <c r="AN12" s="4" t="str" cm="1">
        <f t="array" ref="AN12">_xlfn.IFS($A$7=1,0,$A$7=2,0,$A$7=3,0,$A$7=4,AJ12,$A$7=5,AJ13,$A$7=6,AJ13,$A$7=7,AJ13,$A$7=8,AJ13,$A$7=9,AJ14,$A$7=10,AJ14,$A$7=11,AJ14,$A$7=12,AJ14,$A$7=13,AJ15,$A$7=14,AJ15,$A$7=15,AJ15,$A$7=16,AJ15,$A$7=17,AJ16,$A$7=18,AJ16,$A$7=19,AJ16,$A$7=20,AJ16,$A$7=21,AJ17,$A$7=22,AJ17,$A$7=23,AJ17,$A$7=24,AJ17,$A$7=25,AJ18,$A$7=26,AJ18,$A$7=27,AJ18,$A$7=28,AJ18,$A$7=29,AJ19,$A$7=30,AJ19,$A$7=31,AJ19,$A$7=32,AJ19,$A$7=33,AJ20,$A$7=34,AJ20,$A$7=35,AJ20,$A$7=36,AJ20,$A$7=37,AJ21,$A$7=38,AJ21,$A$7=39,AJ21,$A$7=40,AJ21)</f>
        <v>6c</v>
      </c>
      <c r="AO12" s="4" t="str" cm="1">
        <f t="array" ref="AO12">_xlfn.IFS($A$7=1,0,$A$7=2,0,$A$7=3,0,$A$7=4,AK12,$A$7=5,AK13,$A$7=6,AK13,$A$7=7,AK13,$A$7=8,AK13,$A$7=9,AK14,$A$7=10,AK14,$A$7=11,AK14,$A$7=12,AK14,$A$7=13,AK15,$A$7=14,AK15,$A$7=15,AK15,$A$7=16,AK15,$A$7=17,AK16,$A$7=18,AK16,$A$7=19,AK16,$A$7=20,AK16,$A$7=21,AK17,$A$7=22,AK17,$A$7=23,AK17,$A$7=24,AK17,$A$7=25,AK18,$A$7=26,AK18,$A$7=27,AK18,$A$7=28,AK18,$A$7=29,AK19,$A$7=30,AK19,$A$7=31,AK19,$A$7=32,AK19,$A$7=33,AK20,$A$7=34,AK20,$A$7=35,AK20,$A$7=36,AK20,$A$7=37,AK21,$A$7=38,AK21,$A$7=39,AK21,$A$7=40,AK21)</f>
        <v>8b</v>
      </c>
      <c r="AP12" s="4" cm="1">
        <f t="array" ref="AP12">_xlfn.IFS($A$7=1,0,$A$7=2,0,$A$7=3,0,$A$7=4,AL12,$A$7=5,AL13,$A$7=6,AL13,$A$7=7,AL13,$A$7=8,AL13,$A$7=9,AL14,$A$7=10,AL14,$A$7=11,AL14,$A$7=12,AL14,$A$7=13,AL15,$A$7=14,AL15,$A$7=15,AL15,$A$7=16,AL15,$A$7=17,AL16,$A$7=18,AL16,$A$7=19,AL16,$A$7=20,AL16,$A$7=21,AL17,$A$7=22,AL17,$A$7=23,AL17,$A$7=24,AL17,$A$7=25,AL18,$A$7=26,AL18,$A$7=27,AL18,$A$7=28,AL18,$A$7=29,AL19,$A$7=30,AL19,$A$7=31,AL19,$A$7=32,AL19,$A$7=33,AL20,$A$7=34,AL20,$A$7=35,AL20,$A$7=36,AL20,$A$7=37,AL21,$A$7=38,AL21,$A$7=39,AL21,$A$7=40,AL21)</f>
        <v>0</v>
      </c>
      <c r="AQ12" s="4" cm="1">
        <f t="array" ref="AQ12">_xlfn.IFS($A$7=1,0,$A$7=2,0,$A$7=3,0,$A$7=4,AM12,$A$7=5,AM13,$A$7=6,AM13,$A$7=7,AM13,$A$7=8,AM13,$A$7=9,AM14,$A$7=10,AM14,$A$7=11,AM14,$A$7=12,AM14,$A$7=13,AM15,$A$7=14,AM15,$A$7=15,AM15,$A$7=16,AM15,$A$7=17,AM16,$A$7=18,AM16,$A$7=19,AM16,$A$7=20,AM16,$A$7=21,AM17,$A$7=22,AM17,$A$7=23,AM17,$A$7=24,AM17,$A$7=25,AM18,$A$7=26,AM18,$A$7=27,AM18,$A$7=28,AM18,$A$7=29,AM19,$A$7=30,AM19,$A$7=31,AM19,$A$7=32,AM19,$A$7=33,AM20,$A$7=34,AM20,$A$7=35,AM20,$A$7=36,AM20,$A$7=37,AM21,$A$7=38,AM21,$A$7=39,AM21,$A$7=40,AM21)</f>
        <v>0</v>
      </c>
      <c r="AR12" s="4" t="str" cm="1">
        <f t="array" ref="AR12">_xlfn.IFS($A$7=1,0,$A$7=2,0,$A$7=3,0,$A$7=4,AN12,$A$7=5,AN13,$A$7=6,AN13,$A$7=7,AN13,$A$7=8,AN13,$A$7=9,AN14,$A$7=10,AN14,$A$7=11,AN14,$A$7=12,AN14,$A$7=13,AN15,$A$7=14,AN15,$A$7=15,AN15,$A$7=16,AN15,$A$7=17,AN16,$A$7=18,AN16,$A$7=19,AN16,$A$7=20,AN16,$A$7=21,AN17,$A$7=22,AN17,$A$7=23,AN17,$A$7=24,AN17,$A$7=25,AN18,$A$7=26,AN18,$A$7=27,AN18,$A$7=28,AN18,$A$7=29,AN19,$A$7=30,AN19,$A$7=31,AN19,$A$7=32,AN19,$A$7=33,AN20,$A$7=34,AN20,$A$7=35,AN20,$A$7=36,AN20,$A$7=37,AN21,$A$7=38,AN21,$A$7=39,AN21,$A$7=40,AN21)</f>
        <v>6b</v>
      </c>
      <c r="AS12" s="4" t="str" cm="1">
        <f t="array" ref="AS12">_xlfn.IFS($A$7=1,0,$A$7=2,0,$A$7=3,0,$A$7=4,AO12,$A$7=5,AO13,$A$7=6,AO13,$A$7=7,AO13,$A$7=8,AO13,$A$7=9,AO14,$A$7=10,AO14,$A$7=11,AO14,$A$7=12,AO14,$A$7=13,AO15,$A$7=14,AO15,$A$7=15,AO15,$A$7=16,AO15,$A$7=17,AO16,$A$7=18,AO16,$A$7=19,AO16,$A$7=20,AO16,$A$7=21,AO17,$A$7=22,AO17,$A$7=23,AO17,$A$7=24,AO17,$A$7=25,AO18,$A$7=26,AO18,$A$7=27,AO18,$A$7=28,AO18,$A$7=29,AO19,$A$7=30,AO19,$A$7=31,AO19,$A$7=32,AO19,$A$7=33,AO20,$A$7=34,AO20,$A$7=35,AO20,$A$7=36,AO20,$A$7=37,AO21,$A$7=38,AO21,$A$7=39,AO21,$A$7=40,AO21)</f>
        <v>8a</v>
      </c>
      <c r="AT12" s="4" t="str" cm="1">
        <f t="array" ref="AT12">_xlfn.IFS($A$7=1,0,$A$7=2,0,$A$7=3,0,$A$7=4,AP12,$A$7=5,AP13,$A$7=6,AP13,$A$7=7,AP13,$A$7=8,AP13,$A$7=9,AP14,$A$7=10,AP14,$A$7=11,AP14,$A$7=12,AP14,$A$7=13,AP15,$A$7=14,AP15,$A$7=15,AP15,$A$7=16,AP15,$A$7=17,AP16,$A$7=18,AP16,$A$7=19,AP16,$A$7=20,AP16,$A$7=21,AP17,$A$7=22,AP17,$A$7=23,AP17,$A$7=24,AP17,$A$7=25,AP18,$A$7=26,AP18,$A$7=27,AP18,$A$7=28,AP18,$A$7=29,AP19,$A$7=30,AP19,$A$7=31,AP19,$A$7=32,AP19,$A$7=33,AP20,$A$7=34,AP20,$A$7=35,AP20,$A$7=36,AP20,$A$7=37,AP21,$A$7=38,AP21,$A$7=39,AP21,$A$7=40,AP21)</f>
        <v>9d</v>
      </c>
      <c r="AU12" s="4" t="str" cm="1">
        <f t="array" ref="AU12">_xlfn.IFS($A$7=1,0,$A$7=2,0,$A$7=3,0,$A$7=4,AQ12,$A$7=5,AQ13,$A$7=6,AQ13,$A$7=7,AQ13,$A$7=8,AQ13,$A$7=9,AQ14,$A$7=10,AQ14,$A$7=11,AQ14,$A$7=12,AQ14,$A$7=13,AQ15,$A$7=14,AQ15,$A$7=15,AQ15,$A$7=16,AQ15,$A$7=17,AQ16,$A$7=18,AQ16,$A$7=19,AQ16,$A$7=20,AQ16,$A$7=21,AQ17,$A$7=22,AQ17,$A$7=23,AQ17,$A$7=24,AQ17,$A$7=25,AQ18,$A$7=26,AQ18,$A$7=27,AQ18,$A$7=28,AQ18,$A$7=29,AQ19,$A$7=30,AQ19,$A$7=31,AQ19,$A$7=32,AQ19,$A$7=33,AQ20,$A$7=34,AQ20,$A$7=35,AQ20,$A$7=36,AQ20,$A$7=37,AQ21,$A$7=38,AQ21,$A$7=39,AQ21,$A$7=40,AQ21)</f>
        <v>11b</v>
      </c>
      <c r="AV12" s="4" t="str" cm="1">
        <f t="array" ref="AV12">_xlfn.IFS($A$7=1,0,$A$7=2,0,$A$7=3,0,$A$7=4,AR12,$A$7=5,AR13,$A$7=6,AR13,$A$7=7,AR13,$A$7=8,AR13,$A$7=9,AR14,$A$7=10,AR14,$A$7=11,AR14,$A$7=12,AR14,$A$7=13,AR15,$A$7=14,AR15,$A$7=15,AR15,$A$7=16,AR15,$A$7=17,AR16,$A$7=18,AR16,$A$7=19,AR16,$A$7=20,AR16,$A$7=21,AR17,$A$7=22,AR17,$A$7=23,AR17,$A$7=24,AR17,$A$7=25,AR18,$A$7=26,AR18,$A$7=27,AR18,$A$7=28,AR18,$A$7=29,AR19,$A$7=30,AR19,$A$7=31,AR19,$A$7=32,AR19,$A$7=33,AR20,$A$7=34,AR20,$A$7=35,AR20,$A$7=36,AR20,$A$7=37,AR21,$A$7=38,AR21,$A$7=39,AR21,$A$7=40,AR21)</f>
        <v>6a</v>
      </c>
      <c r="AW12" s="4" t="str" cm="1">
        <f t="array" ref="AW12">_xlfn.IFS($A$7=1,0,$A$7=2,0,$A$7=3,0,$A$7=4,AS12,$A$7=5,AS13,$A$7=6,AS13,$A$7=7,AS13,$A$7=8,AS13,$A$7=9,AS14,$A$7=10,AS14,$A$7=11,AS14,$A$7=12,AS14,$A$7=13,AS15,$A$7=14,AS15,$A$7=15,AS15,$A$7=16,AS15,$A$7=17,AS16,$A$7=18,AS16,$A$7=19,AS16,$A$7=20,AS16,$A$7=21,AS17,$A$7=22,AS17,$A$7=23,AS17,$A$7=24,AS17,$A$7=25,AS18,$A$7=26,AS18,$A$7=27,AS18,$A$7=28,AS18,$A$7=29,AS19,$A$7=30,AS19,$A$7=31,AS19,$A$7=32,AS19,$A$7=33,AS20,$A$7=34,AS20,$A$7=35,AS20,$A$7=36,AS20,$A$7=37,AS21,$A$7=38,AS21,$A$7=39,AS21,$A$7=40,AS21)</f>
        <v>7d</v>
      </c>
      <c r="AX12" s="4" t="str" cm="1">
        <f t="array" ref="AX12">_xlfn.IFS($A$7=1,0,$A$7=2,0,$A$7=3,0,$A$7=4,AT12,$A$7=5,AT13,$A$7=6,AT13,$A$7=7,AT13,$A$7=8,AT13,$A$7=9,AT14,$A$7=10,AT14,$A$7=11,AT14,$A$7=12,AT14,$A$7=13,AT15,$A$7=14,AT15,$A$7=15,AT15,$A$7=16,AT15,$A$7=17,AT16,$A$7=18,AT16,$A$7=19,AT16,$A$7=20,AT16,$A$7=21,AT17,$A$7=22,AT17,$A$7=23,AT17,$A$7=24,AT17,$A$7=25,AT18,$A$7=26,AT18,$A$7=27,AT18,$A$7=28,AT18,$A$7=29,AT19,$A$7=30,AT19,$A$7=31,AT19,$A$7=32,AT19,$A$7=33,AT20,$A$7=34,AT20,$A$7=35,AT20,$A$7=36,AT20,$A$7=37,AT21,$A$7=38,AT21,$A$7=39,AT21,$A$7=40,AT21)</f>
        <v>9c</v>
      </c>
      <c r="AY12" s="4" t="str" cm="1">
        <f t="array" ref="AY12">_xlfn.IFS($A$7=1,0,$A$7=2,0,$A$7=3,0,$A$7=4,AU12,$A$7=5,AU13,$A$7=6,AU13,$A$7=7,AU13,$A$7=8,AU13,$A$7=9,AU14,$A$7=10,AU14,$A$7=11,AU14,$A$7=12,AU14,$A$7=13,AU15,$A$7=14,AU15,$A$7=15,AU15,$A$7=16,AU15,$A$7=17,AU16,$A$7=18,AU16,$A$7=19,AU16,$A$7=20,AU16,$A$7=21,AU17,$A$7=22,AU17,$A$7=23,AU17,$A$7=24,AU17,$A$7=25,AU18,$A$7=26,AU18,$A$7=27,AU18,$A$7=28,AU18,$A$7=29,AU19,$A$7=30,AU19,$A$7=31,AU19,$A$7=32,AU19,$A$7=33,AU20,$A$7=34,AU20,$A$7=35,AU20,$A$7=36,AU20,$A$7=37,AU21,$A$7=38,AU21,$A$7=39,AU21,$A$7=40,AU21)</f>
        <v>11a</v>
      </c>
    </row>
    <row r="13" spans="1:63" x14ac:dyDescent="0.2">
      <c r="A13" s="1">
        <v>-37</v>
      </c>
      <c r="B13">
        <v>10</v>
      </c>
      <c r="C13" s="3">
        <f t="shared" si="0"/>
        <v>0.60416666666666674</v>
      </c>
      <c r="D13" s="4" t="str">
        <f>'Zeitpläne Stationen'!B12</f>
        <v>7b</v>
      </c>
      <c r="E13" s="4" t="str" cm="1">
        <f t="array" ref="E13">_xlfn.IFS($A$7=1,0,$A$7=2,0,$A$7=3,0,$A$7=4,D14,$A$7=5,D15,$A$7=6,D15,$A$7=7,D15,$A$7=8,D15,$A$7=9,D16,$A$7=10,D16,$A$7=11,D16,$A$7=12,D16,$A$7=13,D17,$A$7=14,D17,$A$7=15,D17,$A$7=16,D17,$A$7=17,D18,$A$7=18,D18,$A$7=19,D18,$A$7=20,D18,$A$7=21,D19,$A$7=22,D19,$A$7=23,D19,$A$7=24,D19,$A$7=25,D20,$A$7=26,D20,$A$7=27,D20,$A$7=28,D20,$A$7=29,D21,$A$7=30,D21,$A$7=31,D21,$A$7=32,D21,$A$7=33,D22,$A$7=34,D22,$A$7=35,D22,$A$7=36,D22,$A$7=37,0,$A$7=38,D23,$A$7=39,D23,$A$7=40,D23)</f>
        <v>9a</v>
      </c>
      <c r="F13" s="4" t="str" cm="1">
        <f t="array" ref="F13">_xlfn.IFS($A$7=1,0,$A$7=2,0,$A$7=3,0,$A$7=4,D23,$A$7=5,D24,$A$7=6,D24,$A$7=7,D24,$A$7=8,D24,$A$7=9,D25,$A$7=10,D19,$A$7=11,D19,$A$7=12,D19,$A$7=13,D21,$A$7=14,D21,$A$7=15,D21,$A$7=16,D21,$A$7=17,D23,$A$7=18,D23,$A$7=19,D23,$A$7=20,D23,$A$7=21,D25,$A$7=22,D25,$A$7=23,D25,$A$7=24,D25,$A$7=25,D27,$A$7=26,D27,$A$7=27,D27,$A$7=28,D27,$A$7=29,D29,$A$7=30,D29,$A$7=31,D29,$A$7=32,D29,$A$7=33,D31,$A$7=34,D31,$A$7=35,D31,$A$7=36,D31,$A$7=37,0,$A$7=38,0,$A$7=39,D33,$A$7=40,D33)</f>
        <v>10d</v>
      </c>
      <c r="G13" s="4" cm="1">
        <f t="array" ref="G13">_xlfn.IFS($A$7=1,0,$A$7=2,0,$A$7=3,0,$A$7=4,D33,$A$7=5,D34,$A$7=6,D34,$A$7=7,D34,$A$7=8,D22,$A$7=9,D22,$A$7=10,D22,$A$7=11,D22,$A$7=12,D22,$A$7=13,D25,$A$7=14,D25,$A$7=15,D25,$A$7=16,D25,$A$7=17,D28,$A$7=18,D28,$A$7=19,D28,$A$7=20,D28,$A$7=21,D31,$A$7=22,D31,$A$7=23,D31,$A$7=24,D31,$A$7=25,D34,$A$7=26,D34,$A$7=27,D34,$A$7=28,D34,$A$7=29,D37,$A$7=30,D37,$A$7=31,D37,$A$7=32,D37,$A$7=33,D40,$A$7=34,D40,$A$7=35,D40,$A$7=36,D40,$A$7=37,D41,$A$7=38,D42,$A$7=39,D43,$A$7=40,D43)</f>
        <v>0</v>
      </c>
      <c r="H13" s="4" t="str">
        <f>'Zeitpläne Stationen'!B11</f>
        <v>7a</v>
      </c>
      <c r="I13" s="4" t="str" cm="1">
        <f t="array" ref="I13">_xlfn.IFS($A$7=1,0,$A$7=2,0,$A$7=3,0,$A$7=4,H14,$A$7=5,H15,$A$7=6,H15,$A$7=7,H15,$A$7=8,H15,$A$7=9,H16,$A$7=10,H16,$A$7=11,H16,$A$7=12,H16,$A$7=13,H17,$A$7=14,H17,$A$7=15,H17,$A$7=16,H17,$A$7=17,H18,$A$7=18,H18,$A$7=19,H18,$A$7=20,H18,$A$7=21,H19,$A$7=22,H19,$A$7=23,H19,$A$7=24,H19,$A$7=25,H20,$A$7=26,H20,$A$7=27,H20,$A$7=28,H20,$A$7=29,H21,$A$7=30,H21,$A$7=31,H21,$A$7=32,H21,$A$7=33,0,$A$7=34,H22,$A$7=35,H22,$A$7=36,H22,$A$7=37,H23,$A$7=38,H23,$A$7=39,H23,$A$7=40,H23)</f>
        <v>8d</v>
      </c>
      <c r="J13" s="4" t="str" cm="1">
        <f t="array" ref="J13">_xlfn.IFS($A$7=1,0,$A$7=2,0,$A$7=3,0,$A$7=4,H23,$A$7=5,H24,$A$7=6,H24,$A$7=7,H24,$A$7=8,H24,$A$7=9,H25,$A$7=10,H19,$A$7=11,H19,$A$7=12,H19,$A$7=13,H21,$A$7=14,H21,$A$7=15,H21,$A$7=16,H21,$A$7=17,H23,$A$7=18,H23,$A$7=19,H23,$A$7=20,H23,$A$7=21,H25,$A$7=22,H25,$A$7=23,H25,$A$7=24,H25,$A$7=25,H27,$A$7=26,H27,$A$7=27,H27,$A$7=28,H27,$A$7=29,H29,$A$7=30,H29,$A$7=31,H29,$A$7=32,H29,$A$7=33,0,$A$7=34,0,$A$7=35,H31,$A$7=36,H31,$A$7=37,H32,$A$7=38,H33,$A$7=39,H33,$A$7=40,H33)</f>
        <v>10c</v>
      </c>
      <c r="K13" s="4" cm="1">
        <f t="array" ref="K13">_xlfn.IFS($A$7=1,0,$A$7=2,0,$A$7=3,0,$A$7=4,H33,$A$7=5,H34,$A$7=6,H34,$A$7=7,H34,$A$7=8,H22,$A$7=9,H22,$A$7=10,H22,$A$7=11,H22,$A$7=12,H22,$A$7=13,H25,$A$7=14,H25,$A$7=15,H25,$A$7=16,H25,$A$7=17,H28,$A$7=18,H28,$A$7=19,H28,$A$7=20,H28,$A$7=21,H31,$A$7=22,H31,$A$7=23,H31,$A$7=24,H31,$A$7=25,H34,$A$7=26,H34,$A$7=27,H34,$A$7=28,H34,$A$7=29,H37,$A$7=30,H37,$A$7=31,H37,$A$7=32,H37,$A$7=33,H40,$A$7=34,H40,$A$7=35,H40,$A$7=36,H40,$A$7=37,H41,$A$7=38,H42,$A$7=39,H43,$A$7=40,H43)</f>
        <v>0</v>
      </c>
      <c r="L13" s="4" t="str">
        <f t="shared" si="1"/>
        <v>6d</v>
      </c>
      <c r="M13" s="4" t="str" cm="1">
        <f t="array" ref="M13">_xlfn.IFS($A$7=1,0,$A$7=2,0,$A$7=3,0,$A$7=4,L14,$A$7=5,L15,$A$7=6,L15,$A$7=7,L15,$A$7=8,L15,$A$7=9,L16,$A$7=10,L16,$A$7=11,L16,$A$7=12,L16,$A$7=13,L17,$A$7=14,L17,$A$7=15,L17,$A$7=16,L17,$A$7=17,L18,$A$7=18,L18,$A$7=19,L18,$A$7=20,L18,$A$7=21,L19,$A$7=22,L19,$A$7=23,L19,$A$7=24,L19,$A$7=25,L20,$A$7=26,L20,$A$7=27,L20,$A$7=28,L20,$A$7=29,0,$A$7=30,L21,$A$7=31,L21,$A$7=32,L21,$A$7=33,L22,$A$7=34,L22,$A$7=35,L22,$A$7=36,L22,$A$7=37,L23,$A$7=38,L23,$A$7=39,L23,$A$7=40,L23)</f>
        <v>8c</v>
      </c>
      <c r="N13" s="4" t="str" cm="1">
        <f t="array" ref="N13">_xlfn.IFS($A$7=1,0,$A$7=2,0,$A$7=3,0,$A$7=4,L23,$A$7=5,L24,$A$7=6,L24,$A$7=7,L24,$A$7=8,L24,$A$7=9,L25,$A$7=10,L19,$A$7=11,L19,$A$7=12,L19,$A$7=13,L21,$A$7=14,L21,$A$7=15,L21,$A$7=16,L21,$A$7=17,L23,$A$7=18,L23,$A$7=19,L23,$A$7=20,L23,$A$7=21,L25,$A$7=22,L25,$A$7=23,L25,$A$7=24,L25,$A$7=25,L27,$A$7=26,L27,$A$7=27,L27,$A$7=28,L27,$A$7=29,0,$A$7=30,0,$A$7=31,L29,$A$7=32,L29,$A$7=33,L30,$A$7=34,L31,$A$7=35,L31,$A$7=36,L31,$A$7=37,L32,$A$7=38,L33,$A$7=39,L33,$A$7=40,L33)</f>
        <v>10b</v>
      </c>
      <c r="O13" s="4" cm="1">
        <f t="array" ref="O13">_xlfn.IFS($A$7=1,0,$A$7=2,0,$A$7=3,0,$A$7=4,L33,$A$7=5,L34,$A$7=6,L34,$A$7=7,L34,$A$7=8,L22,$A$7=9,L22,$A$7=10,L22,$A$7=11,L22,$A$7=12,L22,$A$7=13,L25,$A$7=14,L25,$A$7=15,L25,$A$7=16,L25,$A$7=17,L28,$A$7=18,L28,$A$7=19,L28,$A$7=20,L28,$A$7=21,L31,$A$7=22,L31,$A$7=23,L31,$A$7=24,L31,$A$7=25,L34,$A$7=26,L34,$A$7=27,L34,$A$7=28,L34,$A$7=29,L37,$A$7=30,L37,$A$7=31,L37,$A$7=32,L37,$A$7=33,L30,$A$7=34,L39,$A$7=35,L40,$A$7=36,L40,$A$7=37,L41,$A$7=38,L42,$A$7=39,L43,$A$7=40,L43)</f>
        <v>0</v>
      </c>
      <c r="P13" s="4" t="str">
        <f t="shared" si="2"/>
        <v>6c</v>
      </c>
      <c r="Q13" s="4" t="str" cm="1">
        <f t="array" ref="Q13">_xlfn.IFS($A$7=1,0,$A$7=2,0,$A$7=3,0,$A$7=4,P14,$A$7=5,P15,$A$7=6,P15,$A$7=7,P15,$A$7=8,P15,$A$7=9,P16,$A$7=10,P16,$A$7=11,P16,$A$7=12,P16,$A$7=13,P17,$A$7=14,P17,$A$7=15,P17,$A$7=16,P17,$A$7=17,P18,$A$7=18,P18,$A$7=19,P18,$A$7=20,P18,$A$7=21,P19,$A$7=22,P19,$A$7=23,P19,$A$7=24,P19,$A$7=25,0,$A$7=26,P20,$A$7=27,P20,$A$7=28,P20,$A$7=29,P21,$A$7=30,P21,$A$7=31,P21,$A$7=32,P21,$A$7=33,P22,$A$7=34,P22,$A$7=35,P22,$A$7=36,P22,$A$7=37,P23,$A$7=38,P23,$A$7=39,P23,$A$7=40,P23)</f>
        <v>8b</v>
      </c>
      <c r="R13" s="4" cm="1">
        <f t="array" ref="R13">_xlfn.IFS($A$7=1,0,$A$7=2,0,$A$7=3,0,$A$7=4,P23,$A$7=5,P24,$A$7=6,P24,$A$7=7,P24,$A$7=8,P24,$A$7=9,P25,$A$7=10,P19,$A$7=11,P19,$A$7=12,P19,$A$7=13,P21,$A$7=14,P21,$A$7=15,P21,$A$7=16,P21,$A$7=17,P23,$A$7=18,P23,$A$7=19,P23,$A$7=20,P23,$A$7=21,P25,$A$7=22,P25,$A$7=23,P25,$A$7=24,P25,$A$7=25,0,$A$7=26,0,$A$7=27,P27,$A$7=28,P27,$A$7=29,P28,$A$7=30,P29,$A$7=31,P29,$A$7=32,P29,$A$7=33,P30,$A$7=34,P31,$A$7=35,P31,$A$7=36,P31,$A$7=37,P32,$A$7=38,P33,$A$7=39,P33,$A$7=40,P33)</f>
        <v>0</v>
      </c>
      <c r="S13" s="4" cm="1">
        <f t="array" ref="S13">_xlfn.IFS($A$7=1,0,$A$7=2,0,$A$7=3,0,$A$7=4,P33,$A$7=5,P34,$A$7=6,P34,$A$7=7,P34,$A$7=8,P22,$A$7=9,P22,$A$7=10,P22,$A$7=11,P22,$A$7=12,P22,$A$7=13,P25,$A$7=14,P25,$A$7=15,P25,$A$7=16,P25,$A$7=17,P28,$A$7=18,P28,$A$7=19,P28,$A$7=20,P28,$A$7=21,P31,$A$7=22,P31,$A$7=23,P31,$A$7=24,P31,$A$7=25,P34,$A$7=26,P34,$A$7=27,P34,$A$7=28,P34,$A$7=29,P35,$A$7=30,P36,$A$7=31,P37,$A$7=32,P37,$A$7=33,P30,$A$7=34,P39,$A$7=35,P40,$A$7=36,P40,$A$7=37,P41,$A$7=38,P42,$A$7=39,P43,$A$7=40,P43)</f>
        <v>0</v>
      </c>
      <c r="T13" s="4" t="str">
        <f t="shared" si="3"/>
        <v>6b</v>
      </c>
      <c r="U13" s="4" t="str" cm="1">
        <f t="array" ref="U13">_xlfn.IFS($A$7=1,0,$A$7=2,0,$A$7=3,0,$A$7=4,T14,$A$7=5,T15,$A$7=6,T15,$A$7=7,T15,$A$7=8,T15,$A$7=9,T16,$A$7=10,T16,$A$7=11,T16,$A$7=12,T16,$A$7=13,T17,$A$7=14,T17,$A$7=15,T17,$A$7=16,T17,$A$7=17,T18,$A$7=18,T18,$A$7=19,T18,$A$7=20,T18,$A$7=21,0,$A$7=22,T19,$A$7=23,T19,$A$7=24,T19,$A$7=25,T20,$A$7=26,T20,$A$7=27,T20,$A$7=28,T20,$A$7=29,T21,$A$7=30,T21,$A$7=31,T21,$A$7=32,T21,$A$7=33,T22,$A$7=34,T22,$A$7=35,T22,$A$7=36,T22,$A$7=37,T23,$A$7=38,T23,$A$7=39,T23,$A$7=40,T23)</f>
        <v>8a</v>
      </c>
      <c r="V13" s="4" t="str" cm="1">
        <f t="array" ref="V13">_xlfn.IFS($A$7=1,0,$A$7=2,0,$A$7=3,0,$A$7=4,T23,$A$7=5,T24,$A$7=6,T24,$A$7=7,T24,$A$7=8,T24,$A$7=9,T25,$A$7=10,T19,$A$7=11,T19,$A$7=12,T19,$A$7=13,T21,$A$7=14,T21,$A$7=15,T21,$A$7=16,T21,$A$7=17,T23,$A$7=18,T23,$A$7=19,T23,$A$7=20,T23,$A$7=21,0,$A$7=22,0,$A$7=23,T25,$A$7=24,T25,$A$7=25,T26,$A$7=26,T27,$A$7=27,T27,$A$7=28,T27,$A$7=29,T28,$A$7=30,T29,$A$7=31,T29,$A$7=32,T29,$A$7=33,T30,$A$7=34,T31,$A$7=35,T31,$A$7=36,T31,$A$7=37,T32,$A$7=38,T33,$A$7=39,T33,$A$7=40,T33)</f>
        <v>9d</v>
      </c>
      <c r="W13" s="4" t="str" cm="1">
        <f t="array" ref="W13">_xlfn.IFS($A$7=1,0,$A$7=2,0,$A$7=3,0,$A$7=4,T33,$A$7=5,T34,$A$7=6,T34,$A$7=7,T34,$A$7=8,T22,$A$7=9,T22,$A$7=10,T22,$A$7=11,T22,$A$7=12,T22,$A$7=13,T25,$A$7=14,T25,$A$7=15,T25,$A$7=16,T25,$A$7=17,T28,$A$7=18,T28,$A$7=19,T28,$A$7=20,T28,$A$7=21,T31,$A$7=22,T31,$A$7=23,T31,$A$7=24,T31,$A$7=25,T32,$A$7=26,T33,$A$7=27,T34,$A$7=28,T34,$A$7=29,T35,$A$7=30,T36,$A$7=31,T37,$A$7=32,T37,$A$7=33,T30,$A$7=34,T39,$A$7=35,T40,$A$7=36,T40,$A$7=37,T41,$A$7=38,T42,$A$7=39,T43,$A$7=40,T43)</f>
        <v>11b</v>
      </c>
      <c r="X13" s="4" t="str">
        <f t="shared" si="4"/>
        <v>6a</v>
      </c>
      <c r="Y13" s="4" t="str" cm="1">
        <f t="array" ref="Y13">_xlfn.IFS($A$7=1,0,$A$7=2,0,$A$7=3,0,$A$7=4,X14,$A$7=5,X15,$A$7=6,X15,$A$7=7,X15,$A$7=8,X15,$A$7=9,X16,$A$7=10,X16,$A$7=11,X16,$A$7=12,X16,$A$7=13,X17,$A$7=14,X17,$A$7=15,X17,$A$7=16,X17,$A$7=17,0,$A$7=18,X18,$A$7=19,X18,$A$7=20,X18,$A$7=21,X19,$A$7=22,X19,$A$7=23,X19,$A$7=24,X19,$A$7=25,X20,$A$7=26,X20,$A$7=27,X20,$A$7=28,X20,$A$7=29,X21,$A$7=30,X21,$A$7=31,X21,$A$7=32,X21,$A$7=33,X22,$A$7=34,X22,$A$7=35,X22,$A$7=36,X22,$A$7=37,X23,$A$7=38,X23,$A$7=39,X23,$A$7=40,X23)</f>
        <v>7d</v>
      </c>
      <c r="Z13" s="4" t="str" cm="1">
        <f t="array" ref="Z13">_xlfn.IFS($A$7=1,0,$A$7=2,0,$A$7=3,0,$A$7=4,X23,$A$7=5,X24,$A$7=6,X24,$A$7=7,X24,$A$7=8,X24,$A$7=9,X25,$A$7=10,X19,$A$7=11,X19,$A$7=12,X19,$A$7=13,X21,$A$7=14,X21,$A$7=15,X21,$A$7=16,X21,$A$7=17,0,$A$7=18,0,$A$7=19,X23,$A$7=20,X23,$A$7=21,X24,$A$7=22,X25,$A$7=23,X25,$A$7=24,X25,$A$7=25,X26,$A$7=26,X27,$A$7=27,X27,$A$7=28,X27,$A$7=29,X28,$A$7=30,X29,$A$7=31,X29,$A$7=32,X29,$A$7=33,X30,$A$7=34,X31,$A$7=35,X31,$A$7=36,X31,$A$7=37,X32,$A$7=38,X33,$A$7=39,X33,$A$7=40,X33)</f>
        <v>9c</v>
      </c>
      <c r="AA13" s="4" t="str" cm="1">
        <f t="array" ref="AA13">_xlfn.IFS($A$7=1,0,$A$7=2,0,$A$7=3,0,$A$7=4,X33,$A$7=5,X34,$A$7=6,X34,$A$7=7,X34,$A$7=8,X22,$A$7=9,X22,$A$7=10,X22,$A$7=11,X22,$A$7=12,X22,$A$7=13,X25,$A$7=14,X25,$A$7=15,X25,$A$7=16,X25,$A$7=17,X28,$A$7=18,X28,$A$7=19,X28,$A$7=20,X28,$A$7=21,X29,$A$7=22,X30,$A$7=23,X31,$A$7=24,X31,$A$7=25,X32,$A$7=26,X33,$A$7=27,X34,$A$7=28,X34,$A$7=29,X35,$A$7=30,X36,$A$7=31,X37,$A$7=32,X37,$A$7=33,X30,$A$7=34,X39,$A$7=35,X40,$A$7=36,X40,$A$7=37,X41,$A$7=38,X42,$A$7=39,X43,$A$7=40,X43)</f>
        <v>11a</v>
      </c>
      <c r="AB13" s="4" t="str">
        <f t="shared" si="5"/>
        <v>5d</v>
      </c>
      <c r="AC13" s="4" t="str" cm="1">
        <f t="array" ref="AC13">_xlfn.IFS($A$7=1,0,$A$7=2,0,$A$7=3,0,$A$7=4,AB14,$A$7=5,AB15,$A$7=6,AB15,$A$7=7,AB15,$A$7=8,AB15,$A$7=9,AB16,$A$7=10,AB16,$A$7=11,AB16,$A$7=12,AB16,$A$7=13,AB17,$A$7=14,AB17,$A$7=15,AB17,$A$7=16,AB17,$A$7=17,AB18,$A$7=18,AB18,$A$7=19,AB18,$A$7=20,AB18,$A$7=21,AB19,$A$7=22,AB19,$A$7=23,AB19,$A$7=24,AB19,$A$7=25,AB20,$A$7=26,AB20,$A$7=27,AB20,$A$7=28,AB20,$A$7=29,AB21,$A$7=30,AB21,$A$7=31,AB21,$A$7=32,AB21,$A$7=33,AB22,$A$7=34,AB22,$A$7=35,AB22,$A$7=36,AB22,$A$7=37,AB23,$A$7=38,AB23,$A$7=39,AB23,$A$7=40,AB23)</f>
        <v>7c</v>
      </c>
      <c r="AD13" s="4" t="str" cm="1">
        <f t="array" ref="AD13">_xlfn.IFS($A$7=1,0,$A$7=2,0,$A$7=3,0,$A$7=4,AB23,$A$7=5,AB24,$A$7=6,AB24,$A$7=7,AB24,$A$7=8,AB24,$A$7=9,AB25,$A$7=10,AB19,$A$7=11,AB19,$A$7=12,AB19,$A$7=13,AB21,$A$7=14,AB21,$A$7=15,AB21,$A$7=16,AB21,$A$7=17,AB22,$A$7=18,AB23,$A$7=19,AB23,$A$7=20,AB23,$A$7=21,AB24,$A$7=22,AB25,$A$7=23,AB25,$A$7=24,AB25,$A$7=25,AB26,$A$7=26,AB27,$A$7=27,AB27,$A$7=28,AB27,$A$7=29,AB28,$A$7=30,AB29,$A$7=31,AB29,$A$7=32,AB29,$A$7=33,AB30,$A$7=34,AB31,$A$7=35,AB31,$A$7=36,AB31,$A$7=37,AB32,$A$7=38,AB33,$A$7=39,AB33,$A$7=40,AB33)</f>
        <v>9b</v>
      </c>
      <c r="AE13" s="4" t="str" cm="1">
        <f t="array" ref="AE13">_xlfn.IFS($A$7=1,0,$A$7=2,0,$A$7=3,0,$A$7=4,AB33,$A$7=5,AB34,$A$7=6,AB34,$A$7=7,AB34,$A$7=8,AB22,$A$7=9,AB22,$A$7=10,AB22,$A$7=11,AB22,$A$7=12,AB22,$A$7=13,AB25,$A$7=14,AB25,$A$7=15,AB25,$A$7=16,AB25,$A$7=17,AB26,$A$7=18,AB27,$A$7=19,AB28,$A$7=20,AB28,$A$7=21,AB29,$A$7=22,AB30,$A$7=23,AB31,$A$7=24,AB31,$A$7=25,AB32,$A$7=26,AB33,$A$7=27,AB34,$A$7=28,AB34,$A$7=29,AB35,$A$7=30,AB36,$A$7=31,AB37,$A$7=32,AB37,$A$7=33,AB30,$A$7=34,AB39,$A$7=35,AB40,$A$7=36,AB40,$A$7=37,AB41,$A$7=38,AB42,$A$7=39,AB43,$A$7=40,AB43)</f>
        <v>10d</v>
      </c>
      <c r="AF13" s="4" t="str">
        <f t="shared" si="6"/>
        <v>5c</v>
      </c>
      <c r="AG13" s="4" t="str" cm="1">
        <f t="array" ref="AG13">_xlfn.IFS($A$7=1,0,$A$7=2,0,$A$7=3,0,$A$7=4,AF14,$A$7=5,AF15,$A$7=6,AF15,$A$7=7,AF15,$A$7=8,AF15,$A$7=9,AF16,$A$7=10,AF16,$A$7=11,AF16,$A$7=12,AF16,$A$7=13,AF17,$A$7=14,AF17,$A$7=15,AF17,$A$7=16,AF17,$A$7=17,AF18,$A$7=18,AF18,$A$7=19,AF18,$A$7=20,AF18,$A$7=21,AF19,$A$7=22,AF19,$A$7=23,AF19,$A$7=24,AF19,$A$7=25,AF20,$A$7=26,AF20,$A$7=27,AF20,$A$7=28,AF20,$A$7=29,AF21,$A$7=30,AF21,$A$7=31,AF21,$A$7=32,AF21,$A$7=33,AF22,$A$7=34,AF22,$A$7=35,AF22,$A$7=36,AF22,$A$7=37,AF23,$A$7=38,AF23,$A$7=39,AF23,$A$7=40,AF23)</f>
        <v>7b</v>
      </c>
      <c r="AH13" s="4" t="str" cm="1">
        <f t="array" ref="AH13">_xlfn.IFS($A$7=1,0,$A$7=2,0,$A$7=3,0,$A$7=4,AF23,$A$7=5,AF24,$A$7=6,AF24,$A$7=7,AF24,$A$7=8,AF24,$A$7=9,AF25,$A$7=10,AF19,$A$7=11,AF19,$A$7=12,AF19,$A$7=13,AF21,$A$7=14,AF21,$A$7=15,AF21,$A$7=16,AF21,$A$7=17,AF22,$A$7=18,AF23,$A$7=19,AF23,$A$7=20,AF23,$A$7=21,AF24,$A$7=22,AF25,$A$7=23,AF25,$A$7=24,AF25,$A$7=25,AF26,$A$7=26,AF27,$A$7=27,AF27,$A$7=28,AF27,$A$7=29,AF28,$A$7=30,AF29,$A$7=31,AF29,$A$7=32,AF29,$A$7=33,AF30,$A$7=34,AF31,$A$7=35,AF31,$A$7=36,AF31,$A$7=37,AF32,$A$7=38,AF33,$A$7=39,AF33,$A$7=40,AF33)</f>
        <v>9a</v>
      </c>
      <c r="AI13" s="4" t="str" cm="1">
        <f t="array" ref="AI13">_xlfn.IFS($A$7=1,0,$A$7=2,0,$A$7=3,0,$A$7=4,AF33,$A$7=5,AF34,$A$7=6,AF34,$A$7=7,AF34,$A$7=8,AF22,$A$7=9,AF22,$A$7=10,AF22,$A$7=11,AF22,$A$7=12,AF22,$A$7=13,AF25,$A$7=14,AF25,$A$7=15,AF25,$A$7=16,AF25,$A$7=17,AF26,$A$7=18,AF27,$A$7=19,AF28,$A$7=20,AF28,$A$7=21,AF29,$A$7=22,AF30,$A$7=23,AF31,$A$7=24,AF31,$A$7=25,AF32,$A$7=26,AF33,$A$7=27,AF34,$A$7=28,AF34,$A$7=29,AF35,$A$7=30,AF36,$A$7=31,AF37,$A$7=32,AF37,$A$7=33,AF30,$A$7=34,AF39,$A$7=35,AF40,$A$7=36,AF40,$A$7=37,AF41,$A$7=38,AF42,$A$7=39,AF43,$A$7=40,AF43)</f>
        <v>10c</v>
      </c>
      <c r="AJ13" s="4" t="str">
        <f t="shared" ref="AJ13:AJ51" si="7">D5</f>
        <v>5b</v>
      </c>
      <c r="AK13" s="4" t="str" cm="1">
        <f t="array" ref="AK13">_xlfn.IFS($A$7=1,0,$A$7=2,0,$A$7=3,0,$A$7=4,AJ14,$A$7=5,AJ15,$A$7=6,AJ15,$A$7=7,AJ15,$A$7=8,AJ15,$A$7=9,AJ16,$A$7=10,AJ16,$A$7=11,AJ16,$A$7=12,AJ16,$A$7=13,AJ17,$A$7=14,AJ17,$A$7=15,AJ17,$A$7=16,AJ17,$A$7=17,AJ18,$A$7=18,AJ18,$A$7=19,AJ18,$A$7=20,AJ18,$A$7=21,AJ19,$A$7=22,AJ19,$A$7=23,AJ19,$A$7=24,AJ19,$A$7=25,AJ20,$A$7=26,AJ20,$A$7=27,AJ20,$A$7=28,AJ20,$A$7=29,AJ21,$A$7=30,AJ21,$A$7=31,AJ21,$A$7=32,AJ21,$A$7=33,AJ22,$A$7=34,AJ22,$A$7=35,AJ22,$A$7=36,AJ22,$A$7=37,AJ23,$A$7=38,AJ23,$A$7=39,AJ23,$A$7=40,AJ23)</f>
        <v>7a</v>
      </c>
      <c r="AL13" s="4" t="str" cm="1">
        <f t="array" ref="AL13">_xlfn.IFS($A$7=1,0,$A$7=2,0,$A$7=3,0,$A$7=4,AJ23,$A$7=5,AJ24,$A$7=6,AJ24,$A$7=7,AJ24,$A$7=8,AJ24,$A$7=9,AJ25,$A$7=10,AJ19,$A$7=11,AJ19,$A$7=12,AJ19,$A$7=13,AJ21,$A$7=14,AJ21,$A$7=15,AJ21,$A$7=16,AJ21,$A$7=17,AJ22,$A$7=18,AJ23,$A$7=19,AJ23,$A$7=20,AJ23,$A$7=21,AJ24,$A$7=22,AJ25,$A$7=23,AJ25,$A$7=24,AJ25,$A$7=25,AJ26,$A$7=26,AJ27,$A$7=27,AJ27,$A$7=28,AJ27,$A$7=29,AJ28,$A$7=30,AJ29,$A$7=31,AJ29,$A$7=32,AJ29,$A$7=33,AJ30,$A$7=34,AJ31,$A$7=35,AJ31,$A$7=36,AJ31,$A$7=37,AJ32,$A$7=38,AJ33,$A$7=39,AJ33,$A$7=40,AJ33)</f>
        <v>8d</v>
      </c>
      <c r="AM13" s="4" t="str" cm="1">
        <f t="array" ref="AM13">_xlfn.IFS($A$7=1,0,$A$7=2,0,$A$7=3,0,$A$7=4,AJ33,$A$7=5,AJ34,$A$7=6,AJ34,$A$7=7,AJ34,$A$7=8,AJ22,$A$7=9,AJ22,$A$7=10,AJ22,$A$7=11,AJ22,$A$7=12,AJ22,$A$7=13,AJ25,$A$7=14,AJ25,$A$7=15,AJ25,$A$7=16,AJ25,$A$7=17,AJ26,$A$7=18,AJ27,$A$7=19,AJ28,$A$7=20,AJ28,$A$7=21,AJ29,$A$7=22,AJ30,$A$7=23,AJ31,$A$7=24,AJ31,$A$7=25,AJ32,$A$7=26,AJ33,$A$7=27,AJ34,$A$7=28,AJ34,$A$7=29,AJ35,$A$7=30,AJ36,$A$7=31,AJ37,$A$7=32,AJ37,$A$7=33,AJ30,$A$7=34,AJ39,$A$7=35,AJ40,$A$7=36,AJ40,$A$7=37,AJ41,$A$7=38,AJ42,$A$7=39,AJ43,$A$7=40,AJ43)</f>
        <v>10b</v>
      </c>
      <c r="AN13" s="4" t="str">
        <f>D4</f>
        <v>5a</v>
      </c>
      <c r="AO13" s="4" t="str" cm="1">
        <f t="array" ref="AO13">_xlfn.IFS($A$7=1,0,$A$7=2,0,$A$7=3,0,$A$7=4,AN14,$A$7=5,AN15,$A$7=6,AN15,$A$7=7,AN15,$A$7=8,AN15,$A$7=9,AN16,$A$7=10,AN16,$A$7=11,AN16,$A$7=12,AN16,$A$7=13,AN17,$A$7=14,AN17,$A$7=15,AN17,$A$7=16,AN17,$A$7=17,AN18,$A$7=18,AN18,$A$7=19,AN18,$A$7=20,AN18,$A$7=21,AN19,$A$7=22,AN19,$A$7=23,AN19,$A$7=24,AN19,$A$7=25,AN20,$A$7=26,AN20,$A$7=27,AN20,$A$7=28,AN20,$A$7=29,AN21,$A$7=30,AN21,$A$7=31,AN21,$A$7=32,AN21,$A$7=33,AN22,$A$7=34,AN22,$A$7=35,AN22,$A$7=36,AN22,$A$7=37,AN23,$A$7=38,AN23,$A$7=39,AN23,$A$7=40,AN23)</f>
        <v>6d</v>
      </c>
      <c r="AP13" s="4" t="str" cm="1">
        <f t="array" ref="AP13">_xlfn.IFS($A$7=1,0,$A$7=2,0,$A$7=3,0,$A$7=4,AN23,$A$7=5,AN24,$A$7=6,AN24,$A$7=7,AN24,$A$7=8,AN24,$A$7=9,AN25,$A$7=10,AN19,$A$7=11,AN19,$A$7=12,AN19,$A$7=13,AN21,$A$7=14,AN21,$A$7=15,AN21,$A$7=16,AN21,$A$7=17,AN22,$A$7=18,AN23,$A$7=19,AN23,$A$7=20,AN23,$A$7=21,AN24,$A$7=22,AN25,$A$7=23,AN25,$A$7=24,AN25,$A$7=25,AN26,$A$7=26,AN27,$A$7=27,AN27,$A$7=28,AN27,$A$7=29,AN28,$A$7=30,AN29,$A$7=31,AN29,$A$7=32,AN29,$A$7=33,AN30,$A$7=34,AN31,$A$7=35,AN31,$A$7=36,AN31,$A$7=37,AN32,$A$7=38,AN33,$A$7=39,AN33,$A$7=40,AN33)</f>
        <v>8c</v>
      </c>
      <c r="AQ13" s="4" t="str" cm="1">
        <f t="array" ref="AQ13">_xlfn.IFS($A$7=1,0,$A$7=2,0,$A$7=3,0,$A$7=4,AN33,$A$7=5,AN34,$A$7=6,AN34,$A$7=7,AN34,$A$7=8,AN22,$A$7=9,AN22,$A$7=10,AN22,$A$7=11,AN22,$A$7=12,AN22,$A$7=13,AN25,$A$7=14,AN25,$A$7=15,AN25,$A$7=16,AN25,$A$7=17,AN26,$A$7=18,AN27,$A$7=19,AN28,$A$7=20,AN28,$A$7=21,AN29,$A$7=22,AN30,$A$7=23,AN31,$A$7=24,AN31,$A$7=25,AN32,$A$7=26,AN33,$A$7=27,AN34,$A$7=28,AN34,$A$7=29,AN35,$A$7=30,AN36,$A$7=31,AN37,$A$7=32,AN37,$A$7=33,AN30,$A$7=34,AN39,$A$7=35,AN40,$A$7=36,AN40,$A$7=37,AN41,$A$7=38,AN42,$A$7=39,AN43,$A$7=40,AN43)</f>
        <v>10a</v>
      </c>
      <c r="AR13" s="4" t="str" cm="1">
        <f t="array" ref="AR13">_xlfn.IFS($A$7=1,0,$A$7=2,0,$A$7=3,0,$A$7=4,AN13,$A$7=5,AN14,$A$7=6,AN14,$A$7=7,AN14,$A$7=8,AN14,$A$7=9,AN15,$A$7=10,AN15,$A$7=11,AN15,$A$7=12,AN15,$A$7=13,AN16,$A$7=14,AN16,$A$7=15,AN16,$A$7=16,AN16,$A$7=17,AN17,$A$7=18,AN17,$A$7=19,AN17,$A$7=20,AN17,$A$7=21,AN18,$A$7=22,AN18,$A$7=23,AN18,$A$7=24,AN18,$A$7=25,AN19,$A$7=26,AN19,$A$7=27,AN19,$A$7=28,AN19,$A$7=29,AN20,$A$7=30,AN20,$A$7=31,AN20,$A$7=32,AN20,$A$7=33,AN21,$A$7=34,AN21,$A$7=35,AN21,$A$7=36,AN21,$A$7=37,AN22,$A$7=38,AN22,$A$7=39,AN22,$A$7=40,AN22)</f>
        <v>6c</v>
      </c>
      <c r="AS13" s="4" t="str" cm="1">
        <f t="array" ref="AS13">_xlfn.IFS($A$7=1,0,$A$7=2,0,$A$7=3,0,$A$7=4,AO13,$A$7=5,AO14,$A$7=6,AO14,$A$7=7,AO14,$A$7=8,AO14,$A$7=9,AO15,$A$7=10,AO15,$A$7=11,AO15,$A$7=12,AO15,$A$7=13,AO16,$A$7=14,AO16,$A$7=15,AO16,$A$7=16,AO16,$A$7=17,AO17,$A$7=18,AO17,$A$7=19,AO17,$A$7=20,AO17,$A$7=21,AO18,$A$7=22,AO18,$A$7=23,AO18,$A$7=24,AO18,$A$7=25,AO19,$A$7=26,AO19,$A$7=27,AO19,$A$7=28,AO19,$A$7=29,AO20,$A$7=30,AO20,$A$7=31,AO20,$A$7=32,AO20,$A$7=33,AO21,$A$7=34,AO21,$A$7=35,AO21,$A$7=36,AO21,$A$7=37,AO22,$A$7=38,AO22,$A$7=39,AO22,$A$7=40,AO22)</f>
        <v>8b</v>
      </c>
      <c r="AT13" s="4" cm="1">
        <f t="array" ref="AT13">_xlfn.IFS($A$7=1,0,$A$7=2,0,$A$7=3,0,$A$7=4,AP13,$A$7=5,AP14,$A$7=6,AP14,$A$7=7,AP14,$A$7=8,AP14,$A$7=9,AP15,$A$7=10,AP15,$A$7=11,AP15,$A$7=12,AP15,$A$7=13,AP16,$A$7=14,AP16,$A$7=15,AP16,$A$7=16,AP16,$A$7=17,AP17,$A$7=18,AP17,$A$7=19,AP17,$A$7=20,AP17,$A$7=21,AP18,$A$7=22,AP18,$A$7=23,AP18,$A$7=24,AP18,$A$7=25,AP19,$A$7=26,AP19,$A$7=27,AP19,$A$7=28,AP19,$A$7=29,AP20,$A$7=30,AP20,$A$7=31,AP20,$A$7=32,AP20,$A$7=33,AP21,$A$7=34,AP21,$A$7=35,AP21,$A$7=36,AP21,$A$7=37,AP22,$A$7=38,AP22,$A$7=39,AP22,$A$7=40,AP22)</f>
        <v>0</v>
      </c>
      <c r="AU13" s="4" cm="1">
        <f t="array" ref="AU13">_xlfn.IFS($A$7=1,0,$A$7=2,0,$A$7=3,0,$A$7=4,AQ13,$A$7=5,AQ14,$A$7=6,AQ14,$A$7=7,AQ14,$A$7=8,AQ14,$A$7=9,AQ15,$A$7=10,AQ15,$A$7=11,AQ15,$A$7=12,AQ15,$A$7=13,AQ16,$A$7=14,AQ16,$A$7=15,AQ16,$A$7=16,AQ16,$A$7=17,AQ17,$A$7=18,AQ17,$A$7=19,AQ17,$A$7=20,AQ17,$A$7=21,AQ18,$A$7=22,AQ18,$A$7=23,AQ18,$A$7=24,AQ18,$A$7=25,AQ19,$A$7=26,AQ19,$A$7=27,AQ19,$A$7=28,AQ19,$A$7=29,AQ20,$A$7=30,AQ20,$A$7=31,AQ20,$A$7=32,AQ20,$A$7=33,AQ21,$A$7=34,AQ21,$A$7=35,AQ21,$A$7=36,AQ21,$A$7=37,AQ22,$A$7=38,AQ22,$A$7=39,AQ22,$A$7=40,AQ22)</f>
        <v>0</v>
      </c>
      <c r="AV13" s="4" t="str" cm="1">
        <f t="array" ref="AV13">_xlfn.IFS($A$7=1,0,$A$7=2,0,$A$7=3,0,$A$7=4,AR13,$A$7=5,AR14,$A$7=6,AR14,$A$7=7,AR14,$A$7=8,AR14,$A$7=9,AR15,$A$7=10,AR15,$A$7=11,AR15,$A$7=12,AR15,$A$7=13,AR16,$A$7=14,AR16,$A$7=15,AR16,$A$7=16,AR16,$A$7=17,AR17,$A$7=18,AR17,$A$7=19,AR17,$A$7=20,AR17,$A$7=21,AR18,$A$7=22,AR18,$A$7=23,AR18,$A$7=24,AR18,$A$7=25,AR19,$A$7=26,AR19,$A$7=27,AR19,$A$7=28,AR19,$A$7=29,AR20,$A$7=30,AR20,$A$7=31,AR20,$A$7=32,AR20,$A$7=33,AR21,$A$7=34,AR21,$A$7=35,AR21,$A$7=36,AR21,$A$7=37,AR22,$A$7=38,AR22,$A$7=39,AR22,$A$7=40,AR22)</f>
        <v>6b</v>
      </c>
      <c r="AW13" s="4" t="str" cm="1">
        <f t="array" ref="AW13">_xlfn.IFS($A$7=1,0,$A$7=2,0,$A$7=3,0,$A$7=4,AS13,$A$7=5,AS14,$A$7=6,AS14,$A$7=7,AS14,$A$7=8,AS14,$A$7=9,AS15,$A$7=10,AS15,$A$7=11,AS15,$A$7=12,AS15,$A$7=13,AS16,$A$7=14,AS16,$A$7=15,AS16,$A$7=16,AS16,$A$7=17,AS17,$A$7=18,AS17,$A$7=19,AS17,$A$7=20,AS17,$A$7=21,AS18,$A$7=22,AS18,$A$7=23,AS18,$A$7=24,AS18,$A$7=25,AS19,$A$7=26,AS19,$A$7=27,AS19,$A$7=28,AS19,$A$7=29,AS20,$A$7=30,AS20,$A$7=31,AS20,$A$7=32,AS20,$A$7=33,AS21,$A$7=34,AS21,$A$7=35,AS21,$A$7=36,AS21,$A$7=37,AS22,$A$7=38,AS22,$A$7=39,AS22,$A$7=40,AS22)</f>
        <v>8a</v>
      </c>
      <c r="AX13" s="4" t="str" cm="1">
        <f t="array" ref="AX13">_xlfn.IFS($A$7=1,0,$A$7=2,0,$A$7=3,0,$A$7=4,AT13,$A$7=5,AT14,$A$7=6,AT14,$A$7=7,AT14,$A$7=8,AT14,$A$7=9,AT15,$A$7=10,AT15,$A$7=11,AT15,$A$7=12,AT15,$A$7=13,AT16,$A$7=14,AT16,$A$7=15,AT16,$A$7=16,AT16,$A$7=17,AT17,$A$7=18,AT17,$A$7=19,AT17,$A$7=20,AT17,$A$7=21,AT18,$A$7=22,AT18,$A$7=23,AT18,$A$7=24,AT18,$A$7=25,AT19,$A$7=26,AT19,$A$7=27,AT19,$A$7=28,AT19,$A$7=29,AT20,$A$7=30,AT20,$A$7=31,AT20,$A$7=32,AT20,$A$7=33,AT21,$A$7=34,AT21,$A$7=35,AT21,$A$7=36,AT21,$A$7=37,AT22,$A$7=38,AT22,$A$7=39,AT22,$A$7=40,AT22)</f>
        <v>9d</v>
      </c>
      <c r="AY13" s="4" t="str" cm="1">
        <f t="array" ref="AY13">_xlfn.IFS($A$7=1,0,$A$7=2,0,$A$7=3,0,$A$7=4,AU13,$A$7=5,AU14,$A$7=6,AU14,$A$7=7,AU14,$A$7=8,AU14,$A$7=9,AU15,$A$7=10,AU15,$A$7=11,AU15,$A$7=12,AU15,$A$7=13,AU16,$A$7=14,AU16,$A$7=15,AU16,$A$7=16,AU16,$A$7=17,AU17,$A$7=18,AU17,$A$7=19,AU17,$A$7=20,AU17,$A$7=21,AU18,$A$7=22,AU18,$A$7=23,AU18,$A$7=24,AU18,$A$7=25,AU19,$A$7=26,AU19,$A$7=27,AU19,$A$7=28,AU19,$A$7=29,AU20,$A$7=30,AU20,$A$7=31,AU20,$A$7=32,AU20,$A$7=33,AU21,$A$7=34,AU21,$A$7=35,AU21,$A$7=36,AU21,$A$7=37,AU22,$A$7=38,AU22,$A$7=39,AU22,$A$7=40,AU22)</f>
        <v>11b</v>
      </c>
    </row>
    <row r="14" spans="1:63" x14ac:dyDescent="0.2">
      <c r="A14" s="1">
        <v>-36</v>
      </c>
      <c r="B14">
        <v>11</v>
      </c>
      <c r="C14" s="3">
        <f t="shared" si="0"/>
        <v>0.63194444444444442</v>
      </c>
      <c r="D14" s="4" t="str">
        <f>'Zeitpläne Stationen'!B13</f>
        <v>7c</v>
      </c>
      <c r="E14" s="4" t="str" cm="1">
        <f t="array" ref="E14">_xlfn.IFS($A$7=1,0,$A$7=2,0,$A$7=3,0,$A$7=4,D15,$A$7=5,D16,$A$7=6,D16,$A$7=7,D16,$A$7=8,D16,$A$7=9,D17,$A$7=10,D17,$A$7=11,D17,$A$7=12,D17,$A$7=13,D18,$A$7=14,D18,$A$7=15,D18,$A$7=16,D18,$A$7=17,D19,$A$7=18,D19,$A$7=19,D19,$A$7=20,D19,$A$7=21,D20,$A$7=22,D20,$A$7=23,D20,$A$7=24,D20,$A$7=25,D21,$A$7=26,D21,$A$7=27,D21,$A$7=28,D21,$A$7=29,D22,$A$7=30,D22,$A$7=31,D22,$A$7=32,D22,$A$7=33,D23,$A$7=34,D23,$A$7=35,D23,$A$7=36,D23,$A$7=37,D24,$A$7=38,D24,$A$7=39,D24,$A$7=40,D24)</f>
        <v>9b</v>
      </c>
      <c r="F14" s="4" t="str" cm="1">
        <f t="array" ref="F14">_xlfn.IFS($A$7=1,0,$A$7=2,0,$A$7=3,0,$A$7=4,D24,$A$7=5,D25,$A$7=6,D25,$A$7=7,D25,$A$7=8,D25,$A$7=9,D26,$A$7=10,D20,$A$7=11,D20,$A$7=12,D20,$A$7=13,D22,$A$7=14,D22,$A$7=15,D22,$A$7=16,D22,$A$7=17,D24,$A$7=18,D24,$A$7=19,D24,$A$7=20,D24,$A$7=21,D26,$A$7=22,D26,$A$7=23,D26,$A$7=24,D26,$A$7=25,D28,$A$7=26,D28,$A$7=27,D28,$A$7=28,D28,$A$7=29,D30,$A$7=30,D30,$A$7=31,D30,$A$7=32,D30,$A$7=33,D32,$A$7=34,D32,$A$7=35,D32,$A$7=36,D32,$A$7=37,D33,$A$7=38,D34,$A$7=39,D34,$A$7=40,D34)</f>
        <v>11a</v>
      </c>
      <c r="G14" s="4" cm="1">
        <f t="array" ref="G14">_xlfn.IFS($A$7=1,0,$A$7=2,0,$A$7=3,0,$A$7=4,D34,$A$7=5,D35,$A$7=6,D35,$A$7=7,D35,$A$7=8,D23,$A$7=9,D23,$A$7=10,D23,$A$7=11,D23,$A$7=12,D23,$A$7=13,D26,$A$7=14,D26,$A$7=15,D26,$A$7=16,D26,$A$7=17,D29,$A$7=18,D29,$A$7=19,D29,$A$7=20,D29,$A$7=21,D32,$A$7=22,D32,$A$7=23,D32,$A$7=24,D32,$A$7=25,D35,$A$7=26,D35,$A$7=27,D35,$A$7=28,D35,$A$7=29,D38,$A$7=30,D38,$A$7=31,D38,$A$7=32,D38,$A$7=33,D41,$A$7=34,D41,$A$7=35,D41,$A$7=36,D41,$A$7=37,D42,$A$7=38,D43,$A$7=39,D44,$A$7=40,D44)</f>
        <v>0</v>
      </c>
      <c r="H14" s="4" t="str">
        <f>'Zeitpläne Stationen'!B12</f>
        <v>7b</v>
      </c>
      <c r="I14" s="4" t="str" cm="1">
        <f t="array" ref="I14">_xlfn.IFS($A$7=1,0,$A$7=2,0,$A$7=3,0,$A$7=4,H15,$A$7=5,H16,$A$7=6,H16,$A$7=7,H16,$A$7=8,H16,$A$7=9,H17,$A$7=10,H17,$A$7=11,H17,$A$7=12,H17,$A$7=13,H18,$A$7=14,H18,$A$7=15,H18,$A$7=16,H18,$A$7=17,H19,$A$7=18,H19,$A$7=19,H19,$A$7=20,H19,$A$7=21,H20,$A$7=22,H20,$A$7=23,H20,$A$7=24,H20,$A$7=25,H21,$A$7=26,H21,$A$7=27,H21,$A$7=28,H21,$A$7=29,H22,$A$7=30,H22,$A$7=31,H22,$A$7=32,H22,$A$7=33,H23,$A$7=34,H23,$A$7=35,H23,$A$7=36,H23,$A$7=37,0,$A$7=38,H24,$A$7=39,H24,$A$7=40,H24)</f>
        <v>9a</v>
      </c>
      <c r="J14" s="4" t="str" cm="1">
        <f t="array" ref="J14">_xlfn.IFS($A$7=1,0,$A$7=2,0,$A$7=3,0,$A$7=4,H24,$A$7=5,H25,$A$7=6,H25,$A$7=7,H25,$A$7=8,H25,$A$7=9,H26,$A$7=10,H20,$A$7=11,H20,$A$7=12,H20,$A$7=13,H22,$A$7=14,H22,$A$7=15,H22,$A$7=16,H22,$A$7=17,H24,$A$7=18,H24,$A$7=19,H24,$A$7=20,H24,$A$7=21,H26,$A$7=22,H26,$A$7=23,H26,$A$7=24,H26,$A$7=25,H28,$A$7=26,H28,$A$7=27,H28,$A$7=28,H28,$A$7=29,H30,$A$7=30,H30,$A$7=31,H30,$A$7=32,H30,$A$7=33,H32,$A$7=34,H32,$A$7=35,H32,$A$7=36,H32,$A$7=37,0,$A$7=38,0,$A$7=39,H34,$A$7=40,H34)</f>
        <v>10d</v>
      </c>
      <c r="K14" s="4" cm="1">
        <f t="array" ref="K14">_xlfn.IFS($A$7=1,0,$A$7=2,0,$A$7=3,0,$A$7=4,H34,$A$7=5,H35,$A$7=6,H35,$A$7=7,H35,$A$7=8,H23,$A$7=9,H23,$A$7=10,H23,$A$7=11,H23,$A$7=12,H23,$A$7=13,H26,$A$7=14,H26,$A$7=15,H26,$A$7=16,H26,$A$7=17,H29,$A$7=18,H29,$A$7=19,H29,$A$7=20,H29,$A$7=21,H32,$A$7=22,H32,$A$7=23,H32,$A$7=24,H32,$A$7=25,H35,$A$7=26,H35,$A$7=27,H35,$A$7=28,H35,$A$7=29,H38,$A$7=30,H38,$A$7=31,H38,$A$7=32,H38,$A$7=33,H41,$A$7=34,H41,$A$7=35,H41,$A$7=36,H41,$A$7=37,H42,$A$7=38,H43,$A$7=39,H44,$A$7=40,H44)</f>
        <v>0</v>
      </c>
      <c r="L14" s="4" t="str">
        <f t="shared" si="1"/>
        <v>7a</v>
      </c>
      <c r="M14" s="4" t="str" cm="1">
        <f t="array" ref="M14">_xlfn.IFS($A$7=1,0,$A$7=2,0,$A$7=3,0,$A$7=4,L15,$A$7=5,L16,$A$7=6,L16,$A$7=7,L16,$A$7=8,L16,$A$7=9,L17,$A$7=10,L17,$A$7=11,L17,$A$7=12,L17,$A$7=13,L18,$A$7=14,L18,$A$7=15,L18,$A$7=16,L18,$A$7=17,L19,$A$7=18,L19,$A$7=19,L19,$A$7=20,L19,$A$7=21,L20,$A$7=22,L20,$A$7=23,L20,$A$7=24,L20,$A$7=25,L21,$A$7=26,L21,$A$7=27,L21,$A$7=28,L21,$A$7=29,L22,$A$7=30,L22,$A$7=31,L22,$A$7=32,L22,$A$7=33,0,$A$7=34,L23,$A$7=35,L23,$A$7=36,L23,$A$7=37,L24,$A$7=38,L24,$A$7=39,L24,$A$7=40,L24)</f>
        <v>8d</v>
      </c>
      <c r="N14" s="4" t="str" cm="1">
        <f t="array" ref="N14">_xlfn.IFS($A$7=1,0,$A$7=2,0,$A$7=3,0,$A$7=4,L24,$A$7=5,L25,$A$7=6,L25,$A$7=7,L25,$A$7=8,L25,$A$7=9,L26,$A$7=10,L20,$A$7=11,L20,$A$7=12,L20,$A$7=13,L22,$A$7=14,L22,$A$7=15,L22,$A$7=16,L22,$A$7=17,L24,$A$7=18,L24,$A$7=19,L24,$A$7=20,L24,$A$7=21,L26,$A$7=22,L26,$A$7=23,L26,$A$7=24,L26,$A$7=25,L28,$A$7=26,L28,$A$7=27,L28,$A$7=28,L28,$A$7=29,L30,$A$7=30,L30,$A$7=31,L30,$A$7=32,L30,$A$7=33,0,$A$7=34,0,$A$7=35,L32,$A$7=36,L32,$A$7=37,L33,$A$7=38,L34,$A$7=39,L34,$A$7=40,L34)</f>
        <v>10c</v>
      </c>
      <c r="O14" s="4" cm="1">
        <f t="array" ref="O14">_xlfn.IFS($A$7=1,0,$A$7=2,0,$A$7=3,0,$A$7=4,L34,$A$7=5,L35,$A$7=6,L35,$A$7=7,L35,$A$7=8,L23,$A$7=9,L23,$A$7=10,L23,$A$7=11,L23,$A$7=12,L23,$A$7=13,L26,$A$7=14,L26,$A$7=15,L26,$A$7=16,L26,$A$7=17,L29,$A$7=18,L29,$A$7=19,L29,$A$7=20,L29,$A$7=21,L32,$A$7=22,L32,$A$7=23,L32,$A$7=24,L32,$A$7=25,L35,$A$7=26,L35,$A$7=27,L35,$A$7=28,L35,$A$7=29,L38,$A$7=30,L38,$A$7=31,L38,$A$7=32,L38,$A$7=33,L41,$A$7=34,L41,$A$7=35,L41,$A$7=36,L41,$A$7=37,L42,$A$7=38,L43,$A$7=39,L44,$A$7=40,L44)</f>
        <v>0</v>
      </c>
      <c r="P14" s="4" t="str">
        <f t="shared" si="2"/>
        <v>6d</v>
      </c>
      <c r="Q14" s="4" t="str" cm="1">
        <f t="array" ref="Q14">_xlfn.IFS($A$7=1,0,$A$7=2,0,$A$7=3,0,$A$7=4,P15,$A$7=5,P16,$A$7=6,P16,$A$7=7,P16,$A$7=8,P16,$A$7=9,P17,$A$7=10,P17,$A$7=11,P17,$A$7=12,P17,$A$7=13,P18,$A$7=14,P18,$A$7=15,P18,$A$7=16,P18,$A$7=17,P19,$A$7=18,P19,$A$7=19,P19,$A$7=20,P19,$A$7=21,P20,$A$7=22,P20,$A$7=23,P20,$A$7=24,P20,$A$7=25,P21,$A$7=26,P21,$A$7=27,P21,$A$7=28,P21,$A$7=29,0,$A$7=30,P22,$A$7=31,P22,$A$7=32,P22,$A$7=33,P23,$A$7=34,P23,$A$7=35,P23,$A$7=36,P23,$A$7=37,P24,$A$7=38,P24,$A$7=39,P24,$A$7=40,P24)</f>
        <v>8c</v>
      </c>
      <c r="R14" s="4" t="str" cm="1">
        <f t="array" ref="R14">_xlfn.IFS($A$7=1,0,$A$7=2,0,$A$7=3,0,$A$7=4,P24,$A$7=5,P25,$A$7=6,P25,$A$7=7,P25,$A$7=8,P25,$A$7=9,P26,$A$7=10,P20,$A$7=11,P20,$A$7=12,P20,$A$7=13,P22,$A$7=14,P22,$A$7=15,P22,$A$7=16,P22,$A$7=17,P24,$A$7=18,P24,$A$7=19,P24,$A$7=20,P24,$A$7=21,P26,$A$7=22,P26,$A$7=23,P26,$A$7=24,P26,$A$7=25,P28,$A$7=26,P28,$A$7=27,P28,$A$7=28,P28,$A$7=29,0,$A$7=30,0,$A$7=31,P30,$A$7=32,P30,$A$7=33,P31,$A$7=34,P32,$A$7=35,P32,$A$7=36,P32,$A$7=37,P33,$A$7=38,P34,$A$7=39,P34,$A$7=40,P34)</f>
        <v>10b</v>
      </c>
      <c r="S14" s="4" cm="1">
        <f t="array" ref="S14">_xlfn.IFS($A$7=1,0,$A$7=2,0,$A$7=3,0,$A$7=4,P34,$A$7=5,P35,$A$7=6,P35,$A$7=7,P35,$A$7=8,P23,$A$7=9,P23,$A$7=10,P23,$A$7=11,P23,$A$7=12,P23,$A$7=13,P26,$A$7=14,P26,$A$7=15,P26,$A$7=16,P26,$A$7=17,P29,$A$7=18,P29,$A$7=19,P29,$A$7=20,P29,$A$7=21,P32,$A$7=22,P32,$A$7=23,P32,$A$7=24,P32,$A$7=25,P35,$A$7=26,P35,$A$7=27,P35,$A$7=28,P35,$A$7=29,P38,$A$7=30,P38,$A$7=31,P38,$A$7=32,P38,$A$7=33,P31,$A$7=34,P40,$A$7=35,P41,$A$7=36,P41,$A$7=37,P42,$A$7=38,P43,$A$7=39,P44,$A$7=40,P44)</f>
        <v>0</v>
      </c>
      <c r="T14" s="4" t="str">
        <f t="shared" si="3"/>
        <v>6c</v>
      </c>
      <c r="U14" s="4" t="str" cm="1">
        <f t="array" ref="U14">_xlfn.IFS($A$7=1,0,$A$7=2,0,$A$7=3,0,$A$7=4,T15,$A$7=5,T16,$A$7=6,T16,$A$7=7,T16,$A$7=8,T16,$A$7=9,T17,$A$7=10,T17,$A$7=11,T17,$A$7=12,T17,$A$7=13,T18,$A$7=14,T18,$A$7=15,T18,$A$7=16,T18,$A$7=17,T19,$A$7=18,T19,$A$7=19,T19,$A$7=20,T19,$A$7=21,T20,$A$7=22,T20,$A$7=23,T20,$A$7=24,T20,$A$7=25,0,$A$7=26,T21,$A$7=27,T21,$A$7=28,T21,$A$7=29,T22,$A$7=30,T22,$A$7=31,T22,$A$7=32,T22,$A$7=33,T23,$A$7=34,T23,$A$7=35,T23,$A$7=36,T23,$A$7=37,T24,$A$7=38,T24,$A$7=39,T24,$A$7=40,T24)</f>
        <v>8b</v>
      </c>
      <c r="V14" s="4" cm="1">
        <f t="array" ref="V14">_xlfn.IFS($A$7=1,0,$A$7=2,0,$A$7=3,0,$A$7=4,T24,$A$7=5,T25,$A$7=6,T25,$A$7=7,T25,$A$7=8,T25,$A$7=9,T26,$A$7=10,T20,$A$7=11,T20,$A$7=12,T20,$A$7=13,T22,$A$7=14,T22,$A$7=15,T22,$A$7=16,T22,$A$7=17,T24,$A$7=18,T24,$A$7=19,T24,$A$7=20,T24,$A$7=21,T26,$A$7=22,T26,$A$7=23,T26,$A$7=24,T26,$A$7=25,0,$A$7=26,0,$A$7=27,T28,$A$7=28,T28,$A$7=29,T29,$A$7=30,T30,$A$7=31,T30,$A$7=32,T30,$A$7=33,T31,$A$7=34,T32,$A$7=35,T32,$A$7=36,T32,$A$7=37,T33,$A$7=38,T34,$A$7=39,T34,$A$7=40,T34)</f>
        <v>0</v>
      </c>
      <c r="W14" s="4" cm="1">
        <f t="array" ref="W14">_xlfn.IFS($A$7=1,0,$A$7=2,0,$A$7=3,0,$A$7=4,T34,$A$7=5,T35,$A$7=6,T35,$A$7=7,T35,$A$7=8,T23,$A$7=9,T23,$A$7=10,T23,$A$7=11,T23,$A$7=12,T23,$A$7=13,T26,$A$7=14,T26,$A$7=15,T26,$A$7=16,T26,$A$7=17,T29,$A$7=18,T29,$A$7=19,T29,$A$7=20,T29,$A$7=21,T32,$A$7=22,T32,$A$7=23,T32,$A$7=24,T32,$A$7=25,T35,$A$7=26,T35,$A$7=27,T35,$A$7=28,T35,$A$7=29,T36,$A$7=30,T37,$A$7=31,T38,$A$7=32,T38,$A$7=33,T31,$A$7=34,T40,$A$7=35,T41,$A$7=36,T41,$A$7=37,T42,$A$7=38,T43,$A$7=39,T44,$A$7=40,T44)</f>
        <v>0</v>
      </c>
      <c r="X14" s="4" t="str">
        <f t="shared" si="4"/>
        <v>6b</v>
      </c>
      <c r="Y14" s="4" t="str" cm="1">
        <f t="array" ref="Y14">_xlfn.IFS($A$7=1,0,$A$7=2,0,$A$7=3,0,$A$7=4,X15,$A$7=5,X16,$A$7=6,X16,$A$7=7,X16,$A$7=8,X16,$A$7=9,X17,$A$7=10,X17,$A$7=11,X17,$A$7=12,X17,$A$7=13,X18,$A$7=14,X18,$A$7=15,X18,$A$7=16,X18,$A$7=17,X19,$A$7=18,X19,$A$7=19,X19,$A$7=20,X19,$A$7=21,0,$A$7=22,X20,$A$7=23,X20,$A$7=24,X20,$A$7=25,X21,$A$7=26,X21,$A$7=27,X21,$A$7=28,X21,$A$7=29,X22,$A$7=30,X22,$A$7=31,X22,$A$7=32,X22,$A$7=33,X23,$A$7=34,X23,$A$7=35,X23,$A$7=36,X23,$A$7=37,X24,$A$7=38,X24,$A$7=39,X24,$A$7=40,X24)</f>
        <v>8a</v>
      </c>
      <c r="Z14" s="4" t="str" cm="1">
        <f t="array" ref="Z14">_xlfn.IFS($A$7=1,0,$A$7=2,0,$A$7=3,0,$A$7=4,X24,$A$7=5,X25,$A$7=6,X25,$A$7=7,X25,$A$7=8,X25,$A$7=9,X26,$A$7=10,X20,$A$7=11,X20,$A$7=12,X20,$A$7=13,X22,$A$7=14,X22,$A$7=15,X22,$A$7=16,X22,$A$7=17,X24,$A$7=18,X24,$A$7=19,X24,$A$7=20,X24,$A$7=21,0,$A$7=22,0,$A$7=23,X26,$A$7=24,X26,$A$7=25,X27,$A$7=26,X28,$A$7=27,X28,$A$7=28,X28,$A$7=29,X29,$A$7=30,X30,$A$7=31,X30,$A$7=32,X30,$A$7=33,X31,$A$7=34,X32,$A$7=35,X32,$A$7=36,X32,$A$7=37,X33,$A$7=38,X34,$A$7=39,X34,$A$7=40,X34)</f>
        <v>9d</v>
      </c>
      <c r="AA14" s="4" t="str" cm="1">
        <f t="array" ref="AA14">_xlfn.IFS($A$7=1,0,$A$7=2,0,$A$7=3,0,$A$7=4,X34,$A$7=5,X35,$A$7=6,X35,$A$7=7,X35,$A$7=8,X23,$A$7=9,X23,$A$7=10,X23,$A$7=11,X23,$A$7=12,X23,$A$7=13,X26,$A$7=14,X26,$A$7=15,X26,$A$7=16,X26,$A$7=17,X29,$A$7=18,X29,$A$7=19,X29,$A$7=20,X29,$A$7=21,X32,$A$7=22,X32,$A$7=23,X32,$A$7=24,X32,$A$7=25,X33,$A$7=26,X34,$A$7=27,X35,$A$7=28,X35,$A$7=29,X36,$A$7=30,X37,$A$7=31,X38,$A$7=32,X38,$A$7=33,X31,$A$7=34,X40,$A$7=35,X41,$A$7=36,X41,$A$7=37,X42,$A$7=38,X43,$A$7=39,X44,$A$7=40,X44)</f>
        <v>11b</v>
      </c>
      <c r="AB14" s="4" t="str">
        <f t="shared" si="5"/>
        <v>6a</v>
      </c>
      <c r="AC14" s="4" t="str" cm="1">
        <f t="array" ref="AC14">_xlfn.IFS($A$7=1,0,$A$7=2,0,$A$7=3,0,$A$7=4,AB15,$A$7=5,AB16,$A$7=6,AB16,$A$7=7,AB16,$A$7=8,AB16,$A$7=9,AB17,$A$7=10,AB17,$A$7=11,AB17,$A$7=12,AB17,$A$7=13,AB18,$A$7=14,AB18,$A$7=15,AB18,$A$7=16,AB18,$A$7=17,0,$A$7=18,AB19,$A$7=19,AB19,$A$7=20,AB19,$A$7=21,AB20,$A$7=22,AB20,$A$7=23,AB20,$A$7=24,AB20,$A$7=25,AB21,$A$7=26,AB21,$A$7=27,AB21,$A$7=28,AB21,$A$7=29,AB22,$A$7=30,AB22,$A$7=31,AB22,$A$7=32,AB22,$A$7=33,AB23,$A$7=34,AB23,$A$7=35,AB23,$A$7=36,AB23,$A$7=37,AB24,$A$7=38,AB24,$A$7=39,AB24,$A$7=40,AB24)</f>
        <v>7d</v>
      </c>
      <c r="AD14" s="4" t="str" cm="1">
        <f t="array" ref="AD14">_xlfn.IFS($A$7=1,0,$A$7=2,0,$A$7=3,0,$A$7=4,AB24,$A$7=5,AB25,$A$7=6,AB25,$A$7=7,AB25,$A$7=8,AB25,$A$7=9,AB26,$A$7=10,AB20,$A$7=11,AB20,$A$7=12,AB20,$A$7=13,AB22,$A$7=14,AB22,$A$7=15,AB22,$A$7=16,AB22,$A$7=17,0,$A$7=18,0,$A$7=19,AB24,$A$7=20,AB24,$A$7=21,AB25,$A$7=22,AB26,$A$7=23,AB26,$A$7=24,AB26,$A$7=25,AB27,$A$7=26,AB28,$A$7=27,AB28,$A$7=28,AB28,$A$7=29,AB29,$A$7=30,AB30,$A$7=31,AB30,$A$7=32,AB30,$A$7=33,AB31,$A$7=34,AB32,$A$7=35,AB32,$A$7=36,AB32,$A$7=37,AB33,$A$7=38,AB34,$A$7=39,AB34,$A$7=40,AB34)</f>
        <v>9c</v>
      </c>
      <c r="AE14" s="4" t="str" cm="1">
        <f t="array" ref="AE14">_xlfn.IFS($A$7=1,0,$A$7=2,0,$A$7=3,0,$A$7=4,AB34,$A$7=5,AB35,$A$7=6,AB35,$A$7=7,AB35,$A$7=8,AB23,$A$7=9,AB23,$A$7=10,AB23,$A$7=11,AB23,$A$7=12,AB23,$A$7=13,AB26,$A$7=14,AB26,$A$7=15,AB26,$A$7=16,AB26,$A$7=17,AB29,$A$7=18,AB29,$A$7=19,AB29,$A$7=20,AB29,$A$7=21,AB30,$A$7=22,AB31,$A$7=23,AB32,$A$7=24,AB32,$A$7=25,AB33,$A$7=26,AB34,$A$7=27,AB35,$A$7=28,AB35,$A$7=29,AB36,$A$7=30,AB37,$A$7=31,AB38,$A$7=32,AB38,$A$7=33,AB31,$A$7=34,AB40,$A$7=35,AB41,$A$7=36,AB41,$A$7=37,AB42,$A$7=38,AB43,$A$7=39,AB44,$A$7=40,AB44)</f>
        <v>11a</v>
      </c>
      <c r="AF14" s="4" t="str">
        <f t="shared" si="6"/>
        <v>5d</v>
      </c>
      <c r="AG14" s="4" t="str" cm="1">
        <f t="array" ref="AG14">_xlfn.IFS($A$7=1,0,$A$7=2,0,$A$7=3,0,$A$7=4,AF15,$A$7=5,AF16,$A$7=6,AF16,$A$7=7,AF16,$A$7=8,AF16,$A$7=9,AF17,$A$7=10,AF17,$A$7=11,AF17,$A$7=12,AF17,$A$7=13,AF18,$A$7=14,AF18,$A$7=15,AF18,$A$7=16,AF18,$A$7=17,AF19,$A$7=18,AF19,$A$7=19,AF19,$A$7=20,AF19,$A$7=21,AF20,$A$7=22,AF20,$A$7=23,AF20,$A$7=24,AF20,$A$7=25,AF21,$A$7=26,AF21,$A$7=27,AF21,$A$7=28,AF21,$A$7=29,AF22,$A$7=30,AF22,$A$7=31,AF22,$A$7=32,AF22,$A$7=33,AF23,$A$7=34,AF23,$A$7=35,AF23,$A$7=36,AF23,$A$7=37,AF24,$A$7=38,AF24,$A$7=39,AF24,$A$7=40,AF24)</f>
        <v>7c</v>
      </c>
      <c r="AH14" s="4" t="str" cm="1">
        <f t="array" ref="AH14">_xlfn.IFS($A$7=1,0,$A$7=2,0,$A$7=3,0,$A$7=4,AF24,$A$7=5,AF25,$A$7=6,AF25,$A$7=7,AF25,$A$7=8,AF25,$A$7=9,AF26,$A$7=10,AF20,$A$7=11,AF20,$A$7=12,AF20,$A$7=13,AF22,$A$7=14,AF22,$A$7=15,AF22,$A$7=16,AF22,$A$7=17,AF23,$A$7=18,AF24,$A$7=19,AF24,$A$7=20,AF24,$A$7=21,AF25,$A$7=22,AF26,$A$7=23,AF26,$A$7=24,AF26,$A$7=25,AF27,$A$7=26,AF28,$A$7=27,AF28,$A$7=28,AF28,$A$7=29,AF29,$A$7=30,AF30,$A$7=31,AF30,$A$7=32,AF30,$A$7=33,AF31,$A$7=34,AF32,$A$7=35,AF32,$A$7=36,AF32,$A$7=37,AF33,$A$7=38,AF34,$A$7=39,AF34,$A$7=40,AF34)</f>
        <v>9b</v>
      </c>
      <c r="AI14" s="4" t="str" cm="1">
        <f t="array" ref="AI14">_xlfn.IFS($A$7=1,0,$A$7=2,0,$A$7=3,0,$A$7=4,AF34,$A$7=5,AF35,$A$7=6,AF35,$A$7=7,AF35,$A$7=8,AF23,$A$7=9,AF23,$A$7=10,AF23,$A$7=11,AF23,$A$7=12,AF23,$A$7=13,AF26,$A$7=14,AF26,$A$7=15,AF26,$A$7=16,AF26,$A$7=17,AF27,$A$7=18,AF28,$A$7=19,AF29,$A$7=20,AF29,$A$7=21,AF30,$A$7=22,AF31,$A$7=23,AF32,$A$7=24,AF32,$A$7=25,AF33,$A$7=26,AF34,$A$7=27,AF35,$A$7=28,AF35,$A$7=29,AF36,$A$7=30,AF37,$A$7=31,AF38,$A$7=32,AF38,$A$7=33,AF31,$A$7=34,AF40,$A$7=35,AF41,$A$7=36,AF41,$A$7=37,AF42,$A$7=38,AF43,$A$7=39,AF44,$A$7=40,AF44)</f>
        <v>10d</v>
      </c>
      <c r="AJ14" s="4" t="str">
        <f t="shared" si="7"/>
        <v>5c</v>
      </c>
      <c r="AK14" s="4" t="str" cm="1">
        <f t="array" ref="AK14">_xlfn.IFS($A$7=1,0,$A$7=2,0,$A$7=3,0,$A$7=4,AJ15,$A$7=5,AJ16,$A$7=6,AJ16,$A$7=7,AJ16,$A$7=8,AJ16,$A$7=9,AJ17,$A$7=10,AJ17,$A$7=11,AJ17,$A$7=12,AJ17,$A$7=13,AJ18,$A$7=14,AJ18,$A$7=15,AJ18,$A$7=16,AJ18,$A$7=17,AJ19,$A$7=18,AJ19,$A$7=19,AJ19,$A$7=20,AJ19,$A$7=21,AJ20,$A$7=22,AJ20,$A$7=23,AJ20,$A$7=24,AJ20,$A$7=25,AJ21,$A$7=26,AJ21,$A$7=27,AJ21,$A$7=28,AJ21,$A$7=29,AJ22,$A$7=30,AJ22,$A$7=31,AJ22,$A$7=32,AJ22,$A$7=33,AJ23,$A$7=34,AJ23,$A$7=35,AJ23,$A$7=36,AJ23,$A$7=37,AJ24,$A$7=38,AJ24,$A$7=39,AJ24,$A$7=40,AJ24)</f>
        <v>7b</v>
      </c>
      <c r="AL14" s="4" t="str" cm="1">
        <f t="array" ref="AL14">_xlfn.IFS($A$7=1,0,$A$7=2,0,$A$7=3,0,$A$7=4,AJ24,$A$7=5,AJ25,$A$7=6,AJ25,$A$7=7,AJ25,$A$7=8,AJ25,$A$7=9,AJ26,$A$7=10,AJ20,$A$7=11,AJ20,$A$7=12,AJ20,$A$7=13,AJ22,$A$7=14,AJ22,$A$7=15,AJ22,$A$7=16,AJ22,$A$7=17,AJ23,$A$7=18,AJ24,$A$7=19,AJ24,$A$7=20,AJ24,$A$7=21,AJ25,$A$7=22,AJ26,$A$7=23,AJ26,$A$7=24,AJ26,$A$7=25,AJ27,$A$7=26,AJ28,$A$7=27,AJ28,$A$7=28,AJ28,$A$7=29,AJ29,$A$7=30,AJ30,$A$7=31,AJ30,$A$7=32,AJ30,$A$7=33,AJ31,$A$7=34,AJ32,$A$7=35,AJ32,$A$7=36,AJ32,$A$7=37,AJ33,$A$7=38,AJ34,$A$7=39,AJ34,$A$7=40,AJ34)</f>
        <v>9a</v>
      </c>
      <c r="AM14" s="4" t="str" cm="1">
        <f t="array" ref="AM14">_xlfn.IFS($A$7=1,0,$A$7=2,0,$A$7=3,0,$A$7=4,AJ34,$A$7=5,AJ35,$A$7=6,AJ35,$A$7=7,AJ35,$A$7=8,AJ23,$A$7=9,AJ23,$A$7=10,AJ23,$A$7=11,AJ23,$A$7=12,AJ23,$A$7=13,AJ26,$A$7=14,AJ26,$A$7=15,AJ26,$A$7=16,AJ26,$A$7=17,AJ27,$A$7=18,AJ28,$A$7=19,AJ29,$A$7=20,AJ29,$A$7=21,AJ30,$A$7=22,AJ31,$A$7=23,AJ32,$A$7=24,AJ32,$A$7=25,AJ33,$A$7=26,AJ34,$A$7=27,AJ35,$A$7=28,AJ35,$A$7=29,AJ36,$A$7=30,AJ37,$A$7=31,AJ38,$A$7=32,AJ38,$A$7=33,AJ31,$A$7=34,AJ40,$A$7=35,AJ41,$A$7=36,AJ41,$A$7=37,AJ42,$A$7=38,AJ43,$A$7=39,AJ44,$A$7=40,AJ44)</f>
        <v>10c</v>
      </c>
      <c r="AN14" s="4" t="str">
        <f t="shared" ref="AN14:AN52" si="8">D5</f>
        <v>5b</v>
      </c>
      <c r="AO14" s="4" t="str" cm="1">
        <f t="array" ref="AO14">_xlfn.IFS($A$7=1,0,$A$7=2,0,$A$7=3,0,$A$7=4,AN15,$A$7=5,AN16,$A$7=6,AN16,$A$7=7,AN16,$A$7=8,AN16,$A$7=9,AN17,$A$7=10,AN17,$A$7=11,AN17,$A$7=12,AN17,$A$7=13,AN18,$A$7=14,AN18,$A$7=15,AN18,$A$7=16,AN18,$A$7=17,AN19,$A$7=18,AN19,$A$7=19,AN19,$A$7=20,AN19,$A$7=21,AN20,$A$7=22,AN20,$A$7=23,AN20,$A$7=24,AN20,$A$7=25,AN21,$A$7=26,AN21,$A$7=27,AN21,$A$7=28,AN21,$A$7=29,AN22,$A$7=30,AN22,$A$7=31,AN22,$A$7=32,AN22,$A$7=33,AN23,$A$7=34,AN23,$A$7=35,AN23,$A$7=36,AN23,$A$7=37,AN24,$A$7=38,AN24,$A$7=39,AN24,$A$7=40,AN24)</f>
        <v>7a</v>
      </c>
      <c r="AP14" s="4" t="str" cm="1">
        <f t="array" ref="AP14">_xlfn.IFS($A$7=1,0,$A$7=2,0,$A$7=3,0,$A$7=4,AN24,$A$7=5,AN25,$A$7=6,AN25,$A$7=7,AN25,$A$7=8,AN25,$A$7=9,AN26,$A$7=10,AN20,$A$7=11,AN20,$A$7=12,AN20,$A$7=13,AN22,$A$7=14,AN22,$A$7=15,AN22,$A$7=16,AN22,$A$7=17,AN23,$A$7=18,AN24,$A$7=19,AN24,$A$7=20,AN24,$A$7=21,AN25,$A$7=22,AN26,$A$7=23,AN26,$A$7=24,AN26,$A$7=25,AN27,$A$7=26,AN28,$A$7=27,AN28,$A$7=28,AN28,$A$7=29,AN29,$A$7=30,AN30,$A$7=31,AN30,$A$7=32,AN30,$A$7=33,AN31,$A$7=34,AN32,$A$7=35,AN32,$A$7=36,AN32,$A$7=37,AN33,$A$7=38,AN34,$A$7=39,AN34,$A$7=40,AN34)</f>
        <v>8d</v>
      </c>
      <c r="AQ14" s="4" t="str" cm="1">
        <f t="array" ref="AQ14">_xlfn.IFS($A$7=1,0,$A$7=2,0,$A$7=3,0,$A$7=4,AN34,$A$7=5,AN35,$A$7=6,AN35,$A$7=7,AN35,$A$7=8,AN23,$A$7=9,AN23,$A$7=10,AN23,$A$7=11,AN23,$A$7=12,AN23,$A$7=13,AN26,$A$7=14,AN26,$A$7=15,AN26,$A$7=16,AN26,$A$7=17,AN27,$A$7=18,AN28,$A$7=19,AN29,$A$7=20,AN29,$A$7=21,AN30,$A$7=22,AN31,$A$7=23,AN32,$A$7=24,AN32,$A$7=25,AN33,$A$7=26,AN34,$A$7=27,AN35,$A$7=28,AN35,$A$7=29,AN36,$A$7=30,AN37,$A$7=31,AN38,$A$7=32,AN38,$A$7=33,AN31,$A$7=34,AN40,$A$7=35,AN41,$A$7=36,AN41,$A$7=37,AN42,$A$7=38,AN43,$A$7=39,AN44,$A$7=40,AN44)</f>
        <v>10b</v>
      </c>
      <c r="AR14" s="4" t="str">
        <f>D4</f>
        <v>5a</v>
      </c>
      <c r="AS14" s="4" t="str" cm="1">
        <f t="array" ref="AS14">_xlfn.IFS($A$7=1,0,$A$7=2,0,$A$7=3,0,$A$7=4,AR15,$A$7=5,AR16,$A$7=6,AR16,$A$7=7,AR16,$A$7=8,AR16,$A$7=9,AR17,$A$7=10,AR17,$A$7=11,AR17,$A$7=12,AR17,$A$7=13,AR18,$A$7=14,AR18,$A$7=15,AR18,$A$7=16,AR18,$A$7=17,AR19,$A$7=18,AR19,$A$7=19,AR19,$A$7=20,AR19,$A$7=21,AR20,$A$7=22,AR20,$A$7=23,AR20,$A$7=24,AR20,$A$7=25,AR21,$A$7=26,AR21,$A$7=27,AR21,$A$7=28,AR21,$A$7=29,AR22,$A$7=30,AR22,$A$7=31,AR22,$A$7=32,AR22,$A$7=33,AR23,$A$7=34,AR23,$A$7=35,AR23,$A$7=36,AR23,$A$7=37,AR24,$A$7=38,AR24,$A$7=39,AR24,$A$7=40,AR24)</f>
        <v>6d</v>
      </c>
      <c r="AT14" s="4" t="str" cm="1">
        <f t="array" ref="AT14">_xlfn.IFS($A$7=1,0,$A$7=2,0,$A$7=3,0,$A$7=4,AR24,$A$7=5,AR25,$A$7=6,AR25,$A$7=7,AR25,$A$7=8,AR25,$A$7=9,AR26,$A$7=10,AR20,$A$7=11,AR20,$A$7=12,AR20,$A$7=13,AR22,$A$7=14,AR22,$A$7=15,AR22,$A$7=16,AR22,$A$7=17,AR23,$A$7=18,AR24,$A$7=19,AR24,$A$7=20,AR24,$A$7=21,AR25,$A$7=22,AR26,$A$7=23,AR26,$A$7=24,AR26,$A$7=25,AR27,$A$7=26,AR28,$A$7=27,AR28,$A$7=28,AR28,$A$7=29,AR29,$A$7=30,AR30,$A$7=31,AR30,$A$7=32,AR30,$A$7=33,AR31,$A$7=34,AR32,$A$7=35,AR32,$A$7=36,AR32,$A$7=37,AR33,$A$7=38,AR34,$A$7=39,AR34,$A$7=40,AR34)</f>
        <v>8c</v>
      </c>
      <c r="AU14" s="4" t="str" cm="1">
        <f t="array" ref="AU14">_xlfn.IFS($A$7=1,0,$A$7=2,0,$A$7=3,0,$A$7=4,AR34,$A$7=5,AR35,$A$7=6,AR35,$A$7=7,AR35,$A$7=8,AR23,$A$7=9,AR23,$A$7=10,AR23,$A$7=11,AR23,$A$7=12,AR23,$A$7=13,AR26,$A$7=14,AR26,$A$7=15,AR26,$A$7=16,AR26,$A$7=17,AR27,$A$7=18,AR28,$A$7=19,AR29,$A$7=20,AR29,$A$7=21,AR30,$A$7=22,AR31,$A$7=23,AR32,$A$7=24,AR32,$A$7=25,AR33,$A$7=26,AR34,$A$7=27,AR35,$A$7=28,AR35,$A$7=29,AR36,$A$7=30,AR37,$A$7=31,AR38,$A$7=32,AR38,$A$7=33,AR31,$A$7=34,AR40,$A$7=35,AR41,$A$7=36,AR41,$A$7=37,AR42,$A$7=38,AR43,$A$7=39,AR44,$A$7=40,AR44)</f>
        <v>10a</v>
      </c>
      <c r="AV14" s="4" t="str" cm="1">
        <f t="array" ref="AV14">_xlfn.IFS($A$7=1,0,$A$7=2,0,$A$7=3,0,$A$7=4,AR14,$A$7=5,AR15,$A$7=6,AR15,$A$7=7,AR15,$A$7=8,AR15,$A$7=9,AR16,$A$7=10,AR16,$A$7=11,AR16,$A$7=12,AR16,$A$7=13,AR17,$A$7=14,AR17,$A$7=15,AR17,$A$7=16,AR17,$A$7=17,AR18,$A$7=18,AR18,$A$7=19,AR18,$A$7=20,AR18,$A$7=21,AR19,$A$7=22,AR19,$A$7=23,AR19,$A$7=24,AR19,$A$7=25,AR20,$A$7=26,AR20,$A$7=27,AR20,$A$7=28,AR20,$A$7=29,AR21,$A$7=30,AR21,$A$7=31,AR21,$A$7=32,AR21,$A$7=33,AR22,$A$7=34,AR22,$A$7=35,AR22,$A$7=36,AR22,$A$7=37,AR23,$A$7=38,AR23,$A$7=39,AR23,$A$7=40,AR23)</f>
        <v>6c</v>
      </c>
      <c r="AW14" s="4" t="str" cm="1">
        <f t="array" ref="AW14">_xlfn.IFS($A$7=1,0,$A$7=2,0,$A$7=3,0,$A$7=4,AS14,$A$7=5,AS15,$A$7=6,AS15,$A$7=7,AS15,$A$7=8,AS15,$A$7=9,AS16,$A$7=10,AS16,$A$7=11,AS16,$A$7=12,AS16,$A$7=13,AS17,$A$7=14,AS17,$A$7=15,AS17,$A$7=16,AS17,$A$7=17,AS18,$A$7=18,AS18,$A$7=19,AS18,$A$7=20,AS18,$A$7=21,AS19,$A$7=22,AS19,$A$7=23,AS19,$A$7=24,AS19,$A$7=25,AS20,$A$7=26,AS20,$A$7=27,AS20,$A$7=28,AS20,$A$7=29,AS21,$A$7=30,AS21,$A$7=31,AS21,$A$7=32,AS21,$A$7=33,AS22,$A$7=34,AS22,$A$7=35,AS22,$A$7=36,AS22,$A$7=37,AS23,$A$7=38,AS23,$A$7=39,AS23,$A$7=40,AS23)</f>
        <v>8b</v>
      </c>
      <c r="AX14" s="4" cm="1">
        <f t="array" ref="AX14">_xlfn.IFS($A$7=1,0,$A$7=2,0,$A$7=3,0,$A$7=4,AT14,$A$7=5,AT15,$A$7=6,AT15,$A$7=7,AT15,$A$7=8,AT15,$A$7=9,AT16,$A$7=10,AT16,$A$7=11,AT16,$A$7=12,AT16,$A$7=13,AT17,$A$7=14,AT17,$A$7=15,AT17,$A$7=16,AT17,$A$7=17,AT18,$A$7=18,AT18,$A$7=19,AT18,$A$7=20,AT18,$A$7=21,AT19,$A$7=22,AT19,$A$7=23,AT19,$A$7=24,AT19,$A$7=25,AT20,$A$7=26,AT20,$A$7=27,AT20,$A$7=28,AT20,$A$7=29,AT21,$A$7=30,AT21,$A$7=31,AT21,$A$7=32,AT21,$A$7=33,AT22,$A$7=34,AT22,$A$7=35,AT22,$A$7=36,AT22,$A$7=37,AT23,$A$7=38,AT23,$A$7=39,AT23,$A$7=40,AT23)</f>
        <v>0</v>
      </c>
      <c r="AY14" s="4" cm="1">
        <f t="array" ref="AY14">_xlfn.IFS($A$7=1,0,$A$7=2,0,$A$7=3,0,$A$7=4,AU14,$A$7=5,AU15,$A$7=6,AU15,$A$7=7,AU15,$A$7=8,AU15,$A$7=9,AU16,$A$7=10,AU16,$A$7=11,AU16,$A$7=12,AU16,$A$7=13,AU17,$A$7=14,AU17,$A$7=15,AU17,$A$7=16,AU17,$A$7=17,AU18,$A$7=18,AU18,$A$7=19,AU18,$A$7=20,AU18,$A$7=21,AU19,$A$7=22,AU19,$A$7=23,AU19,$A$7=24,AU19,$A$7=25,AU20,$A$7=26,AU20,$A$7=27,AU20,$A$7=28,AU20,$A$7=29,AU21,$A$7=30,AU21,$A$7=31,AU21,$A$7=32,AU21,$A$7=33,AU22,$A$7=34,AU22,$A$7=35,AU22,$A$7=36,AU22,$A$7=37,AU23,$A$7=38,AU23,$A$7=39,AU23,$A$7=40,AU23)</f>
        <v>0</v>
      </c>
    </row>
    <row r="15" spans="1:63" x14ac:dyDescent="0.2">
      <c r="A15" s="1">
        <v>-35</v>
      </c>
      <c r="B15">
        <v>12</v>
      </c>
      <c r="C15" s="3">
        <f t="shared" si="0"/>
        <v>0.65972222222222221</v>
      </c>
      <c r="D15" s="4" t="str">
        <f>'Zeitpläne Stationen'!B14</f>
        <v>7d</v>
      </c>
      <c r="E15" s="4" t="str" cm="1">
        <f t="array" ref="E15">_xlfn.IFS($A$7=1,0,$A$7=2,0,$A$7=3,0,$A$7=4,D16,$A$7=5,D17,$A$7=6,D17,$A$7=7,D17,$A$7=8,D17,$A$7=9,D18,$A$7=10,D18,$A$7=11,D18,$A$7=12,D18,$A$7=13,D19,$A$7=14,D19,$A$7=15,D19,$A$7=16,D19,$A$7=17,D20,$A$7=18,D20,$A$7=19,D20,$A$7=20,D20,$A$7=21,D21,$A$7=22,D21,$A$7=23,D21,$A$7=24,D21,$A$7=25,D22,$A$7=26,D22,$A$7=27,D22,$A$7=28,D22,$A$7=29,D23,$A$7=30,D23,$A$7=31,D23,$A$7=32,D23,$A$7=33,D24,$A$7=34,D24,$A$7=35,D24,$A$7=36,D24,$A$7=37,D25,$A$7=38,D25,$A$7=39,D25,$A$7=40,D25)</f>
        <v>9c</v>
      </c>
      <c r="F15" s="4" t="str" cm="1">
        <f t="array" ref="F15">_xlfn.IFS($A$7=1,0,$A$7=2,0,$A$7=3,0,$A$7=4,D25,$A$7=5,D26,$A$7=6,D26,$A$7=7,D26,$A$7=8,D26,$A$7=9,D27,$A$7=10,D21,$A$7=11,D21,$A$7=12,D21,$A$7=13,D23,$A$7=14,D23,$A$7=15,D23,$A$7=16,D23,$A$7=17,D25,$A$7=18,D25,$A$7=19,D25,$A$7=20,D25,$A$7=21,D27,$A$7=22,D27,$A$7=23,D27,$A$7=24,D27,$A$7=25,D29,$A$7=26,D29,$A$7=27,D29,$A$7=28,D29,$A$7=29,D31,$A$7=30,D31,$A$7=31,D31,$A$7=32,D31,$A$7=33,D33,$A$7=34,D33,$A$7=35,D33,$A$7=36,D33,$A$7=37,D34,$A$7=38,D35,$A$7=39,D35,$A$7=40,D35)</f>
        <v>11b</v>
      </c>
      <c r="G15" s="4" cm="1">
        <f t="array" ref="G15">_xlfn.IFS($A$7=1,0,$A$7=2,0,$A$7=3,0,$A$7=4,D35,$A$7=5,D36,$A$7=6,D36,$A$7=7,D36,$A$7=8,D24,$A$7=9,D24,$A$7=10,D24,$A$7=11,D24,$A$7=12,D24,$A$7=13,D27,$A$7=14,D27,$A$7=15,D27,$A$7=16,D27,$A$7=17,D30,$A$7=18,D30,$A$7=19,D30,$A$7=20,D30,$A$7=21,D33,$A$7=22,D33,$A$7=23,D33,$A$7=24,D33,$A$7=25,D36,$A$7=26,D36,$A$7=27,D36,$A$7=28,D36,$A$7=29,D39,$A$7=30,D39,$A$7=31,D39,$A$7=32,D39,$A$7=33,D42,$A$7=34,D42,$A$7=35,D42,$A$7=36,D42,$A$7=37,D43,$A$7=38,D44,$A$7=39,D45,$A$7=40,D45)</f>
        <v>0</v>
      </c>
      <c r="H15" s="4" t="str">
        <f>'Zeitpläne Stationen'!B13</f>
        <v>7c</v>
      </c>
      <c r="I15" s="4" t="str" cm="1">
        <f t="array" ref="I15">_xlfn.IFS($A$7=1,0,$A$7=2,0,$A$7=3,0,$A$7=4,H16,$A$7=5,H17,$A$7=6,H17,$A$7=7,H17,$A$7=8,H17,$A$7=9,H18,$A$7=10,H18,$A$7=11,H18,$A$7=12,H18,$A$7=13,H19,$A$7=14,H19,$A$7=15,H19,$A$7=16,H19,$A$7=17,H20,$A$7=18,H20,$A$7=19,H20,$A$7=20,H20,$A$7=21,H21,$A$7=22,H21,$A$7=23,H21,$A$7=24,H21,$A$7=25,H22,$A$7=26,H22,$A$7=27,H22,$A$7=28,H22,$A$7=29,H23,$A$7=30,H23,$A$7=31,H23,$A$7=32,H23,$A$7=33,H24,$A$7=34,H24,$A$7=35,H24,$A$7=36,H24,$A$7=37,H25,$A$7=38,H25,$A$7=39,H25,$A$7=40,H25)</f>
        <v>9b</v>
      </c>
      <c r="J15" s="4" t="str" cm="1">
        <f t="array" ref="J15">_xlfn.IFS($A$7=1,0,$A$7=2,0,$A$7=3,0,$A$7=4,H25,$A$7=5,H26,$A$7=6,H26,$A$7=7,H26,$A$7=8,H26,$A$7=9,H27,$A$7=10,H21,$A$7=11,H21,$A$7=12,H21,$A$7=13,H23,$A$7=14,H23,$A$7=15,H23,$A$7=16,H23,$A$7=17,H25,$A$7=18,H25,$A$7=19,H25,$A$7=20,H25,$A$7=21,H27,$A$7=22,H27,$A$7=23,H27,$A$7=24,H27,$A$7=25,H29,$A$7=26,H29,$A$7=27,H29,$A$7=28,H29,$A$7=29,H31,$A$7=30,H31,$A$7=31,H31,$A$7=32,H31,$A$7=33,H33,$A$7=34,H33,$A$7=35,H33,$A$7=36,H33,$A$7=37,H34,$A$7=38,H35,$A$7=39,H35,$A$7=40,H35)</f>
        <v>11a</v>
      </c>
      <c r="K15" s="4" cm="1">
        <f t="array" ref="K15">_xlfn.IFS($A$7=1,0,$A$7=2,0,$A$7=3,0,$A$7=4,H35,$A$7=5,H36,$A$7=6,H36,$A$7=7,H36,$A$7=8,H24,$A$7=9,H24,$A$7=10,H24,$A$7=11,H24,$A$7=12,H24,$A$7=13,H27,$A$7=14,H27,$A$7=15,H27,$A$7=16,H27,$A$7=17,H30,$A$7=18,H30,$A$7=19,H30,$A$7=20,H30,$A$7=21,H33,$A$7=22,H33,$A$7=23,H33,$A$7=24,H33,$A$7=25,H36,$A$7=26,H36,$A$7=27,H36,$A$7=28,H36,$A$7=29,H39,$A$7=30,H39,$A$7=31,H39,$A$7=32,H39,$A$7=33,H42,$A$7=34,H42,$A$7=35,H42,$A$7=36,H42,$A$7=37,H43,$A$7=38,H44,$A$7=39,H45,$A$7=40,H45)</f>
        <v>0</v>
      </c>
      <c r="L15" s="4" t="str">
        <f t="shared" si="1"/>
        <v>7b</v>
      </c>
      <c r="M15" s="4" t="str" cm="1">
        <f t="array" ref="M15">_xlfn.IFS($A$7=1,0,$A$7=2,0,$A$7=3,0,$A$7=4,L16,$A$7=5,L17,$A$7=6,L17,$A$7=7,L17,$A$7=8,L17,$A$7=9,L18,$A$7=10,L18,$A$7=11,L18,$A$7=12,L18,$A$7=13,L19,$A$7=14,L19,$A$7=15,L19,$A$7=16,L19,$A$7=17,L20,$A$7=18,L20,$A$7=19,L20,$A$7=20,L20,$A$7=21,L21,$A$7=22,L21,$A$7=23,L21,$A$7=24,L21,$A$7=25,L22,$A$7=26,L22,$A$7=27,L22,$A$7=28,L22,$A$7=29,L23,$A$7=30,L23,$A$7=31,L23,$A$7=32,L23,$A$7=33,L24,$A$7=34,L24,$A$7=35,L24,$A$7=36,L24,$A$7=37,0,$A$7=38,L25,$A$7=39,L25,$A$7=40,L25)</f>
        <v>9a</v>
      </c>
      <c r="N15" s="4" t="str" cm="1">
        <f t="array" ref="N15">_xlfn.IFS($A$7=1,0,$A$7=2,0,$A$7=3,0,$A$7=4,L25,$A$7=5,L26,$A$7=6,L26,$A$7=7,L26,$A$7=8,L26,$A$7=9,L27,$A$7=10,L21,$A$7=11,L21,$A$7=12,L21,$A$7=13,L23,$A$7=14,L23,$A$7=15,L23,$A$7=16,L23,$A$7=17,L25,$A$7=18,L25,$A$7=19,L25,$A$7=20,L25,$A$7=21,L27,$A$7=22,L27,$A$7=23,L27,$A$7=24,L27,$A$7=25,L29,$A$7=26,L29,$A$7=27,L29,$A$7=28,L29,$A$7=29,L31,$A$7=30,L31,$A$7=31,L31,$A$7=32,L31,$A$7=33,L33,$A$7=34,L33,$A$7=35,L33,$A$7=36,L33,$A$7=37,0,$A$7=38,0,$A$7=39,L35,$A$7=40,L35)</f>
        <v>10d</v>
      </c>
      <c r="O15" s="4" cm="1">
        <f t="array" ref="O15">_xlfn.IFS($A$7=1,0,$A$7=2,0,$A$7=3,0,$A$7=4,L35,$A$7=5,L36,$A$7=6,L36,$A$7=7,L36,$A$7=8,L24,$A$7=9,L24,$A$7=10,L24,$A$7=11,L24,$A$7=12,L24,$A$7=13,L27,$A$7=14,L27,$A$7=15,L27,$A$7=16,L27,$A$7=17,L30,$A$7=18,L30,$A$7=19,L30,$A$7=20,L30,$A$7=21,L33,$A$7=22,L33,$A$7=23,L33,$A$7=24,L33,$A$7=25,L36,$A$7=26,L36,$A$7=27,L36,$A$7=28,L36,$A$7=29,L39,$A$7=30,L39,$A$7=31,L39,$A$7=32,L39,$A$7=33,L42,$A$7=34,L42,$A$7=35,L42,$A$7=36,L42,$A$7=37,L43,$A$7=38,L44,$A$7=39,L45,$A$7=40,L45)</f>
        <v>0</v>
      </c>
      <c r="P15" s="4" t="str">
        <f t="shared" si="2"/>
        <v>7a</v>
      </c>
      <c r="Q15" s="4" t="str" cm="1">
        <f t="array" ref="Q15">_xlfn.IFS($A$7=1,0,$A$7=2,0,$A$7=3,0,$A$7=4,P16,$A$7=5,P17,$A$7=6,P17,$A$7=7,P17,$A$7=8,P17,$A$7=9,P18,$A$7=10,P18,$A$7=11,P18,$A$7=12,P18,$A$7=13,P19,$A$7=14,P19,$A$7=15,P19,$A$7=16,P19,$A$7=17,P20,$A$7=18,P20,$A$7=19,P20,$A$7=20,P20,$A$7=21,P21,$A$7=22,P21,$A$7=23,P21,$A$7=24,P21,$A$7=25,P22,$A$7=26,P22,$A$7=27,P22,$A$7=28,P22,$A$7=29,P23,$A$7=30,P23,$A$7=31,P23,$A$7=32,P23,$A$7=33,0,$A$7=34,P24,$A$7=35,P24,$A$7=36,P24,$A$7=37,P25,$A$7=38,P25,$A$7=39,P25,$A$7=40,P25)</f>
        <v>8d</v>
      </c>
      <c r="R15" s="4" t="str" cm="1">
        <f t="array" ref="R15">_xlfn.IFS($A$7=1,0,$A$7=2,0,$A$7=3,0,$A$7=4,P25,$A$7=5,P26,$A$7=6,P26,$A$7=7,P26,$A$7=8,P26,$A$7=9,P27,$A$7=10,P21,$A$7=11,P21,$A$7=12,P21,$A$7=13,P23,$A$7=14,P23,$A$7=15,P23,$A$7=16,P23,$A$7=17,P25,$A$7=18,P25,$A$7=19,P25,$A$7=20,P25,$A$7=21,P27,$A$7=22,P27,$A$7=23,P27,$A$7=24,P27,$A$7=25,P29,$A$7=26,P29,$A$7=27,P29,$A$7=28,P29,$A$7=29,P31,$A$7=30,P31,$A$7=31,P31,$A$7=32,P31,$A$7=33,0,$A$7=34,0,$A$7=35,P33,$A$7=36,P33,$A$7=37,P34,$A$7=38,P35,$A$7=39,P35,$A$7=40,P35)</f>
        <v>10c</v>
      </c>
      <c r="S15" s="4" cm="1">
        <f t="array" ref="S15">_xlfn.IFS($A$7=1,0,$A$7=2,0,$A$7=3,0,$A$7=4,P35,$A$7=5,P36,$A$7=6,P36,$A$7=7,P36,$A$7=8,P24,$A$7=9,P24,$A$7=10,P24,$A$7=11,P24,$A$7=12,P24,$A$7=13,P27,$A$7=14,P27,$A$7=15,P27,$A$7=16,P27,$A$7=17,P30,$A$7=18,P30,$A$7=19,P30,$A$7=20,P30,$A$7=21,P33,$A$7=22,P33,$A$7=23,P33,$A$7=24,P33,$A$7=25,P36,$A$7=26,P36,$A$7=27,P36,$A$7=28,P36,$A$7=29,P39,$A$7=30,P39,$A$7=31,P39,$A$7=32,P39,$A$7=33,P42,$A$7=34,P42,$A$7=35,P42,$A$7=36,P42,$A$7=37,P43,$A$7=38,P44,$A$7=39,P45,$A$7=40,P45)</f>
        <v>0</v>
      </c>
      <c r="T15" s="4" t="str">
        <f t="shared" si="3"/>
        <v>6d</v>
      </c>
      <c r="U15" s="4" t="str" cm="1">
        <f t="array" ref="U15">_xlfn.IFS($A$7=1,0,$A$7=2,0,$A$7=3,0,$A$7=4,T16,$A$7=5,T17,$A$7=6,T17,$A$7=7,T17,$A$7=8,T17,$A$7=9,T18,$A$7=10,T18,$A$7=11,T18,$A$7=12,T18,$A$7=13,T19,$A$7=14,T19,$A$7=15,T19,$A$7=16,T19,$A$7=17,T20,$A$7=18,T20,$A$7=19,T20,$A$7=20,T20,$A$7=21,T21,$A$7=22,T21,$A$7=23,T21,$A$7=24,T21,$A$7=25,T22,$A$7=26,T22,$A$7=27,T22,$A$7=28,T22,$A$7=29,0,$A$7=30,T23,$A$7=31,T23,$A$7=32,T23,$A$7=33,T24,$A$7=34,T24,$A$7=35,T24,$A$7=36,T24,$A$7=37,T25,$A$7=38,T25,$A$7=39,T25,$A$7=40,T25)</f>
        <v>8c</v>
      </c>
      <c r="V15" s="4" t="str" cm="1">
        <f t="array" ref="V15">_xlfn.IFS($A$7=1,0,$A$7=2,0,$A$7=3,0,$A$7=4,T25,$A$7=5,T26,$A$7=6,T26,$A$7=7,T26,$A$7=8,T26,$A$7=9,T27,$A$7=10,T21,$A$7=11,T21,$A$7=12,T21,$A$7=13,T23,$A$7=14,T23,$A$7=15,T23,$A$7=16,T23,$A$7=17,T25,$A$7=18,T25,$A$7=19,T25,$A$7=20,T25,$A$7=21,T27,$A$7=22,T27,$A$7=23,T27,$A$7=24,T27,$A$7=25,T29,$A$7=26,T29,$A$7=27,T29,$A$7=28,T29,$A$7=29,0,$A$7=30,0,$A$7=31,T31,$A$7=32,T31,$A$7=33,T32,$A$7=34,T33,$A$7=35,T33,$A$7=36,T33,$A$7=37,T34,$A$7=38,T35,$A$7=39,T35,$A$7=40,T35)</f>
        <v>10b</v>
      </c>
      <c r="W15" s="4" cm="1">
        <f t="array" ref="W15">_xlfn.IFS($A$7=1,0,$A$7=2,0,$A$7=3,0,$A$7=4,T35,$A$7=5,T36,$A$7=6,T36,$A$7=7,T36,$A$7=8,T24,$A$7=9,T24,$A$7=10,T24,$A$7=11,T24,$A$7=12,T24,$A$7=13,T27,$A$7=14,T27,$A$7=15,T27,$A$7=16,T27,$A$7=17,T30,$A$7=18,T30,$A$7=19,T30,$A$7=20,T30,$A$7=21,T33,$A$7=22,T33,$A$7=23,T33,$A$7=24,T33,$A$7=25,T36,$A$7=26,T36,$A$7=27,T36,$A$7=28,T36,$A$7=29,T39,$A$7=30,T39,$A$7=31,T39,$A$7=32,T39,$A$7=33,T32,$A$7=34,T41,$A$7=35,T42,$A$7=36,T42,$A$7=37,T43,$A$7=38,T44,$A$7=39,T45,$A$7=40,T45)</f>
        <v>0</v>
      </c>
      <c r="X15" s="4" t="str">
        <f t="shared" si="4"/>
        <v>6c</v>
      </c>
      <c r="Y15" s="4" t="str" cm="1">
        <f t="array" ref="Y15">_xlfn.IFS($A$7=1,0,$A$7=2,0,$A$7=3,0,$A$7=4,X16,$A$7=5,X17,$A$7=6,X17,$A$7=7,X17,$A$7=8,X17,$A$7=9,X18,$A$7=10,X18,$A$7=11,X18,$A$7=12,X18,$A$7=13,X19,$A$7=14,X19,$A$7=15,X19,$A$7=16,X19,$A$7=17,X20,$A$7=18,X20,$A$7=19,X20,$A$7=20,X20,$A$7=21,X21,$A$7=22,X21,$A$7=23,X21,$A$7=24,X21,$A$7=25,0,$A$7=26,X22,$A$7=27,X22,$A$7=28,X22,$A$7=29,X23,$A$7=30,X23,$A$7=31,X23,$A$7=32,X23,$A$7=33,X24,$A$7=34,X24,$A$7=35,X24,$A$7=36,X24,$A$7=37,X25,$A$7=38,X25,$A$7=39,X25,$A$7=40,X25)</f>
        <v>8b</v>
      </c>
      <c r="Z15" s="4" cm="1">
        <f t="array" ref="Z15">_xlfn.IFS($A$7=1,0,$A$7=2,0,$A$7=3,0,$A$7=4,X25,$A$7=5,X26,$A$7=6,X26,$A$7=7,X26,$A$7=8,X26,$A$7=9,X27,$A$7=10,X21,$A$7=11,X21,$A$7=12,X21,$A$7=13,X23,$A$7=14,X23,$A$7=15,X23,$A$7=16,X23,$A$7=17,X25,$A$7=18,X25,$A$7=19,X25,$A$7=20,X25,$A$7=21,X27,$A$7=22,X27,$A$7=23,X27,$A$7=24,X27,$A$7=25,0,$A$7=26,0,$A$7=27,X29,$A$7=28,X29,$A$7=29,X30,$A$7=30,X31,$A$7=31,X31,$A$7=32,X31,$A$7=33,X32,$A$7=34,X33,$A$7=35,X33,$A$7=36,X33,$A$7=37,X34,$A$7=38,X35,$A$7=39,X35,$A$7=40,X35)</f>
        <v>0</v>
      </c>
      <c r="AA15" s="4" cm="1">
        <f t="array" ref="AA15">_xlfn.IFS($A$7=1,0,$A$7=2,0,$A$7=3,0,$A$7=4,X35,$A$7=5,X36,$A$7=6,X36,$A$7=7,X36,$A$7=8,X24,$A$7=9,X24,$A$7=10,X24,$A$7=11,X24,$A$7=12,X24,$A$7=13,X27,$A$7=14,X27,$A$7=15,X27,$A$7=16,X27,$A$7=17,X30,$A$7=18,X30,$A$7=19,X30,$A$7=20,X30,$A$7=21,X33,$A$7=22,X33,$A$7=23,X33,$A$7=24,X33,$A$7=25,X36,$A$7=26,X36,$A$7=27,X36,$A$7=28,X36,$A$7=29,X37,$A$7=30,X38,$A$7=31,X39,$A$7=32,X39,$A$7=33,X32,$A$7=34,X41,$A$7=35,X42,$A$7=36,X42,$A$7=37,X43,$A$7=38,X44,$A$7=39,X45,$A$7=40,X45)</f>
        <v>0</v>
      </c>
      <c r="AB15" s="4" t="str">
        <f t="shared" si="5"/>
        <v>6b</v>
      </c>
      <c r="AC15" s="4" t="str" cm="1">
        <f t="array" ref="AC15">_xlfn.IFS($A$7=1,0,$A$7=2,0,$A$7=3,0,$A$7=4,AB16,$A$7=5,AB17,$A$7=6,AB17,$A$7=7,AB17,$A$7=8,AB17,$A$7=9,AB18,$A$7=10,AB18,$A$7=11,AB18,$A$7=12,AB18,$A$7=13,AB19,$A$7=14,AB19,$A$7=15,AB19,$A$7=16,AB19,$A$7=17,AB20,$A$7=18,AB20,$A$7=19,AB20,$A$7=20,AB20,$A$7=21,0,$A$7=22,AB21,$A$7=23,AB21,$A$7=24,AB21,$A$7=25,AB22,$A$7=26,AB22,$A$7=27,AB22,$A$7=28,AB22,$A$7=29,AB23,$A$7=30,AB23,$A$7=31,AB23,$A$7=32,AB23,$A$7=33,AB24,$A$7=34,AB24,$A$7=35,AB24,$A$7=36,AB24,$A$7=37,AB25,$A$7=38,AB25,$A$7=39,AB25,$A$7=40,AB25)</f>
        <v>8a</v>
      </c>
      <c r="AD15" s="4" t="str" cm="1">
        <f t="array" ref="AD15">_xlfn.IFS($A$7=1,0,$A$7=2,0,$A$7=3,0,$A$7=4,AB25,$A$7=5,AB26,$A$7=6,AB26,$A$7=7,AB26,$A$7=8,AB26,$A$7=9,AB27,$A$7=10,AB21,$A$7=11,AB21,$A$7=12,AB21,$A$7=13,AB23,$A$7=14,AB23,$A$7=15,AB23,$A$7=16,AB23,$A$7=17,AB25,$A$7=18,AB25,$A$7=19,AB25,$A$7=20,AB25,$A$7=21,0,$A$7=22,0,$A$7=23,AB27,$A$7=24,AB27,$A$7=25,AB28,$A$7=26,AB29,$A$7=27,AB29,$A$7=28,AB29,$A$7=29,AB30,$A$7=30,AB31,$A$7=31,AB31,$A$7=32,AB31,$A$7=33,AB32,$A$7=34,AB33,$A$7=35,AB33,$A$7=36,AB33,$A$7=37,AB34,$A$7=38,AB35,$A$7=39,AB35,$A$7=40,AB35)</f>
        <v>9d</v>
      </c>
      <c r="AE15" s="4" t="str" cm="1">
        <f t="array" ref="AE15">_xlfn.IFS($A$7=1,0,$A$7=2,0,$A$7=3,0,$A$7=4,AB35,$A$7=5,AB36,$A$7=6,AB36,$A$7=7,AB36,$A$7=8,AB24,$A$7=9,AB24,$A$7=10,AB24,$A$7=11,AB24,$A$7=12,AB24,$A$7=13,AB27,$A$7=14,AB27,$A$7=15,AB27,$A$7=16,AB27,$A$7=17,AB30,$A$7=18,AB30,$A$7=19,AB30,$A$7=20,AB30,$A$7=21,AB33,$A$7=22,AB33,$A$7=23,AB33,$A$7=24,AB33,$A$7=25,AB34,$A$7=26,AB35,$A$7=27,AB36,$A$7=28,AB36,$A$7=29,AB37,$A$7=30,AB38,$A$7=31,AB39,$A$7=32,AB39,$A$7=33,AB32,$A$7=34,AB41,$A$7=35,AB42,$A$7=36,AB42,$A$7=37,AB43,$A$7=38,AB44,$A$7=39,AB45,$A$7=40,AB45)</f>
        <v>11b</v>
      </c>
      <c r="AF15" s="4" t="str">
        <f t="shared" si="6"/>
        <v>6a</v>
      </c>
      <c r="AG15" s="4" t="str" cm="1">
        <f t="array" ref="AG15">_xlfn.IFS($A$7=1,0,$A$7=2,0,$A$7=3,0,$A$7=4,AF16,$A$7=5,AF17,$A$7=6,AF17,$A$7=7,AF17,$A$7=8,AF17,$A$7=9,AF18,$A$7=10,AF18,$A$7=11,AF18,$A$7=12,AF18,$A$7=13,AF19,$A$7=14,AF19,$A$7=15,AF19,$A$7=16,AF19,$A$7=17,0,$A$7=18,AF20,$A$7=19,AF20,$A$7=20,AF20,$A$7=21,AF21,$A$7=22,AF21,$A$7=23,AF21,$A$7=24,AF21,$A$7=25,AF22,$A$7=26,AF22,$A$7=27,AF22,$A$7=28,AF22,$A$7=29,AF23,$A$7=30,AF23,$A$7=31,AF23,$A$7=32,AF23,$A$7=33,AF24,$A$7=34,AF24,$A$7=35,AF24,$A$7=36,AF24,$A$7=37,AF25,$A$7=38,AF25,$A$7=39,AF25,$A$7=40,AF25)</f>
        <v>7d</v>
      </c>
      <c r="AH15" s="4" t="str" cm="1">
        <f t="array" ref="AH15">_xlfn.IFS($A$7=1,0,$A$7=2,0,$A$7=3,0,$A$7=4,AF25,$A$7=5,AF26,$A$7=6,AF26,$A$7=7,AF26,$A$7=8,AF26,$A$7=9,AF27,$A$7=10,AF21,$A$7=11,AF21,$A$7=12,AF21,$A$7=13,AF23,$A$7=14,AF23,$A$7=15,AF23,$A$7=16,AF23,$A$7=17,0,$A$7=18,0,$A$7=19,AF25,$A$7=20,AF25,$A$7=21,AF26,$A$7=22,AF27,$A$7=23,AF27,$A$7=24,AF27,$A$7=25,AF28,$A$7=26,AF29,$A$7=27,AF29,$A$7=28,AF29,$A$7=29,AF30,$A$7=30,AF31,$A$7=31,AF31,$A$7=32,AF31,$A$7=33,AF32,$A$7=34,AF33,$A$7=35,AF33,$A$7=36,AF33,$A$7=37,AF34,$A$7=38,AF35,$A$7=39,AF35,$A$7=40,AF35)</f>
        <v>9c</v>
      </c>
      <c r="AI15" s="4" t="str" cm="1">
        <f t="array" ref="AI15">_xlfn.IFS($A$7=1,0,$A$7=2,0,$A$7=3,0,$A$7=4,AF35,$A$7=5,AF36,$A$7=6,AF36,$A$7=7,AF36,$A$7=8,AF24,$A$7=9,AF24,$A$7=10,AF24,$A$7=11,AF24,$A$7=12,AF24,$A$7=13,AF27,$A$7=14,AF27,$A$7=15,AF27,$A$7=16,AF27,$A$7=17,AF30,$A$7=18,AF30,$A$7=19,AF30,$A$7=20,AF30,$A$7=21,AF31,$A$7=22,AF32,$A$7=23,AF33,$A$7=24,AF33,$A$7=25,AF34,$A$7=26,AF35,$A$7=27,AF36,$A$7=28,AF36,$A$7=29,AF37,$A$7=30,AF38,$A$7=31,AF39,$A$7=32,AF39,$A$7=33,AF32,$A$7=34,AF41,$A$7=35,AF42,$A$7=36,AF42,$A$7=37,AF43,$A$7=38,AF44,$A$7=39,AF45,$A$7=40,AF45)</f>
        <v>11a</v>
      </c>
      <c r="AJ15" s="4" t="str">
        <f t="shared" si="7"/>
        <v>5d</v>
      </c>
      <c r="AK15" s="4" t="str" cm="1">
        <f t="array" ref="AK15">_xlfn.IFS($A$7=1,0,$A$7=2,0,$A$7=3,0,$A$7=4,AJ16,$A$7=5,AJ17,$A$7=6,AJ17,$A$7=7,AJ17,$A$7=8,AJ17,$A$7=9,AJ18,$A$7=10,AJ18,$A$7=11,AJ18,$A$7=12,AJ18,$A$7=13,AJ19,$A$7=14,AJ19,$A$7=15,AJ19,$A$7=16,AJ19,$A$7=17,AJ20,$A$7=18,AJ20,$A$7=19,AJ20,$A$7=20,AJ20,$A$7=21,AJ21,$A$7=22,AJ21,$A$7=23,AJ21,$A$7=24,AJ21,$A$7=25,AJ22,$A$7=26,AJ22,$A$7=27,AJ22,$A$7=28,AJ22,$A$7=29,AJ23,$A$7=30,AJ23,$A$7=31,AJ23,$A$7=32,AJ23,$A$7=33,AJ24,$A$7=34,AJ24,$A$7=35,AJ24,$A$7=36,AJ24,$A$7=37,AJ25,$A$7=38,AJ25,$A$7=39,AJ25,$A$7=40,AJ25)</f>
        <v>7c</v>
      </c>
      <c r="AL15" s="4" t="str" cm="1">
        <f t="array" ref="AL15">_xlfn.IFS($A$7=1,0,$A$7=2,0,$A$7=3,0,$A$7=4,AJ25,$A$7=5,AJ26,$A$7=6,AJ26,$A$7=7,AJ26,$A$7=8,AJ26,$A$7=9,AJ27,$A$7=10,AJ21,$A$7=11,AJ21,$A$7=12,AJ21,$A$7=13,AJ23,$A$7=14,AJ23,$A$7=15,AJ23,$A$7=16,AJ23,$A$7=17,AJ24,$A$7=18,AJ25,$A$7=19,AJ25,$A$7=20,AJ25,$A$7=21,AJ26,$A$7=22,AJ27,$A$7=23,AJ27,$A$7=24,AJ27,$A$7=25,AJ28,$A$7=26,AJ29,$A$7=27,AJ29,$A$7=28,AJ29,$A$7=29,AJ30,$A$7=30,AJ31,$A$7=31,AJ31,$A$7=32,AJ31,$A$7=33,AJ32,$A$7=34,AJ33,$A$7=35,AJ33,$A$7=36,AJ33,$A$7=37,AJ34,$A$7=38,AJ35,$A$7=39,AJ35,$A$7=40,AJ35)</f>
        <v>9b</v>
      </c>
      <c r="AM15" s="4" t="str" cm="1">
        <f t="array" ref="AM15">_xlfn.IFS($A$7=1,0,$A$7=2,0,$A$7=3,0,$A$7=4,AJ35,$A$7=5,AJ36,$A$7=6,AJ36,$A$7=7,AJ36,$A$7=8,AJ24,$A$7=9,AJ24,$A$7=10,AJ24,$A$7=11,AJ24,$A$7=12,AJ24,$A$7=13,AJ27,$A$7=14,AJ27,$A$7=15,AJ27,$A$7=16,AJ27,$A$7=17,AJ28,$A$7=18,AJ29,$A$7=19,AJ30,$A$7=20,AJ30,$A$7=21,AJ31,$A$7=22,AJ32,$A$7=23,AJ33,$A$7=24,AJ33,$A$7=25,AJ34,$A$7=26,AJ35,$A$7=27,AJ36,$A$7=28,AJ36,$A$7=29,AJ37,$A$7=30,AJ38,$A$7=31,AJ39,$A$7=32,AJ39,$A$7=33,AJ32,$A$7=34,AJ41,$A$7=35,AJ42,$A$7=36,AJ42,$A$7=37,AJ43,$A$7=38,AJ44,$A$7=39,AJ45,$A$7=40,AJ45)</f>
        <v>10d</v>
      </c>
      <c r="AN15" s="4" t="str">
        <f t="shared" si="8"/>
        <v>5c</v>
      </c>
      <c r="AO15" s="4" t="str" cm="1">
        <f t="array" ref="AO15">_xlfn.IFS($A$7=1,0,$A$7=2,0,$A$7=3,0,$A$7=4,AN16,$A$7=5,AN17,$A$7=6,AN17,$A$7=7,AN17,$A$7=8,AN17,$A$7=9,AN18,$A$7=10,AN18,$A$7=11,AN18,$A$7=12,AN18,$A$7=13,AN19,$A$7=14,AN19,$A$7=15,AN19,$A$7=16,AN19,$A$7=17,AN20,$A$7=18,AN20,$A$7=19,AN20,$A$7=20,AN20,$A$7=21,AN21,$A$7=22,AN21,$A$7=23,AN21,$A$7=24,AN21,$A$7=25,AN22,$A$7=26,AN22,$A$7=27,AN22,$A$7=28,AN22,$A$7=29,AN23,$A$7=30,AN23,$A$7=31,AN23,$A$7=32,AN23,$A$7=33,AN24,$A$7=34,AN24,$A$7=35,AN24,$A$7=36,AN24,$A$7=37,AN25,$A$7=38,AN25,$A$7=39,AN25,$A$7=40,AN25)</f>
        <v>7b</v>
      </c>
      <c r="AP15" s="4" t="str" cm="1">
        <f t="array" ref="AP15">_xlfn.IFS($A$7=1,0,$A$7=2,0,$A$7=3,0,$A$7=4,AN25,$A$7=5,AN26,$A$7=6,AN26,$A$7=7,AN26,$A$7=8,AN26,$A$7=9,AN27,$A$7=10,AN21,$A$7=11,AN21,$A$7=12,AN21,$A$7=13,AN23,$A$7=14,AN23,$A$7=15,AN23,$A$7=16,AN23,$A$7=17,AN24,$A$7=18,AN25,$A$7=19,AN25,$A$7=20,AN25,$A$7=21,AN26,$A$7=22,AN27,$A$7=23,AN27,$A$7=24,AN27,$A$7=25,AN28,$A$7=26,AN29,$A$7=27,AN29,$A$7=28,AN29,$A$7=29,AN30,$A$7=30,AN31,$A$7=31,AN31,$A$7=32,AN31,$A$7=33,AN32,$A$7=34,AN33,$A$7=35,AN33,$A$7=36,AN33,$A$7=37,AN34,$A$7=38,AN35,$A$7=39,AN35,$A$7=40,AN35)</f>
        <v>9a</v>
      </c>
      <c r="AQ15" s="4" t="str" cm="1">
        <f t="array" ref="AQ15">_xlfn.IFS($A$7=1,0,$A$7=2,0,$A$7=3,0,$A$7=4,AN35,$A$7=5,AN36,$A$7=6,AN36,$A$7=7,AN36,$A$7=8,AN24,$A$7=9,AN24,$A$7=10,AN24,$A$7=11,AN24,$A$7=12,AN24,$A$7=13,AN27,$A$7=14,AN27,$A$7=15,AN27,$A$7=16,AN27,$A$7=17,AN28,$A$7=18,AN29,$A$7=19,AN30,$A$7=20,AN30,$A$7=21,AN31,$A$7=22,AN32,$A$7=23,AN33,$A$7=24,AN33,$A$7=25,AN34,$A$7=26,AN35,$A$7=27,AN36,$A$7=28,AN36,$A$7=29,AN37,$A$7=30,AN38,$A$7=31,AN39,$A$7=32,AN39,$A$7=33,AN32,$A$7=34,AN41,$A$7=35,AN42,$A$7=36,AN42,$A$7=37,AN43,$A$7=38,AN44,$A$7=39,AN45,$A$7=40,AN45)</f>
        <v>10c</v>
      </c>
      <c r="AR15" s="4" t="str">
        <f t="shared" ref="AR15:AR53" si="9">D5</f>
        <v>5b</v>
      </c>
      <c r="AS15" s="4" t="str" cm="1">
        <f t="array" ref="AS15">_xlfn.IFS($A$7=1,0,$A$7=2,0,$A$7=3,0,$A$7=4,AR16,$A$7=5,AR17,$A$7=6,AR17,$A$7=7,AR17,$A$7=8,AR17,$A$7=9,AR18,$A$7=10,AR18,$A$7=11,AR18,$A$7=12,AR18,$A$7=13,AR19,$A$7=14,AR19,$A$7=15,AR19,$A$7=16,AR19,$A$7=17,AR20,$A$7=18,AR20,$A$7=19,AR20,$A$7=20,AR20,$A$7=21,AR21,$A$7=22,AR21,$A$7=23,AR21,$A$7=24,AR21,$A$7=25,AR22,$A$7=26,AR22,$A$7=27,AR22,$A$7=28,AR22,$A$7=29,AR23,$A$7=30,AR23,$A$7=31,AR23,$A$7=32,AR23,$A$7=33,AR24,$A$7=34,AR24,$A$7=35,AR24,$A$7=36,AR24,$A$7=37,AR25,$A$7=38,AR25,$A$7=39,AR25,$A$7=40,AR25)</f>
        <v>7a</v>
      </c>
      <c r="AT15" s="4" t="str" cm="1">
        <f t="array" ref="AT15">_xlfn.IFS($A$7=1,0,$A$7=2,0,$A$7=3,0,$A$7=4,AR25,$A$7=5,AR26,$A$7=6,AR26,$A$7=7,AR26,$A$7=8,AR26,$A$7=9,AR27,$A$7=10,AR21,$A$7=11,AR21,$A$7=12,AR21,$A$7=13,AR23,$A$7=14,AR23,$A$7=15,AR23,$A$7=16,AR23,$A$7=17,AR24,$A$7=18,AR25,$A$7=19,AR25,$A$7=20,AR25,$A$7=21,AR26,$A$7=22,AR27,$A$7=23,AR27,$A$7=24,AR27,$A$7=25,AR28,$A$7=26,AR29,$A$7=27,AR29,$A$7=28,AR29,$A$7=29,AR30,$A$7=30,AR31,$A$7=31,AR31,$A$7=32,AR31,$A$7=33,AR32,$A$7=34,AR33,$A$7=35,AR33,$A$7=36,AR33,$A$7=37,AR34,$A$7=38,AR35,$A$7=39,AR35,$A$7=40,AR35)</f>
        <v>8d</v>
      </c>
      <c r="AU15" s="4" t="str" cm="1">
        <f t="array" ref="AU15">_xlfn.IFS($A$7=1,0,$A$7=2,0,$A$7=3,0,$A$7=4,AR35,$A$7=5,AR36,$A$7=6,AR36,$A$7=7,AR36,$A$7=8,AR24,$A$7=9,AR24,$A$7=10,AR24,$A$7=11,AR24,$A$7=12,AR24,$A$7=13,AR27,$A$7=14,AR27,$A$7=15,AR27,$A$7=16,AR27,$A$7=17,AR28,$A$7=18,AR29,$A$7=19,AR30,$A$7=20,AR30,$A$7=21,AR31,$A$7=22,AR32,$A$7=23,AR33,$A$7=24,AR33,$A$7=25,AR34,$A$7=26,AR35,$A$7=27,AR36,$A$7=28,AR36,$A$7=29,AR37,$A$7=30,AR38,$A$7=31,AR39,$A$7=32,AR39,$A$7=33,AR32,$A$7=34,AR41,$A$7=35,AR42,$A$7=36,AR42,$A$7=37,AR43,$A$7=38,AR44,$A$7=39,AR45,$A$7=40,AR45)</f>
        <v>10b</v>
      </c>
      <c r="AV15" s="4" t="str">
        <f>D4</f>
        <v>5a</v>
      </c>
      <c r="AW15" s="4" t="str" cm="1">
        <f t="array" ref="AW15">_xlfn.IFS($A$7=1,0,$A$7=2,0,$A$7=3,0,$A$7=4,AV16,$A$7=5,AV17,$A$7=6,AV17,$A$7=7,AV17,$A$7=8,AV17,$A$7=9,AV18,$A$7=10,AV18,$A$7=11,AV18,$A$7=12,AV18,$A$7=13,AV19,$A$7=14,AV19,$A$7=15,AV19,$A$7=16,AV19,$A$7=17,AV20,$A$7=18,AV20,$A$7=19,AV20,$A$7=20,AV20,$A$7=21,AV21,$A$7=22,AV21,$A$7=23,AV21,$A$7=24,AV21,$A$7=25,AV22,$A$7=26,AV22,$A$7=27,AV22,$A$7=28,AV22,$A$7=29,AV23,$A$7=30,AV23,$A$7=31,AV23,$A$7=32,AV23,$A$7=33,AV24,$A$7=34,AV24,$A$7=35,AV24,$A$7=36,AV24,$A$7=37,AV25,$A$7=38,AV25,$A$7=39,AV25,$A$7=40,AV25)</f>
        <v>6d</v>
      </c>
      <c r="AX15" s="4" t="str" cm="1">
        <f t="array" ref="AX15">_xlfn.IFS($A$7=1,0,$A$7=2,0,$A$7=3,0,$A$7=4,AV25,$A$7=5,AV26,$A$7=6,AV26,$A$7=7,AV26,$A$7=8,AV26,$A$7=9,AV27,$A$7=10,AV21,$A$7=11,AV21,$A$7=12,AV21,$A$7=13,AV23,$A$7=14,AV23,$A$7=15,AV23,$A$7=16,AV23,$A$7=17,AV24,$A$7=18,AV25,$A$7=19,AV25,$A$7=20,AV25,$A$7=21,AV26,$A$7=22,AV27,$A$7=23,AV27,$A$7=24,AV27,$A$7=25,AV28,$A$7=26,AV29,$A$7=27,AV29,$A$7=28,AV29,$A$7=29,AV30,$A$7=30,AV31,$A$7=31,AV31,$A$7=32,AV31,$A$7=33,AV32,$A$7=34,AV33,$A$7=35,AV33,$A$7=36,AV33,$A$7=37,AV34,$A$7=38,AV35,$A$7=39,AV35,$A$7=40,AV35)</f>
        <v>8c</v>
      </c>
      <c r="AY15" s="4" t="str" cm="1">
        <f t="array" ref="AY15">_xlfn.IFS($A$7=1,0,$A$7=2,0,$A$7=3,0,$A$7=4,AV35,$A$7=5,AV36,$A$7=6,AV36,$A$7=7,AV36,$A$7=8,AV24,$A$7=9,AV24,$A$7=10,AV24,$A$7=11,AV24,$A$7=12,AV24,$A$7=13,AV27,$A$7=14,AV27,$A$7=15,AV27,$A$7=16,AV27,$A$7=17,AV28,$A$7=18,AV29,$A$7=19,AV30,$A$7=20,AV30,$A$7=21,AV31,$A$7=22,AV32,$A$7=23,AV33,$A$7=24,AV33,$A$7=25,AV34,$A$7=26,AV35,$A$7=27,AV36,$A$7=28,AV36,$A$7=29,AV37,$A$7=30,AV38,$A$7=31,AV39,$A$7=32,AV39,$A$7=33,AV32,$A$7=34,AV41,$A$7=35,AV42,$A$7=36,AV42,$A$7=37,AV43,$A$7=38,AV44,$A$7=39,AV45,$A$7=40,AV45)</f>
        <v>10a</v>
      </c>
    </row>
    <row r="16" spans="1:63" x14ac:dyDescent="0.2">
      <c r="A16" s="1">
        <v>-34</v>
      </c>
      <c r="B16">
        <v>13</v>
      </c>
      <c r="C16" s="3">
        <f t="shared" si="0"/>
        <v>0.6875</v>
      </c>
      <c r="D16" s="4" t="str">
        <f>'Zeitpläne Stationen'!B15</f>
        <v>8a</v>
      </c>
      <c r="E16" s="4" t="str" cm="1">
        <f t="array" ref="E16">_xlfn.IFS($A$7=1,0,$A$7=2,0,$A$7=3,0,$A$7=4,D17,$A$7=5,D18,$A$7=6,D18,$A$7=7,D18,$A$7=8,D18,$A$7=9,D19,$A$7=10,D19,$A$7=11,D19,$A$7=12,D19,$A$7=13,D20,$A$7=14,D20,$A$7=15,D20,$A$7=16,D20,$A$7=17,D21,$A$7=18,D21,$A$7=19,D21,$A$7=20,D21,$A$7=21,D22,$A$7=22,D22,$A$7=23,D22,$A$7=24,D22,$A$7=25,D23,$A$7=26,D23,$A$7=27,D23,$A$7=28,D23,$A$7=29,D24,$A$7=30,D24,$A$7=31,D24,$A$7=32,D24,$A$7=33,D25,$A$7=34,D25,$A$7=35,D25,$A$7=36,D25,$A$7=37,D26,$A$7=38,D26,$A$7=39,D26,$A$7=40,D26)</f>
        <v>9d</v>
      </c>
      <c r="F16" s="4" cm="1">
        <f t="array" ref="F16">_xlfn.IFS($A$7=1,0,$A$7=2,0,$A$7=3,0,$A$7=4,D26,$A$7=5,D27,$A$7=6,D27,$A$7=7,D27,$A$7=8,D27,$A$7=9,D28,$A$7=10,D22,$A$7=11,D22,$A$7=12,D22,$A$7=13,D24,$A$7=14,D24,$A$7=15,D24,$A$7=16,D24,$A$7=17,D26,$A$7=18,D26,$A$7=19,D26,$A$7=20,D26,$A$7=21,D28,$A$7=22,D28,$A$7=23,D28,$A$7=24,D28,$A$7=25,D30,$A$7=26,D30,$A$7=27,D30,$A$7=28,D30,$A$7=29,D32,$A$7=30,D32,$A$7=31,D32,$A$7=32,D32,$A$7=33,D34,$A$7=34,D34,$A$7=35,D34,$A$7=36,D34,$A$7=37,D35,$A$7=38,D36,$A$7=39,D36,$A$7=40,D36)</f>
        <v>0</v>
      </c>
      <c r="G16" s="4" cm="1">
        <f t="array" ref="G16">_xlfn.IFS($A$7=1,0,$A$7=2,0,$A$7=3,0,$A$7=4,D36,$A$7=5,D37,$A$7=6,D37,$A$7=7,D37,$A$7=8,D25,$A$7=9,D25,$A$7=10,D25,$A$7=11,D25,$A$7=12,D25,$A$7=13,D28,$A$7=14,D28,$A$7=15,D28,$A$7=16,D28,$A$7=17,D31,$A$7=18,D31,$A$7=19,D31,$A$7=20,D31,$A$7=21,D34,$A$7=22,D34,$A$7=23,D34,$A$7=24,D34,$A$7=25,D37,$A$7=26,D37,$A$7=27,D37,$A$7=28,D37,$A$7=29,D40,$A$7=30,D40,$A$7=31,D40,$A$7=32,D40,$A$7=33,D43,$A$7=34,D43,$A$7=35,D43,$A$7=36,D43,$A$7=37,D44,$A$7=38,D45,$A$7=39,D46,$A$7=40,D46)</f>
        <v>0</v>
      </c>
      <c r="H16" s="4" t="str">
        <f>'Zeitpläne Stationen'!B14</f>
        <v>7d</v>
      </c>
      <c r="I16" s="4" t="str" cm="1">
        <f t="array" ref="I16">_xlfn.IFS($A$7=1,0,$A$7=2,0,$A$7=3,0,$A$7=4,H17,$A$7=5,H18,$A$7=6,H18,$A$7=7,H18,$A$7=8,H18,$A$7=9,H19,$A$7=10,H19,$A$7=11,H19,$A$7=12,H19,$A$7=13,H20,$A$7=14,H20,$A$7=15,H20,$A$7=16,H20,$A$7=17,H21,$A$7=18,H21,$A$7=19,H21,$A$7=20,H21,$A$7=21,H22,$A$7=22,H22,$A$7=23,H22,$A$7=24,H22,$A$7=25,H23,$A$7=26,H23,$A$7=27,H23,$A$7=28,H23,$A$7=29,H24,$A$7=30,H24,$A$7=31,H24,$A$7=32,H24,$A$7=33,H25,$A$7=34,H25,$A$7=35,H25,$A$7=36,H25,$A$7=37,H26,$A$7=38,H26,$A$7=39,H26,$A$7=40,H26)</f>
        <v>9c</v>
      </c>
      <c r="J16" s="4" t="str" cm="1">
        <f t="array" ref="J16">_xlfn.IFS($A$7=1,0,$A$7=2,0,$A$7=3,0,$A$7=4,H26,$A$7=5,H27,$A$7=6,H27,$A$7=7,H27,$A$7=8,H27,$A$7=9,H28,$A$7=10,H22,$A$7=11,H22,$A$7=12,H22,$A$7=13,H24,$A$7=14,H24,$A$7=15,H24,$A$7=16,H24,$A$7=17,H26,$A$7=18,H26,$A$7=19,H26,$A$7=20,H26,$A$7=21,H28,$A$7=22,H28,$A$7=23,H28,$A$7=24,H28,$A$7=25,H30,$A$7=26,H30,$A$7=27,H30,$A$7=28,H30,$A$7=29,H32,$A$7=30,H32,$A$7=31,H32,$A$7=32,H32,$A$7=33,H34,$A$7=34,H34,$A$7=35,H34,$A$7=36,H34,$A$7=37,H35,$A$7=38,H36,$A$7=39,H36,$A$7=40,H36)</f>
        <v>11b</v>
      </c>
      <c r="K16" s="4" cm="1">
        <f t="array" ref="K16">_xlfn.IFS($A$7=1,0,$A$7=2,0,$A$7=3,0,$A$7=4,H36,$A$7=5,H37,$A$7=6,H37,$A$7=7,H37,$A$7=8,H25,$A$7=9,H25,$A$7=10,H25,$A$7=11,H25,$A$7=12,H25,$A$7=13,H28,$A$7=14,H28,$A$7=15,H28,$A$7=16,H28,$A$7=17,H31,$A$7=18,H31,$A$7=19,H31,$A$7=20,H31,$A$7=21,H34,$A$7=22,H34,$A$7=23,H34,$A$7=24,H34,$A$7=25,H37,$A$7=26,H37,$A$7=27,H37,$A$7=28,H37,$A$7=29,H40,$A$7=30,H40,$A$7=31,H40,$A$7=32,H40,$A$7=33,H43,$A$7=34,H43,$A$7=35,H43,$A$7=36,H43,$A$7=37,H44,$A$7=38,H45,$A$7=39,H46,$A$7=40,H46)</f>
        <v>0</v>
      </c>
      <c r="L16" s="4" t="str">
        <f t="shared" si="1"/>
        <v>7c</v>
      </c>
      <c r="M16" s="4" t="str" cm="1">
        <f t="array" ref="M16">_xlfn.IFS($A$7=1,0,$A$7=2,0,$A$7=3,0,$A$7=4,L17,$A$7=5,L18,$A$7=6,L18,$A$7=7,L18,$A$7=8,L18,$A$7=9,L19,$A$7=10,L19,$A$7=11,L19,$A$7=12,L19,$A$7=13,L20,$A$7=14,L20,$A$7=15,L20,$A$7=16,L20,$A$7=17,L21,$A$7=18,L21,$A$7=19,L21,$A$7=20,L21,$A$7=21,L22,$A$7=22,L22,$A$7=23,L22,$A$7=24,L22,$A$7=25,L23,$A$7=26,L23,$A$7=27,L23,$A$7=28,L23,$A$7=29,L24,$A$7=30,L24,$A$7=31,L24,$A$7=32,L24,$A$7=33,L25,$A$7=34,L25,$A$7=35,L25,$A$7=36,L25,$A$7=37,L26,$A$7=38,L26,$A$7=39,L26,$A$7=40,L26)</f>
        <v>9b</v>
      </c>
      <c r="N16" s="4" t="str" cm="1">
        <f t="array" ref="N16">_xlfn.IFS($A$7=1,0,$A$7=2,0,$A$7=3,0,$A$7=4,L26,$A$7=5,L27,$A$7=6,L27,$A$7=7,L27,$A$7=8,L27,$A$7=9,L28,$A$7=10,L22,$A$7=11,L22,$A$7=12,L22,$A$7=13,L24,$A$7=14,L24,$A$7=15,L24,$A$7=16,L24,$A$7=17,L26,$A$7=18,L26,$A$7=19,L26,$A$7=20,L26,$A$7=21,L28,$A$7=22,L28,$A$7=23,L28,$A$7=24,L28,$A$7=25,L30,$A$7=26,L30,$A$7=27,L30,$A$7=28,L30,$A$7=29,L32,$A$7=30,L32,$A$7=31,L32,$A$7=32,L32,$A$7=33,L34,$A$7=34,L34,$A$7=35,L34,$A$7=36,L34,$A$7=37,L35,$A$7=38,L36,$A$7=39,L36,$A$7=40,L36)</f>
        <v>11a</v>
      </c>
      <c r="O16" s="4" cm="1">
        <f t="array" ref="O16">_xlfn.IFS($A$7=1,0,$A$7=2,0,$A$7=3,0,$A$7=4,L36,$A$7=5,L37,$A$7=6,L37,$A$7=7,L37,$A$7=8,L25,$A$7=9,L25,$A$7=10,L25,$A$7=11,L25,$A$7=12,L25,$A$7=13,L28,$A$7=14,L28,$A$7=15,L28,$A$7=16,L28,$A$7=17,L31,$A$7=18,L31,$A$7=19,L31,$A$7=20,L31,$A$7=21,L34,$A$7=22,L34,$A$7=23,L34,$A$7=24,L34,$A$7=25,L37,$A$7=26,L37,$A$7=27,L37,$A$7=28,L37,$A$7=29,L40,$A$7=30,L40,$A$7=31,L40,$A$7=32,L40,$A$7=33,L43,$A$7=34,L43,$A$7=35,L43,$A$7=36,L43,$A$7=37,L44,$A$7=38,L45,$A$7=39,L46,$A$7=40,L46)</f>
        <v>0</v>
      </c>
      <c r="P16" s="4" t="str">
        <f t="shared" si="2"/>
        <v>7b</v>
      </c>
      <c r="Q16" s="4" t="str" cm="1">
        <f t="array" ref="Q16">_xlfn.IFS($A$7=1,0,$A$7=2,0,$A$7=3,0,$A$7=4,P17,$A$7=5,P18,$A$7=6,P18,$A$7=7,P18,$A$7=8,P18,$A$7=9,P19,$A$7=10,P19,$A$7=11,P19,$A$7=12,P19,$A$7=13,P20,$A$7=14,P20,$A$7=15,P20,$A$7=16,P20,$A$7=17,P21,$A$7=18,P21,$A$7=19,P21,$A$7=20,P21,$A$7=21,P22,$A$7=22,P22,$A$7=23,P22,$A$7=24,P22,$A$7=25,P23,$A$7=26,P23,$A$7=27,P23,$A$7=28,P23,$A$7=29,P24,$A$7=30,P24,$A$7=31,P24,$A$7=32,P24,$A$7=33,P25,$A$7=34,P25,$A$7=35,P25,$A$7=36,P25,$A$7=37,0,$A$7=38,P26,$A$7=39,P26,$A$7=40,P26)</f>
        <v>9a</v>
      </c>
      <c r="R16" s="4" t="str" cm="1">
        <f t="array" ref="R16">_xlfn.IFS($A$7=1,0,$A$7=2,0,$A$7=3,0,$A$7=4,P26,$A$7=5,P27,$A$7=6,P27,$A$7=7,P27,$A$7=8,P27,$A$7=9,P28,$A$7=10,P22,$A$7=11,P22,$A$7=12,P22,$A$7=13,P24,$A$7=14,P24,$A$7=15,P24,$A$7=16,P24,$A$7=17,P26,$A$7=18,P26,$A$7=19,P26,$A$7=20,P26,$A$7=21,P28,$A$7=22,P28,$A$7=23,P28,$A$7=24,P28,$A$7=25,P30,$A$7=26,P30,$A$7=27,P30,$A$7=28,P30,$A$7=29,P32,$A$7=30,P32,$A$7=31,P32,$A$7=32,P32,$A$7=33,P34,$A$7=34,P34,$A$7=35,P34,$A$7=36,P34,$A$7=37,0,$A$7=38,0,$A$7=39,P36,$A$7=40,P36)</f>
        <v>10d</v>
      </c>
      <c r="S16" s="4" cm="1">
        <f t="array" ref="S16">_xlfn.IFS($A$7=1,0,$A$7=2,0,$A$7=3,0,$A$7=4,P36,$A$7=5,P37,$A$7=6,P37,$A$7=7,P37,$A$7=8,P25,$A$7=9,P25,$A$7=10,P25,$A$7=11,P25,$A$7=12,P25,$A$7=13,P28,$A$7=14,P28,$A$7=15,P28,$A$7=16,P28,$A$7=17,P31,$A$7=18,P31,$A$7=19,P31,$A$7=20,P31,$A$7=21,P34,$A$7=22,P34,$A$7=23,P34,$A$7=24,P34,$A$7=25,P37,$A$7=26,P37,$A$7=27,P37,$A$7=28,P37,$A$7=29,P40,$A$7=30,P40,$A$7=31,P40,$A$7=32,P40,$A$7=33,P43,$A$7=34,P43,$A$7=35,P43,$A$7=36,P43,$A$7=37,P44,$A$7=38,P45,$A$7=39,P46,$A$7=40,P46)</f>
        <v>0</v>
      </c>
      <c r="T16" s="4" t="str">
        <f t="shared" si="3"/>
        <v>7a</v>
      </c>
      <c r="U16" s="4" t="str" cm="1">
        <f t="array" ref="U16">_xlfn.IFS($A$7=1,0,$A$7=2,0,$A$7=3,0,$A$7=4,T17,$A$7=5,T18,$A$7=6,T18,$A$7=7,T18,$A$7=8,T18,$A$7=9,T19,$A$7=10,T19,$A$7=11,T19,$A$7=12,T19,$A$7=13,T20,$A$7=14,T20,$A$7=15,T20,$A$7=16,T20,$A$7=17,T21,$A$7=18,T21,$A$7=19,T21,$A$7=20,T21,$A$7=21,T22,$A$7=22,T22,$A$7=23,T22,$A$7=24,T22,$A$7=25,T23,$A$7=26,T23,$A$7=27,T23,$A$7=28,T23,$A$7=29,T24,$A$7=30,T24,$A$7=31,T24,$A$7=32,T24,$A$7=33,0,$A$7=34,T25,$A$7=35,T25,$A$7=36,T25,$A$7=37,T26,$A$7=38,T26,$A$7=39,T26,$A$7=40,T26)</f>
        <v>8d</v>
      </c>
      <c r="V16" s="4" t="str" cm="1">
        <f t="array" ref="V16">_xlfn.IFS($A$7=1,0,$A$7=2,0,$A$7=3,0,$A$7=4,T26,$A$7=5,T27,$A$7=6,T27,$A$7=7,T27,$A$7=8,T27,$A$7=9,T28,$A$7=10,T22,$A$7=11,T22,$A$7=12,T22,$A$7=13,T24,$A$7=14,T24,$A$7=15,T24,$A$7=16,T24,$A$7=17,T26,$A$7=18,T26,$A$7=19,T26,$A$7=20,T26,$A$7=21,T28,$A$7=22,T28,$A$7=23,T28,$A$7=24,T28,$A$7=25,T30,$A$7=26,T30,$A$7=27,T30,$A$7=28,T30,$A$7=29,T32,$A$7=30,T32,$A$7=31,T32,$A$7=32,T32,$A$7=33,0,$A$7=34,0,$A$7=35,T34,$A$7=36,T34,$A$7=37,T35,$A$7=38,T36,$A$7=39,T36,$A$7=40,T36)</f>
        <v>10c</v>
      </c>
      <c r="W16" s="4" cm="1">
        <f t="array" ref="W16">_xlfn.IFS($A$7=1,0,$A$7=2,0,$A$7=3,0,$A$7=4,T36,$A$7=5,T37,$A$7=6,T37,$A$7=7,T37,$A$7=8,T25,$A$7=9,T25,$A$7=10,T25,$A$7=11,T25,$A$7=12,T25,$A$7=13,T28,$A$7=14,T28,$A$7=15,T28,$A$7=16,T28,$A$7=17,T31,$A$7=18,T31,$A$7=19,T31,$A$7=20,T31,$A$7=21,T34,$A$7=22,T34,$A$7=23,T34,$A$7=24,T34,$A$7=25,T37,$A$7=26,T37,$A$7=27,T37,$A$7=28,T37,$A$7=29,T40,$A$7=30,T40,$A$7=31,T40,$A$7=32,T40,$A$7=33,T43,$A$7=34,T43,$A$7=35,T43,$A$7=36,T43,$A$7=37,T44,$A$7=38,T45,$A$7=39,T46,$A$7=40,T46)</f>
        <v>0</v>
      </c>
      <c r="X16" s="4" t="str">
        <f t="shared" si="4"/>
        <v>6d</v>
      </c>
      <c r="Y16" s="4" t="str" cm="1">
        <f t="array" ref="Y16">_xlfn.IFS($A$7=1,0,$A$7=2,0,$A$7=3,0,$A$7=4,X17,$A$7=5,X18,$A$7=6,X18,$A$7=7,X18,$A$7=8,X18,$A$7=9,X19,$A$7=10,X19,$A$7=11,X19,$A$7=12,X19,$A$7=13,X20,$A$7=14,X20,$A$7=15,X20,$A$7=16,X20,$A$7=17,X21,$A$7=18,X21,$A$7=19,X21,$A$7=20,X21,$A$7=21,X22,$A$7=22,X22,$A$7=23,X22,$A$7=24,X22,$A$7=25,X23,$A$7=26,X23,$A$7=27,X23,$A$7=28,X23,$A$7=29,0,$A$7=30,X24,$A$7=31,X24,$A$7=32,X24,$A$7=33,X25,$A$7=34,X25,$A$7=35,X25,$A$7=36,X25,$A$7=37,X26,$A$7=38,X26,$A$7=39,X26,$A$7=40,X26)</f>
        <v>8c</v>
      </c>
      <c r="Z16" s="4" t="str" cm="1">
        <f t="array" ref="Z16">_xlfn.IFS($A$7=1,0,$A$7=2,0,$A$7=3,0,$A$7=4,X26,$A$7=5,X27,$A$7=6,X27,$A$7=7,X27,$A$7=8,X27,$A$7=9,X28,$A$7=10,X22,$A$7=11,X22,$A$7=12,X22,$A$7=13,X24,$A$7=14,X24,$A$7=15,X24,$A$7=16,X24,$A$7=17,X26,$A$7=18,X26,$A$7=19,X26,$A$7=20,X26,$A$7=21,X28,$A$7=22,X28,$A$7=23,X28,$A$7=24,X28,$A$7=25,X30,$A$7=26,X30,$A$7=27,X30,$A$7=28,X30,$A$7=29,0,$A$7=30,0,$A$7=31,X32,$A$7=32,X32,$A$7=33,X33,$A$7=34,X34,$A$7=35,X34,$A$7=36,X34,$A$7=37,X35,$A$7=38,X36,$A$7=39,X36,$A$7=40,X36)</f>
        <v>10b</v>
      </c>
      <c r="AA16" s="4" cm="1">
        <f t="array" ref="AA16">_xlfn.IFS($A$7=1,0,$A$7=2,0,$A$7=3,0,$A$7=4,X36,$A$7=5,X37,$A$7=6,X37,$A$7=7,X37,$A$7=8,X25,$A$7=9,X25,$A$7=10,X25,$A$7=11,X25,$A$7=12,X25,$A$7=13,X28,$A$7=14,X28,$A$7=15,X28,$A$7=16,X28,$A$7=17,X31,$A$7=18,X31,$A$7=19,X31,$A$7=20,X31,$A$7=21,X34,$A$7=22,X34,$A$7=23,X34,$A$7=24,X34,$A$7=25,X37,$A$7=26,X37,$A$7=27,X37,$A$7=28,X37,$A$7=29,X40,$A$7=30,X40,$A$7=31,X40,$A$7=32,X40,$A$7=33,X33,$A$7=34,X42,$A$7=35,X43,$A$7=36,X43,$A$7=37,X44,$A$7=38,X45,$A$7=39,X46,$A$7=40,X46)</f>
        <v>0</v>
      </c>
      <c r="AB16" s="4" t="str">
        <f t="shared" si="5"/>
        <v>6c</v>
      </c>
      <c r="AC16" s="4" t="str" cm="1">
        <f t="array" ref="AC16">_xlfn.IFS($A$7=1,0,$A$7=2,0,$A$7=3,0,$A$7=4,AB17,$A$7=5,AB18,$A$7=6,AB18,$A$7=7,AB18,$A$7=8,AB18,$A$7=9,AB19,$A$7=10,AB19,$A$7=11,AB19,$A$7=12,AB19,$A$7=13,AB20,$A$7=14,AB20,$A$7=15,AB20,$A$7=16,AB20,$A$7=17,AB21,$A$7=18,AB21,$A$7=19,AB21,$A$7=20,AB21,$A$7=21,AB22,$A$7=22,AB22,$A$7=23,AB22,$A$7=24,AB22,$A$7=25,0,$A$7=26,AB23,$A$7=27,AB23,$A$7=28,AB23,$A$7=29,AB24,$A$7=30,AB24,$A$7=31,AB24,$A$7=32,AB24,$A$7=33,AB25,$A$7=34,AB25,$A$7=35,AB25,$A$7=36,AB25,$A$7=37,AB26,$A$7=38,AB26,$A$7=39,AB26,$A$7=40,AB26)</f>
        <v>8b</v>
      </c>
      <c r="AD16" s="4" cm="1">
        <f t="array" ref="AD16">_xlfn.IFS($A$7=1,0,$A$7=2,0,$A$7=3,0,$A$7=4,AB26,$A$7=5,AB27,$A$7=6,AB27,$A$7=7,AB27,$A$7=8,AB27,$A$7=9,AB28,$A$7=10,AB22,$A$7=11,AB22,$A$7=12,AB22,$A$7=13,AB24,$A$7=14,AB24,$A$7=15,AB24,$A$7=16,AB24,$A$7=17,AB26,$A$7=18,AB26,$A$7=19,AB26,$A$7=20,AB26,$A$7=21,AB28,$A$7=22,AB28,$A$7=23,AB28,$A$7=24,AB28,$A$7=25,0,$A$7=26,0,$A$7=27,AB30,$A$7=28,AB30,$A$7=29,AB31,$A$7=30,AB32,$A$7=31,AB32,$A$7=32,AB32,$A$7=33,AB33,$A$7=34,AB34,$A$7=35,AB34,$A$7=36,AB34,$A$7=37,AB35,$A$7=38,AB36,$A$7=39,AB36,$A$7=40,AB36)</f>
        <v>0</v>
      </c>
      <c r="AE16" s="4" cm="1">
        <f t="array" ref="AE16">_xlfn.IFS($A$7=1,0,$A$7=2,0,$A$7=3,0,$A$7=4,AB36,$A$7=5,AB37,$A$7=6,AB37,$A$7=7,AB37,$A$7=8,AB25,$A$7=9,AB25,$A$7=10,AB25,$A$7=11,AB25,$A$7=12,AB25,$A$7=13,AB28,$A$7=14,AB28,$A$7=15,AB28,$A$7=16,AB28,$A$7=17,AB31,$A$7=18,AB31,$A$7=19,AB31,$A$7=20,AB31,$A$7=21,AB34,$A$7=22,AB34,$A$7=23,AB34,$A$7=24,AB34,$A$7=25,AB37,$A$7=26,AB37,$A$7=27,AB37,$A$7=28,AB37,$A$7=29,AB38,$A$7=30,AB39,$A$7=31,AB40,$A$7=32,AB40,$A$7=33,AB33,$A$7=34,AB42,$A$7=35,AB43,$A$7=36,AB43,$A$7=37,AB44,$A$7=38,AB45,$A$7=39,AB46,$A$7=40,AB46)</f>
        <v>0</v>
      </c>
      <c r="AF16" s="4" t="str">
        <f t="shared" si="6"/>
        <v>6b</v>
      </c>
      <c r="AG16" s="4" t="str" cm="1">
        <f t="array" ref="AG16">_xlfn.IFS($A$7=1,0,$A$7=2,0,$A$7=3,0,$A$7=4,AF17,$A$7=5,AF18,$A$7=6,AF18,$A$7=7,AF18,$A$7=8,AF18,$A$7=9,AF19,$A$7=10,AF19,$A$7=11,AF19,$A$7=12,AF19,$A$7=13,AF20,$A$7=14,AF20,$A$7=15,AF20,$A$7=16,AF20,$A$7=17,AF21,$A$7=18,AF21,$A$7=19,AF21,$A$7=20,AF21,$A$7=21,0,$A$7=22,AF22,$A$7=23,AF22,$A$7=24,AF22,$A$7=25,AF23,$A$7=26,AF23,$A$7=27,AF23,$A$7=28,AF23,$A$7=29,AF24,$A$7=30,AF24,$A$7=31,AF24,$A$7=32,AF24,$A$7=33,AF25,$A$7=34,AF25,$A$7=35,AF25,$A$7=36,AF25,$A$7=37,AF26,$A$7=38,AF26,$A$7=39,AF26,$A$7=40,AF26)</f>
        <v>8a</v>
      </c>
      <c r="AH16" s="4" t="str" cm="1">
        <f t="array" ref="AH16">_xlfn.IFS($A$7=1,0,$A$7=2,0,$A$7=3,0,$A$7=4,AF26,$A$7=5,AF27,$A$7=6,AF27,$A$7=7,AF27,$A$7=8,AF27,$A$7=9,AF28,$A$7=10,AF22,$A$7=11,AF22,$A$7=12,AF22,$A$7=13,AF24,$A$7=14,AF24,$A$7=15,AF24,$A$7=16,AF24,$A$7=17,AF26,$A$7=18,AF26,$A$7=19,AF26,$A$7=20,AF26,$A$7=21,0,$A$7=22,0,$A$7=23,AF28,$A$7=24,AF28,$A$7=25,AF29,$A$7=26,AF30,$A$7=27,AF30,$A$7=28,AF30,$A$7=29,AF31,$A$7=30,AF32,$A$7=31,AF32,$A$7=32,AF32,$A$7=33,AF33,$A$7=34,AF34,$A$7=35,AF34,$A$7=36,AF34,$A$7=37,AF35,$A$7=38,AF36,$A$7=39,AF36,$A$7=40,AF36)</f>
        <v>9d</v>
      </c>
      <c r="AI16" s="4" t="str" cm="1">
        <f t="array" ref="AI16">_xlfn.IFS($A$7=1,0,$A$7=2,0,$A$7=3,0,$A$7=4,AF36,$A$7=5,AF37,$A$7=6,AF37,$A$7=7,AF37,$A$7=8,AF25,$A$7=9,AF25,$A$7=10,AF25,$A$7=11,AF25,$A$7=12,AF25,$A$7=13,AF28,$A$7=14,AF28,$A$7=15,AF28,$A$7=16,AF28,$A$7=17,AF31,$A$7=18,AF31,$A$7=19,AF31,$A$7=20,AF31,$A$7=21,AF34,$A$7=22,AF34,$A$7=23,AF34,$A$7=24,AF34,$A$7=25,AF35,$A$7=26,AF36,$A$7=27,AF37,$A$7=28,AF37,$A$7=29,AF38,$A$7=30,AF39,$A$7=31,AF40,$A$7=32,AF40,$A$7=33,AF33,$A$7=34,AF42,$A$7=35,AF43,$A$7=36,AF43,$A$7=37,AF44,$A$7=38,AF45,$A$7=39,AF46,$A$7=40,AF46)</f>
        <v>11b</v>
      </c>
      <c r="AJ16" s="4" t="str">
        <f t="shared" si="7"/>
        <v>6a</v>
      </c>
      <c r="AK16" s="4" t="str" cm="1">
        <f t="array" ref="AK16">_xlfn.IFS($A$7=1,0,$A$7=2,0,$A$7=3,0,$A$7=4,AJ17,$A$7=5,AJ18,$A$7=6,AJ18,$A$7=7,AJ18,$A$7=8,AJ18,$A$7=9,AJ19,$A$7=10,AJ19,$A$7=11,AJ19,$A$7=12,AJ19,$A$7=13,AJ20,$A$7=14,AJ20,$A$7=15,AJ20,$A$7=16,AJ20,$A$7=17,0,$A$7=18,AJ21,$A$7=19,AJ21,$A$7=20,AJ21,$A$7=21,AJ22,$A$7=22,AJ22,$A$7=23,AJ22,$A$7=24,AJ22,$A$7=25,AJ23,$A$7=26,AJ23,$A$7=27,AJ23,$A$7=28,AJ23,$A$7=29,AJ24,$A$7=30,AJ24,$A$7=31,AJ24,$A$7=32,AJ24,$A$7=33,AJ25,$A$7=34,AJ25,$A$7=35,AJ25,$A$7=36,AJ25,$A$7=37,AJ26,$A$7=38,AJ26,$A$7=39,AJ26,$A$7=40,AJ26)</f>
        <v>7d</v>
      </c>
      <c r="AL16" s="4" t="str" cm="1">
        <f t="array" ref="AL16">_xlfn.IFS($A$7=1,0,$A$7=2,0,$A$7=3,0,$A$7=4,AJ26,$A$7=5,AJ27,$A$7=6,AJ27,$A$7=7,AJ27,$A$7=8,AJ27,$A$7=9,AJ28,$A$7=10,AJ22,$A$7=11,AJ22,$A$7=12,AJ22,$A$7=13,AJ24,$A$7=14,AJ24,$A$7=15,AJ24,$A$7=16,AJ24,$A$7=17,0,$A$7=18,0,$A$7=19,AJ26,$A$7=20,AJ26,$A$7=21,AJ27,$A$7=22,AJ28,$A$7=23,AJ28,$A$7=24,AJ28,$A$7=25,AJ29,$A$7=26,AJ30,$A$7=27,AJ30,$A$7=28,AJ30,$A$7=29,AJ31,$A$7=30,AJ32,$A$7=31,AJ32,$A$7=32,AJ32,$A$7=33,AJ33,$A$7=34,AJ34,$A$7=35,AJ34,$A$7=36,AJ34,$A$7=37,AJ35,$A$7=38,AJ36,$A$7=39,AJ36,$A$7=40,AJ36)</f>
        <v>9c</v>
      </c>
      <c r="AM16" s="4" t="str" cm="1">
        <f t="array" ref="AM16">_xlfn.IFS($A$7=1,0,$A$7=2,0,$A$7=3,0,$A$7=4,AJ36,$A$7=5,AJ37,$A$7=6,AJ37,$A$7=7,AJ37,$A$7=8,AJ25,$A$7=9,AJ25,$A$7=10,AJ25,$A$7=11,AJ25,$A$7=12,AJ25,$A$7=13,AJ28,$A$7=14,AJ28,$A$7=15,AJ28,$A$7=16,AJ28,$A$7=17,AJ31,$A$7=18,AJ31,$A$7=19,AJ31,$A$7=20,AJ31,$A$7=21,AJ32,$A$7=22,AJ33,$A$7=23,AJ34,$A$7=24,AJ34,$A$7=25,AJ35,$A$7=26,AJ36,$A$7=27,AJ37,$A$7=28,AJ37,$A$7=29,AJ38,$A$7=30,AJ39,$A$7=31,AJ40,$A$7=32,AJ40,$A$7=33,AJ33,$A$7=34,AJ42,$A$7=35,AJ43,$A$7=36,AJ43,$A$7=37,AJ44,$A$7=38,AJ45,$A$7=39,AJ46,$A$7=40,AJ46)</f>
        <v>11a</v>
      </c>
      <c r="AN16" s="4" t="str">
        <f t="shared" si="8"/>
        <v>5d</v>
      </c>
      <c r="AO16" s="4" t="str" cm="1">
        <f t="array" ref="AO16">_xlfn.IFS($A$7=1,0,$A$7=2,0,$A$7=3,0,$A$7=4,AN17,$A$7=5,AN18,$A$7=6,AN18,$A$7=7,AN18,$A$7=8,AN18,$A$7=9,AN19,$A$7=10,AN19,$A$7=11,AN19,$A$7=12,AN19,$A$7=13,AN20,$A$7=14,AN20,$A$7=15,AN20,$A$7=16,AN20,$A$7=17,AN21,$A$7=18,AN21,$A$7=19,AN21,$A$7=20,AN21,$A$7=21,AN22,$A$7=22,AN22,$A$7=23,AN22,$A$7=24,AN22,$A$7=25,AN23,$A$7=26,AN23,$A$7=27,AN23,$A$7=28,AN23,$A$7=29,AN24,$A$7=30,AN24,$A$7=31,AN24,$A$7=32,AN24,$A$7=33,AN25,$A$7=34,AN25,$A$7=35,AN25,$A$7=36,AN25,$A$7=37,AN26,$A$7=38,AN26,$A$7=39,AN26,$A$7=40,AN26)</f>
        <v>7c</v>
      </c>
      <c r="AP16" s="4" t="str" cm="1">
        <f t="array" ref="AP16">_xlfn.IFS($A$7=1,0,$A$7=2,0,$A$7=3,0,$A$7=4,AN26,$A$7=5,AN27,$A$7=6,AN27,$A$7=7,AN27,$A$7=8,AN27,$A$7=9,AN28,$A$7=10,AN22,$A$7=11,AN22,$A$7=12,AN22,$A$7=13,AN24,$A$7=14,AN24,$A$7=15,AN24,$A$7=16,AN24,$A$7=17,AN25,$A$7=18,AN26,$A$7=19,AN26,$A$7=20,AN26,$A$7=21,AN27,$A$7=22,AN28,$A$7=23,AN28,$A$7=24,AN28,$A$7=25,AN29,$A$7=26,AN30,$A$7=27,AN30,$A$7=28,AN30,$A$7=29,AN31,$A$7=30,AN32,$A$7=31,AN32,$A$7=32,AN32,$A$7=33,AN33,$A$7=34,AN34,$A$7=35,AN34,$A$7=36,AN34,$A$7=37,AN35,$A$7=38,AN36,$A$7=39,AN36,$A$7=40,AN36)</f>
        <v>9b</v>
      </c>
      <c r="AQ16" s="4" t="str" cm="1">
        <f t="array" ref="AQ16">_xlfn.IFS($A$7=1,0,$A$7=2,0,$A$7=3,0,$A$7=4,AN36,$A$7=5,AN37,$A$7=6,AN37,$A$7=7,AN37,$A$7=8,AN25,$A$7=9,AN25,$A$7=10,AN25,$A$7=11,AN25,$A$7=12,AN25,$A$7=13,AN28,$A$7=14,AN28,$A$7=15,AN28,$A$7=16,AN28,$A$7=17,AN29,$A$7=18,AN30,$A$7=19,AN31,$A$7=20,AN31,$A$7=21,AN32,$A$7=22,AN33,$A$7=23,AN34,$A$7=24,AN34,$A$7=25,AN35,$A$7=26,AN36,$A$7=27,AN37,$A$7=28,AN37,$A$7=29,AN38,$A$7=30,AN39,$A$7=31,AN40,$A$7=32,AN40,$A$7=33,AN33,$A$7=34,AN42,$A$7=35,AN43,$A$7=36,AN43,$A$7=37,AN44,$A$7=38,AN45,$A$7=39,AN46,$A$7=40,AN46)</f>
        <v>10d</v>
      </c>
      <c r="AR16" s="4" t="str">
        <f t="shared" si="9"/>
        <v>5c</v>
      </c>
      <c r="AS16" s="4" t="str" cm="1">
        <f t="array" ref="AS16">_xlfn.IFS($A$7=1,0,$A$7=2,0,$A$7=3,0,$A$7=4,AR17,$A$7=5,AR18,$A$7=6,AR18,$A$7=7,AR18,$A$7=8,AR18,$A$7=9,AR19,$A$7=10,AR19,$A$7=11,AR19,$A$7=12,AR19,$A$7=13,AR20,$A$7=14,AR20,$A$7=15,AR20,$A$7=16,AR20,$A$7=17,AR21,$A$7=18,AR21,$A$7=19,AR21,$A$7=20,AR21,$A$7=21,AR22,$A$7=22,AR22,$A$7=23,AR22,$A$7=24,AR22,$A$7=25,AR23,$A$7=26,AR23,$A$7=27,AR23,$A$7=28,AR23,$A$7=29,AR24,$A$7=30,AR24,$A$7=31,AR24,$A$7=32,AR24,$A$7=33,AR25,$A$7=34,AR25,$A$7=35,AR25,$A$7=36,AR25,$A$7=37,AR26,$A$7=38,AR26,$A$7=39,AR26,$A$7=40,AR26)</f>
        <v>7b</v>
      </c>
      <c r="AT16" s="4" t="str" cm="1">
        <f t="array" ref="AT16">_xlfn.IFS($A$7=1,0,$A$7=2,0,$A$7=3,0,$A$7=4,AR26,$A$7=5,AR27,$A$7=6,AR27,$A$7=7,AR27,$A$7=8,AR27,$A$7=9,AR28,$A$7=10,AR22,$A$7=11,AR22,$A$7=12,AR22,$A$7=13,AR24,$A$7=14,AR24,$A$7=15,AR24,$A$7=16,AR24,$A$7=17,AR25,$A$7=18,AR26,$A$7=19,AR26,$A$7=20,AR26,$A$7=21,AR27,$A$7=22,AR28,$A$7=23,AR28,$A$7=24,AR28,$A$7=25,AR29,$A$7=26,AR30,$A$7=27,AR30,$A$7=28,AR30,$A$7=29,AR31,$A$7=30,AR32,$A$7=31,AR32,$A$7=32,AR32,$A$7=33,AR33,$A$7=34,AR34,$A$7=35,AR34,$A$7=36,AR34,$A$7=37,AR35,$A$7=38,AR36,$A$7=39,AR36,$A$7=40,AR36)</f>
        <v>9a</v>
      </c>
      <c r="AU16" s="4" t="str" cm="1">
        <f t="array" ref="AU16">_xlfn.IFS($A$7=1,0,$A$7=2,0,$A$7=3,0,$A$7=4,AR36,$A$7=5,AR37,$A$7=6,AR37,$A$7=7,AR37,$A$7=8,AR25,$A$7=9,AR25,$A$7=10,AR25,$A$7=11,AR25,$A$7=12,AR25,$A$7=13,AR28,$A$7=14,AR28,$A$7=15,AR28,$A$7=16,AR28,$A$7=17,AR29,$A$7=18,AR30,$A$7=19,AR31,$A$7=20,AR31,$A$7=21,AR32,$A$7=22,AR33,$A$7=23,AR34,$A$7=24,AR34,$A$7=25,AR35,$A$7=26,AR36,$A$7=27,AR37,$A$7=28,AR37,$A$7=29,AR38,$A$7=30,AR39,$A$7=31,AR40,$A$7=32,AR40,$A$7=33,AR33,$A$7=34,AR42,$A$7=35,AR43,$A$7=36,AR43,$A$7=37,AR44,$A$7=38,AR45,$A$7=39,AR46,$A$7=40,AR46)</f>
        <v>10c</v>
      </c>
      <c r="AV16" s="4" t="str">
        <f t="shared" ref="AV16:AV54" si="10">D5</f>
        <v>5b</v>
      </c>
      <c r="AW16" s="4" t="str" cm="1">
        <f t="array" ref="AW16">_xlfn.IFS($A$7=1,0,$A$7=2,0,$A$7=3,0,$A$7=4,AV17,$A$7=5,AV18,$A$7=6,AV18,$A$7=7,AV18,$A$7=8,AV18,$A$7=9,AV19,$A$7=10,AV19,$A$7=11,AV19,$A$7=12,AV19,$A$7=13,AV20,$A$7=14,AV20,$A$7=15,AV20,$A$7=16,AV20,$A$7=17,AV21,$A$7=18,AV21,$A$7=19,AV21,$A$7=20,AV21,$A$7=21,AV22,$A$7=22,AV22,$A$7=23,AV22,$A$7=24,AV22,$A$7=25,AV23,$A$7=26,AV23,$A$7=27,AV23,$A$7=28,AV23,$A$7=29,AV24,$A$7=30,AV24,$A$7=31,AV24,$A$7=32,AV24,$A$7=33,AV25,$A$7=34,AV25,$A$7=35,AV25,$A$7=36,AV25,$A$7=37,AV26,$A$7=38,AV26,$A$7=39,AV26,$A$7=40,AV26)</f>
        <v>7a</v>
      </c>
      <c r="AX16" s="4" t="str" cm="1">
        <f t="array" ref="AX16">_xlfn.IFS($A$7=1,0,$A$7=2,0,$A$7=3,0,$A$7=4,AV26,$A$7=5,AV27,$A$7=6,AV27,$A$7=7,AV27,$A$7=8,AV27,$A$7=9,AV28,$A$7=10,AV22,$A$7=11,AV22,$A$7=12,AV22,$A$7=13,AV24,$A$7=14,AV24,$A$7=15,AV24,$A$7=16,AV24,$A$7=17,AV25,$A$7=18,AV26,$A$7=19,AV26,$A$7=20,AV26,$A$7=21,AV27,$A$7=22,AV28,$A$7=23,AV28,$A$7=24,AV28,$A$7=25,AV29,$A$7=26,AV30,$A$7=27,AV30,$A$7=28,AV30,$A$7=29,AV31,$A$7=30,AV32,$A$7=31,AV32,$A$7=32,AV32,$A$7=33,AV33,$A$7=34,AV34,$A$7=35,AV34,$A$7=36,AV34,$A$7=37,AV35,$A$7=38,AV36,$A$7=39,AV36,$A$7=40,AV36)</f>
        <v>8d</v>
      </c>
      <c r="AY16" s="4" t="str" cm="1">
        <f t="array" ref="AY16">_xlfn.IFS($A$7=1,0,$A$7=2,0,$A$7=3,0,$A$7=4,AV36,$A$7=5,AV37,$A$7=6,AV37,$A$7=7,AV37,$A$7=8,AV25,$A$7=9,AV25,$A$7=10,AV25,$A$7=11,AV25,$A$7=12,AV25,$A$7=13,AV28,$A$7=14,AV28,$A$7=15,AV28,$A$7=16,AV28,$A$7=17,AV29,$A$7=18,AV30,$A$7=19,AV31,$A$7=20,AV31,$A$7=21,AV32,$A$7=22,AV33,$A$7=23,AV34,$A$7=24,AV34,$A$7=25,AV35,$A$7=26,AV36,$A$7=27,AV37,$A$7=28,AV37,$A$7=29,AV38,$A$7=30,AV39,$A$7=31,AV40,$A$7=32,AV40,$A$7=33,AV33,$A$7=34,AV42,$A$7=35,AV43,$A$7=36,AV43,$A$7=37,AV44,$A$7=38,AV45,$A$7=39,AV46,$A$7=40,AV46)</f>
        <v>10b</v>
      </c>
    </row>
    <row r="17" spans="1:63" x14ac:dyDescent="0.2">
      <c r="A17" s="1">
        <v>-33</v>
      </c>
      <c r="B17">
        <v>14</v>
      </c>
      <c r="C17" s="3">
        <f t="shared" si="0"/>
        <v>0.71527777777777779</v>
      </c>
      <c r="D17" s="4" t="str">
        <f>'Zeitpläne Stationen'!B16</f>
        <v>8b</v>
      </c>
      <c r="E17" s="4" t="str" cm="1">
        <f t="array" ref="E17">_xlfn.IFS($A$7=1,0,$A$7=2,0,$A$7=3,0,$A$7=4,D18,$A$7=5,D19,$A$7=6,D19,$A$7=7,D19,$A$7=8,D19,$A$7=9,D20,$A$7=10,D20,$A$7=11,D20,$A$7=12,D20,$A$7=13,D21,$A$7=14,D21,$A$7=15,D21,$A$7=16,D21,$A$7=17,D22,$A$7=18,D22,$A$7=19,D22,$A$7=20,D22,$A$7=21,D23,$A$7=22,D23,$A$7=23,D23,$A$7=24,D23,$A$7=25,D24,$A$7=26,D24,$A$7=27,D24,$A$7=28,D24,$A$7=29,D25,$A$7=30,D25,$A$7=31,D25,$A$7=32,D25,$A$7=33,D26,$A$7=34,D26,$A$7=35,D26,$A$7=36,D26,$A$7=37,D27,$A$7=38,D27,$A$7=39,D27,$A$7=40,D27)</f>
        <v>10a</v>
      </c>
      <c r="F17" s="4" cm="1">
        <f t="array" ref="F17">_xlfn.IFS($A$7=1,0,$A$7=2,0,$A$7=3,0,$A$7=4,D27,$A$7=5,D28,$A$7=6,D28,$A$7=7,D28,$A$7=8,D28,$A$7=9,D29,$A$7=10,D23,$A$7=11,D23,$A$7=12,D23,$A$7=13,D25,$A$7=14,D25,$A$7=15,D25,$A$7=16,D25,$A$7=17,D27,$A$7=18,D27,$A$7=19,D27,$A$7=20,D27,$A$7=21,D29,$A$7=22,D29,$A$7=23,D29,$A$7=24,D29,$A$7=25,D31,$A$7=26,D31,$A$7=27,D31,$A$7=28,D31,$A$7=29,D33,$A$7=30,D33,$A$7=31,D33,$A$7=32,D33,$A$7=33,D35,$A$7=34,D35,$A$7=35,D35,$A$7=36,D35,$A$7=37,D36,$A$7=38,D37,$A$7=39,D37,$A$7=40,D37)</f>
        <v>0</v>
      </c>
      <c r="G17" s="4" cm="1">
        <f t="array" ref="G17">_xlfn.IFS($A$7=1,0,$A$7=2,0,$A$7=3,0,$A$7=4,D37,$A$7=5,D38,$A$7=6,D38,$A$7=7,D38,$A$7=8,D26,$A$7=9,D26,$A$7=10,D26,$A$7=11,D26,$A$7=12,D26,$A$7=13,D29,$A$7=14,D29,$A$7=15,D29,$A$7=16,D29,$A$7=17,D32,$A$7=18,D32,$A$7=19,D32,$A$7=20,D32,$A$7=21,D35,$A$7=22,D35,$A$7=23,D35,$A$7=24,D35,$A$7=25,D38,$A$7=26,D38,$A$7=27,D38,$A$7=28,D38,$A$7=29,D41,$A$7=30,D41,$A$7=31,D41,$A$7=32,D41,$A$7=33,D44,$A$7=34,D44,$A$7=35,D44,$A$7=36,D44,$A$7=37,D45,$A$7=38,D46,$A$7=39,D47,$A$7=40,D47)</f>
        <v>0</v>
      </c>
      <c r="H17" s="4" t="str">
        <f>'Zeitpläne Stationen'!B15</f>
        <v>8a</v>
      </c>
      <c r="I17" s="4" t="str" cm="1">
        <f t="array" ref="I17">_xlfn.IFS($A$7=1,0,$A$7=2,0,$A$7=3,0,$A$7=4,H18,$A$7=5,H19,$A$7=6,H19,$A$7=7,H19,$A$7=8,H19,$A$7=9,H20,$A$7=10,H20,$A$7=11,H20,$A$7=12,H20,$A$7=13,H21,$A$7=14,H21,$A$7=15,H21,$A$7=16,H21,$A$7=17,H22,$A$7=18,H22,$A$7=19,H22,$A$7=20,H22,$A$7=21,H23,$A$7=22,H23,$A$7=23,H23,$A$7=24,H23,$A$7=25,H24,$A$7=26,H24,$A$7=27,H24,$A$7=28,H24,$A$7=29,H25,$A$7=30,H25,$A$7=31,H25,$A$7=32,H25,$A$7=33,H26,$A$7=34,H26,$A$7=35,H26,$A$7=36,H26,$A$7=37,H27,$A$7=38,H27,$A$7=39,H27,$A$7=40,H27)</f>
        <v>9d</v>
      </c>
      <c r="J17" s="4" cm="1">
        <f t="array" ref="J17">_xlfn.IFS($A$7=1,0,$A$7=2,0,$A$7=3,0,$A$7=4,H27,$A$7=5,H28,$A$7=6,H28,$A$7=7,H28,$A$7=8,H28,$A$7=9,H29,$A$7=10,H23,$A$7=11,H23,$A$7=12,H23,$A$7=13,H25,$A$7=14,H25,$A$7=15,H25,$A$7=16,H25,$A$7=17,H27,$A$7=18,H27,$A$7=19,H27,$A$7=20,H27,$A$7=21,H29,$A$7=22,H29,$A$7=23,H29,$A$7=24,H29,$A$7=25,H31,$A$7=26,H31,$A$7=27,H31,$A$7=28,H31,$A$7=29,H33,$A$7=30,H33,$A$7=31,H33,$A$7=32,H33,$A$7=33,H35,$A$7=34,H35,$A$7=35,H35,$A$7=36,H35,$A$7=37,H36,$A$7=38,H37,$A$7=39,H37,$A$7=40,H37)</f>
        <v>0</v>
      </c>
      <c r="K17" s="4" cm="1">
        <f t="array" ref="K17">_xlfn.IFS($A$7=1,0,$A$7=2,0,$A$7=3,0,$A$7=4,H37,$A$7=5,H38,$A$7=6,H38,$A$7=7,H38,$A$7=8,H26,$A$7=9,H26,$A$7=10,H26,$A$7=11,H26,$A$7=12,H26,$A$7=13,H29,$A$7=14,H29,$A$7=15,H29,$A$7=16,H29,$A$7=17,H32,$A$7=18,H32,$A$7=19,H32,$A$7=20,H32,$A$7=21,H35,$A$7=22,H35,$A$7=23,H35,$A$7=24,H35,$A$7=25,H38,$A$7=26,H38,$A$7=27,H38,$A$7=28,H38,$A$7=29,H41,$A$7=30,H41,$A$7=31,H41,$A$7=32,H41,$A$7=33,H44,$A$7=34,H44,$A$7=35,H44,$A$7=36,H44,$A$7=37,H45,$A$7=38,H46,$A$7=39,H47,$A$7=40,H47)</f>
        <v>0</v>
      </c>
      <c r="L17" s="4" t="str">
        <f t="shared" si="1"/>
        <v>7d</v>
      </c>
      <c r="M17" s="4" t="str" cm="1">
        <f t="array" ref="M17">_xlfn.IFS($A$7=1,0,$A$7=2,0,$A$7=3,0,$A$7=4,L18,$A$7=5,L19,$A$7=6,L19,$A$7=7,L19,$A$7=8,L19,$A$7=9,L20,$A$7=10,L20,$A$7=11,L20,$A$7=12,L20,$A$7=13,L21,$A$7=14,L21,$A$7=15,L21,$A$7=16,L21,$A$7=17,L22,$A$7=18,L22,$A$7=19,L22,$A$7=20,L22,$A$7=21,L23,$A$7=22,L23,$A$7=23,L23,$A$7=24,L23,$A$7=25,L24,$A$7=26,L24,$A$7=27,L24,$A$7=28,L24,$A$7=29,L25,$A$7=30,L25,$A$7=31,L25,$A$7=32,L25,$A$7=33,L26,$A$7=34,L26,$A$7=35,L26,$A$7=36,L26,$A$7=37,L27,$A$7=38,L27,$A$7=39,L27,$A$7=40,L27)</f>
        <v>9c</v>
      </c>
      <c r="N17" s="4" t="str" cm="1">
        <f t="array" ref="N17">_xlfn.IFS($A$7=1,0,$A$7=2,0,$A$7=3,0,$A$7=4,L27,$A$7=5,L28,$A$7=6,L28,$A$7=7,L28,$A$7=8,L28,$A$7=9,L29,$A$7=10,L23,$A$7=11,L23,$A$7=12,L23,$A$7=13,L25,$A$7=14,L25,$A$7=15,L25,$A$7=16,L25,$A$7=17,L27,$A$7=18,L27,$A$7=19,L27,$A$7=20,L27,$A$7=21,L29,$A$7=22,L29,$A$7=23,L29,$A$7=24,L29,$A$7=25,L31,$A$7=26,L31,$A$7=27,L31,$A$7=28,L31,$A$7=29,L33,$A$7=30,L33,$A$7=31,L33,$A$7=32,L33,$A$7=33,L35,$A$7=34,L35,$A$7=35,L35,$A$7=36,L35,$A$7=37,L36,$A$7=38,L37,$A$7=39,L37,$A$7=40,L37)</f>
        <v>11b</v>
      </c>
      <c r="O17" s="4" cm="1">
        <f t="array" ref="O17">_xlfn.IFS($A$7=1,0,$A$7=2,0,$A$7=3,0,$A$7=4,L37,$A$7=5,L38,$A$7=6,L38,$A$7=7,L38,$A$7=8,L26,$A$7=9,L26,$A$7=10,L26,$A$7=11,L26,$A$7=12,L26,$A$7=13,L29,$A$7=14,L29,$A$7=15,L29,$A$7=16,L29,$A$7=17,L32,$A$7=18,L32,$A$7=19,L32,$A$7=20,L32,$A$7=21,L35,$A$7=22,L35,$A$7=23,L35,$A$7=24,L35,$A$7=25,L38,$A$7=26,L38,$A$7=27,L38,$A$7=28,L38,$A$7=29,L41,$A$7=30,L41,$A$7=31,L41,$A$7=32,L41,$A$7=33,L44,$A$7=34,L44,$A$7=35,L44,$A$7=36,L44,$A$7=37,L45,$A$7=38,L46,$A$7=39,L47,$A$7=40,L47)</f>
        <v>0</v>
      </c>
      <c r="P17" s="4" t="str">
        <f t="shared" si="2"/>
        <v>7c</v>
      </c>
      <c r="Q17" s="4" t="str" cm="1">
        <f t="array" ref="Q17">_xlfn.IFS($A$7=1,0,$A$7=2,0,$A$7=3,0,$A$7=4,P18,$A$7=5,P19,$A$7=6,P19,$A$7=7,P19,$A$7=8,P19,$A$7=9,P20,$A$7=10,P20,$A$7=11,P20,$A$7=12,P20,$A$7=13,P21,$A$7=14,P21,$A$7=15,P21,$A$7=16,P21,$A$7=17,P22,$A$7=18,P22,$A$7=19,P22,$A$7=20,P22,$A$7=21,P23,$A$7=22,P23,$A$7=23,P23,$A$7=24,P23,$A$7=25,P24,$A$7=26,P24,$A$7=27,P24,$A$7=28,P24,$A$7=29,P25,$A$7=30,P25,$A$7=31,P25,$A$7=32,P25,$A$7=33,P26,$A$7=34,P26,$A$7=35,P26,$A$7=36,P26,$A$7=37,P27,$A$7=38,P27,$A$7=39,P27,$A$7=40,P27)</f>
        <v>9b</v>
      </c>
      <c r="R17" s="4" t="str" cm="1">
        <f t="array" ref="R17">_xlfn.IFS($A$7=1,0,$A$7=2,0,$A$7=3,0,$A$7=4,P27,$A$7=5,P28,$A$7=6,P28,$A$7=7,P28,$A$7=8,P28,$A$7=9,P29,$A$7=10,P23,$A$7=11,P23,$A$7=12,P23,$A$7=13,P25,$A$7=14,P25,$A$7=15,P25,$A$7=16,P25,$A$7=17,P27,$A$7=18,P27,$A$7=19,P27,$A$7=20,P27,$A$7=21,P29,$A$7=22,P29,$A$7=23,P29,$A$7=24,P29,$A$7=25,P31,$A$7=26,P31,$A$7=27,P31,$A$7=28,P31,$A$7=29,P33,$A$7=30,P33,$A$7=31,P33,$A$7=32,P33,$A$7=33,P35,$A$7=34,P35,$A$7=35,P35,$A$7=36,P35,$A$7=37,P36,$A$7=38,P37,$A$7=39,P37,$A$7=40,P37)</f>
        <v>11a</v>
      </c>
      <c r="S17" s="4" cm="1">
        <f t="array" ref="S17">_xlfn.IFS($A$7=1,0,$A$7=2,0,$A$7=3,0,$A$7=4,P37,$A$7=5,P38,$A$7=6,P38,$A$7=7,P38,$A$7=8,P26,$A$7=9,P26,$A$7=10,P26,$A$7=11,P26,$A$7=12,P26,$A$7=13,P29,$A$7=14,P29,$A$7=15,P29,$A$7=16,P29,$A$7=17,P32,$A$7=18,P32,$A$7=19,P32,$A$7=20,P32,$A$7=21,P35,$A$7=22,P35,$A$7=23,P35,$A$7=24,P35,$A$7=25,P38,$A$7=26,P38,$A$7=27,P38,$A$7=28,P38,$A$7=29,P41,$A$7=30,P41,$A$7=31,P41,$A$7=32,P41,$A$7=33,P44,$A$7=34,P44,$A$7=35,P44,$A$7=36,P44,$A$7=37,P45,$A$7=38,P46,$A$7=39,P47,$A$7=40,P47)</f>
        <v>0</v>
      </c>
      <c r="T17" s="4" t="str">
        <f t="shared" si="3"/>
        <v>7b</v>
      </c>
      <c r="U17" s="4" t="str" cm="1">
        <f t="array" ref="U17">_xlfn.IFS($A$7=1,0,$A$7=2,0,$A$7=3,0,$A$7=4,T18,$A$7=5,T19,$A$7=6,T19,$A$7=7,T19,$A$7=8,T19,$A$7=9,T20,$A$7=10,T20,$A$7=11,T20,$A$7=12,T20,$A$7=13,T21,$A$7=14,T21,$A$7=15,T21,$A$7=16,T21,$A$7=17,T22,$A$7=18,T22,$A$7=19,T22,$A$7=20,T22,$A$7=21,T23,$A$7=22,T23,$A$7=23,T23,$A$7=24,T23,$A$7=25,T24,$A$7=26,T24,$A$7=27,T24,$A$7=28,T24,$A$7=29,T25,$A$7=30,T25,$A$7=31,T25,$A$7=32,T25,$A$7=33,T26,$A$7=34,T26,$A$7=35,T26,$A$7=36,T26,$A$7=37,0,$A$7=38,T27,$A$7=39,T27,$A$7=40,T27)</f>
        <v>9a</v>
      </c>
      <c r="V17" s="4" t="str" cm="1">
        <f t="array" ref="V17">_xlfn.IFS($A$7=1,0,$A$7=2,0,$A$7=3,0,$A$7=4,T27,$A$7=5,T28,$A$7=6,T28,$A$7=7,T28,$A$7=8,T28,$A$7=9,T29,$A$7=10,T23,$A$7=11,T23,$A$7=12,T23,$A$7=13,T25,$A$7=14,T25,$A$7=15,T25,$A$7=16,T25,$A$7=17,T27,$A$7=18,T27,$A$7=19,T27,$A$7=20,T27,$A$7=21,T29,$A$7=22,T29,$A$7=23,T29,$A$7=24,T29,$A$7=25,T31,$A$7=26,T31,$A$7=27,T31,$A$7=28,T31,$A$7=29,T33,$A$7=30,T33,$A$7=31,T33,$A$7=32,T33,$A$7=33,T35,$A$7=34,T35,$A$7=35,T35,$A$7=36,T35,$A$7=37,0,$A$7=38,0,$A$7=39,T37,$A$7=40,T37)</f>
        <v>10d</v>
      </c>
      <c r="W17" s="4" cm="1">
        <f t="array" ref="W17">_xlfn.IFS($A$7=1,0,$A$7=2,0,$A$7=3,0,$A$7=4,T37,$A$7=5,T38,$A$7=6,T38,$A$7=7,T38,$A$7=8,T26,$A$7=9,T26,$A$7=10,T26,$A$7=11,T26,$A$7=12,T26,$A$7=13,T29,$A$7=14,T29,$A$7=15,T29,$A$7=16,T29,$A$7=17,T32,$A$7=18,T32,$A$7=19,T32,$A$7=20,T32,$A$7=21,T35,$A$7=22,T35,$A$7=23,T35,$A$7=24,T35,$A$7=25,T38,$A$7=26,T38,$A$7=27,T38,$A$7=28,T38,$A$7=29,T41,$A$7=30,T41,$A$7=31,T41,$A$7=32,T41,$A$7=33,T44,$A$7=34,T44,$A$7=35,T44,$A$7=36,T44,$A$7=37,T45,$A$7=38,T46,$A$7=39,T47,$A$7=40,T47)</f>
        <v>0</v>
      </c>
      <c r="X17" s="4" t="str">
        <f t="shared" si="4"/>
        <v>7a</v>
      </c>
      <c r="Y17" s="4" t="str" cm="1">
        <f t="array" ref="Y17">_xlfn.IFS($A$7=1,0,$A$7=2,0,$A$7=3,0,$A$7=4,X18,$A$7=5,X19,$A$7=6,X19,$A$7=7,X19,$A$7=8,X19,$A$7=9,X20,$A$7=10,X20,$A$7=11,X20,$A$7=12,X20,$A$7=13,X21,$A$7=14,X21,$A$7=15,X21,$A$7=16,X21,$A$7=17,X22,$A$7=18,X22,$A$7=19,X22,$A$7=20,X22,$A$7=21,X23,$A$7=22,X23,$A$7=23,X23,$A$7=24,X23,$A$7=25,X24,$A$7=26,X24,$A$7=27,X24,$A$7=28,X24,$A$7=29,X25,$A$7=30,X25,$A$7=31,X25,$A$7=32,X25,$A$7=33,0,$A$7=34,X26,$A$7=35,X26,$A$7=36,X26,$A$7=37,X27,$A$7=38,X27,$A$7=39,X27,$A$7=40,X27)</f>
        <v>8d</v>
      </c>
      <c r="Z17" s="4" t="str" cm="1">
        <f t="array" ref="Z17">_xlfn.IFS($A$7=1,0,$A$7=2,0,$A$7=3,0,$A$7=4,X27,$A$7=5,X28,$A$7=6,X28,$A$7=7,X28,$A$7=8,X28,$A$7=9,X29,$A$7=10,X23,$A$7=11,X23,$A$7=12,X23,$A$7=13,X25,$A$7=14,X25,$A$7=15,X25,$A$7=16,X25,$A$7=17,X27,$A$7=18,X27,$A$7=19,X27,$A$7=20,X27,$A$7=21,X29,$A$7=22,X29,$A$7=23,X29,$A$7=24,X29,$A$7=25,X31,$A$7=26,X31,$A$7=27,X31,$A$7=28,X31,$A$7=29,X33,$A$7=30,X33,$A$7=31,X33,$A$7=32,X33,$A$7=33,0,$A$7=34,0,$A$7=35,X35,$A$7=36,X35,$A$7=37,X36,$A$7=38,X37,$A$7=39,X37,$A$7=40,X37)</f>
        <v>10c</v>
      </c>
      <c r="AA17" s="4" cm="1">
        <f t="array" ref="AA17">_xlfn.IFS($A$7=1,0,$A$7=2,0,$A$7=3,0,$A$7=4,X37,$A$7=5,X38,$A$7=6,X38,$A$7=7,X38,$A$7=8,X26,$A$7=9,X26,$A$7=10,X26,$A$7=11,X26,$A$7=12,X26,$A$7=13,X29,$A$7=14,X29,$A$7=15,X29,$A$7=16,X29,$A$7=17,X32,$A$7=18,X32,$A$7=19,X32,$A$7=20,X32,$A$7=21,X35,$A$7=22,X35,$A$7=23,X35,$A$7=24,X35,$A$7=25,X38,$A$7=26,X38,$A$7=27,X38,$A$7=28,X38,$A$7=29,X41,$A$7=30,X41,$A$7=31,X41,$A$7=32,X41,$A$7=33,X44,$A$7=34,X44,$A$7=35,X44,$A$7=36,X44,$A$7=37,X45,$A$7=38,X46,$A$7=39,X47,$A$7=40,X47)</f>
        <v>0</v>
      </c>
      <c r="AB17" s="4" t="str">
        <f t="shared" si="5"/>
        <v>6d</v>
      </c>
      <c r="AC17" s="4" t="str" cm="1">
        <f t="array" ref="AC17">_xlfn.IFS($A$7=1,0,$A$7=2,0,$A$7=3,0,$A$7=4,AB18,$A$7=5,AB19,$A$7=6,AB19,$A$7=7,AB19,$A$7=8,AB19,$A$7=9,AB20,$A$7=10,AB20,$A$7=11,AB20,$A$7=12,AB20,$A$7=13,AB21,$A$7=14,AB21,$A$7=15,AB21,$A$7=16,AB21,$A$7=17,AB22,$A$7=18,AB22,$A$7=19,AB22,$A$7=20,AB22,$A$7=21,AB23,$A$7=22,AB23,$A$7=23,AB23,$A$7=24,AB23,$A$7=25,AB24,$A$7=26,AB24,$A$7=27,AB24,$A$7=28,AB24,$A$7=29,0,$A$7=30,AB25,$A$7=31,AB25,$A$7=32,AB25,$A$7=33,AB26,$A$7=34,AB26,$A$7=35,AB26,$A$7=36,AB26,$A$7=37,AB27,$A$7=38,AB27,$A$7=39,AB27,$A$7=40,AB27)</f>
        <v>8c</v>
      </c>
      <c r="AD17" s="4" t="str" cm="1">
        <f t="array" ref="AD17">_xlfn.IFS($A$7=1,0,$A$7=2,0,$A$7=3,0,$A$7=4,AB27,$A$7=5,AB28,$A$7=6,AB28,$A$7=7,AB28,$A$7=8,AB28,$A$7=9,AB29,$A$7=10,AB23,$A$7=11,AB23,$A$7=12,AB23,$A$7=13,AB25,$A$7=14,AB25,$A$7=15,AB25,$A$7=16,AB25,$A$7=17,AB27,$A$7=18,AB27,$A$7=19,AB27,$A$7=20,AB27,$A$7=21,AB29,$A$7=22,AB29,$A$7=23,AB29,$A$7=24,AB29,$A$7=25,AB31,$A$7=26,AB31,$A$7=27,AB31,$A$7=28,AB31,$A$7=29,0,$A$7=30,0,$A$7=31,AB33,$A$7=32,AB33,$A$7=33,AB34,$A$7=34,AB35,$A$7=35,AB35,$A$7=36,AB35,$A$7=37,AB36,$A$7=38,AB37,$A$7=39,AB37,$A$7=40,AB37)</f>
        <v>10b</v>
      </c>
      <c r="AE17" s="4" cm="1">
        <f t="array" ref="AE17">_xlfn.IFS($A$7=1,0,$A$7=2,0,$A$7=3,0,$A$7=4,AB37,$A$7=5,AB38,$A$7=6,AB38,$A$7=7,AB38,$A$7=8,AB26,$A$7=9,AB26,$A$7=10,AB26,$A$7=11,AB26,$A$7=12,AB26,$A$7=13,AB29,$A$7=14,AB29,$A$7=15,AB29,$A$7=16,AB29,$A$7=17,AB32,$A$7=18,AB32,$A$7=19,AB32,$A$7=20,AB32,$A$7=21,AB35,$A$7=22,AB35,$A$7=23,AB35,$A$7=24,AB35,$A$7=25,AB38,$A$7=26,AB38,$A$7=27,AB38,$A$7=28,AB38,$A$7=29,AB41,$A$7=30,AB41,$A$7=31,AB41,$A$7=32,AB41,$A$7=33,AB34,$A$7=34,AB43,$A$7=35,AB44,$A$7=36,AB44,$A$7=37,AB45,$A$7=38,AB46,$A$7=39,AB47,$A$7=40,AB47)</f>
        <v>0</v>
      </c>
      <c r="AF17" s="4" t="str">
        <f t="shared" si="6"/>
        <v>6c</v>
      </c>
      <c r="AG17" s="4" t="str" cm="1">
        <f t="array" ref="AG17">_xlfn.IFS($A$7=1,0,$A$7=2,0,$A$7=3,0,$A$7=4,AF18,$A$7=5,AF19,$A$7=6,AF19,$A$7=7,AF19,$A$7=8,AF19,$A$7=9,AF20,$A$7=10,AF20,$A$7=11,AF20,$A$7=12,AF20,$A$7=13,AF21,$A$7=14,AF21,$A$7=15,AF21,$A$7=16,AF21,$A$7=17,AF22,$A$7=18,AF22,$A$7=19,AF22,$A$7=20,AF22,$A$7=21,AF23,$A$7=22,AF23,$A$7=23,AF23,$A$7=24,AF23,$A$7=25,0,$A$7=26,AF24,$A$7=27,AF24,$A$7=28,AF24,$A$7=29,AF25,$A$7=30,AF25,$A$7=31,AF25,$A$7=32,AF25,$A$7=33,AF26,$A$7=34,AF26,$A$7=35,AF26,$A$7=36,AF26,$A$7=37,AF27,$A$7=38,AF27,$A$7=39,AF27,$A$7=40,AF27)</f>
        <v>8b</v>
      </c>
      <c r="AH17" s="4" cm="1">
        <f t="array" ref="AH17">_xlfn.IFS($A$7=1,0,$A$7=2,0,$A$7=3,0,$A$7=4,AF27,$A$7=5,AF28,$A$7=6,AF28,$A$7=7,AF28,$A$7=8,AF28,$A$7=9,AF29,$A$7=10,AF23,$A$7=11,AF23,$A$7=12,AF23,$A$7=13,AF25,$A$7=14,AF25,$A$7=15,AF25,$A$7=16,AF25,$A$7=17,AF27,$A$7=18,AF27,$A$7=19,AF27,$A$7=20,AF27,$A$7=21,AF29,$A$7=22,AF29,$A$7=23,AF29,$A$7=24,AF29,$A$7=25,0,$A$7=26,0,$A$7=27,AF31,$A$7=28,AF31,$A$7=29,AF32,$A$7=30,AF33,$A$7=31,AF33,$A$7=32,AF33,$A$7=33,AF34,$A$7=34,AF35,$A$7=35,AF35,$A$7=36,AF35,$A$7=37,AF36,$A$7=38,AF37,$A$7=39,AF37,$A$7=40,AF37)</f>
        <v>0</v>
      </c>
      <c r="AI17" s="4" cm="1">
        <f t="array" ref="AI17">_xlfn.IFS($A$7=1,0,$A$7=2,0,$A$7=3,0,$A$7=4,AF37,$A$7=5,AF38,$A$7=6,AF38,$A$7=7,AF38,$A$7=8,AF26,$A$7=9,AF26,$A$7=10,AF26,$A$7=11,AF26,$A$7=12,AF26,$A$7=13,AF29,$A$7=14,AF29,$A$7=15,AF29,$A$7=16,AF29,$A$7=17,AF32,$A$7=18,AF32,$A$7=19,AF32,$A$7=20,AF32,$A$7=21,AF35,$A$7=22,AF35,$A$7=23,AF35,$A$7=24,AF35,$A$7=25,AF38,$A$7=26,AF38,$A$7=27,AF38,$A$7=28,AF38,$A$7=29,AF39,$A$7=30,AF40,$A$7=31,AF41,$A$7=32,AF41,$A$7=33,AF34,$A$7=34,AF43,$A$7=35,AF44,$A$7=36,AF44,$A$7=37,AF45,$A$7=38,AF46,$A$7=39,AF47,$A$7=40,AF47)</f>
        <v>0</v>
      </c>
      <c r="AJ17" s="4" t="str">
        <f t="shared" si="7"/>
        <v>6b</v>
      </c>
      <c r="AK17" s="4" t="str" cm="1">
        <f t="array" ref="AK17">_xlfn.IFS($A$7=1,0,$A$7=2,0,$A$7=3,0,$A$7=4,AJ18,$A$7=5,AJ19,$A$7=6,AJ19,$A$7=7,AJ19,$A$7=8,AJ19,$A$7=9,AJ20,$A$7=10,AJ20,$A$7=11,AJ20,$A$7=12,AJ20,$A$7=13,AJ21,$A$7=14,AJ21,$A$7=15,AJ21,$A$7=16,AJ21,$A$7=17,AJ22,$A$7=18,AJ22,$A$7=19,AJ22,$A$7=20,AJ22,$A$7=21,0,$A$7=22,AJ23,$A$7=23,AJ23,$A$7=24,AJ23,$A$7=25,AJ24,$A$7=26,AJ24,$A$7=27,AJ24,$A$7=28,AJ24,$A$7=29,AJ25,$A$7=30,AJ25,$A$7=31,AJ25,$A$7=32,AJ25,$A$7=33,AJ26,$A$7=34,AJ26,$A$7=35,AJ26,$A$7=36,AJ26,$A$7=37,AJ27,$A$7=38,AJ27,$A$7=39,AJ27,$A$7=40,AJ27)</f>
        <v>8a</v>
      </c>
      <c r="AL17" s="4" t="str" cm="1">
        <f t="array" ref="AL17">_xlfn.IFS($A$7=1,0,$A$7=2,0,$A$7=3,0,$A$7=4,AJ27,$A$7=5,AJ28,$A$7=6,AJ28,$A$7=7,AJ28,$A$7=8,AJ28,$A$7=9,AJ29,$A$7=10,AJ23,$A$7=11,AJ23,$A$7=12,AJ23,$A$7=13,AJ25,$A$7=14,AJ25,$A$7=15,AJ25,$A$7=16,AJ25,$A$7=17,AJ27,$A$7=18,AJ27,$A$7=19,AJ27,$A$7=20,AJ27,$A$7=21,0,$A$7=22,0,$A$7=23,AJ29,$A$7=24,AJ29,$A$7=25,AJ30,$A$7=26,AJ31,$A$7=27,AJ31,$A$7=28,AJ31,$A$7=29,AJ32,$A$7=30,AJ33,$A$7=31,AJ33,$A$7=32,AJ33,$A$7=33,AJ34,$A$7=34,AJ35,$A$7=35,AJ35,$A$7=36,AJ35,$A$7=37,AJ36,$A$7=38,AJ37,$A$7=39,AJ37,$A$7=40,AJ37)</f>
        <v>9d</v>
      </c>
      <c r="AM17" s="4" t="str" cm="1">
        <f t="array" ref="AM17">_xlfn.IFS($A$7=1,0,$A$7=2,0,$A$7=3,0,$A$7=4,AJ37,$A$7=5,AJ38,$A$7=6,AJ38,$A$7=7,AJ38,$A$7=8,AJ26,$A$7=9,AJ26,$A$7=10,AJ26,$A$7=11,AJ26,$A$7=12,AJ26,$A$7=13,AJ29,$A$7=14,AJ29,$A$7=15,AJ29,$A$7=16,AJ29,$A$7=17,AJ32,$A$7=18,AJ32,$A$7=19,AJ32,$A$7=20,AJ32,$A$7=21,AJ35,$A$7=22,AJ35,$A$7=23,AJ35,$A$7=24,AJ35,$A$7=25,AJ36,$A$7=26,AJ37,$A$7=27,AJ38,$A$7=28,AJ38,$A$7=29,AJ39,$A$7=30,AJ40,$A$7=31,AJ41,$A$7=32,AJ41,$A$7=33,AJ34,$A$7=34,AJ43,$A$7=35,AJ44,$A$7=36,AJ44,$A$7=37,AJ45,$A$7=38,AJ46,$A$7=39,AJ47,$A$7=40,AJ47)</f>
        <v>11b</v>
      </c>
      <c r="AN17" s="4" t="str">
        <f t="shared" si="8"/>
        <v>6a</v>
      </c>
      <c r="AO17" s="4" t="str" cm="1">
        <f t="array" ref="AO17">_xlfn.IFS($A$7=1,0,$A$7=2,0,$A$7=3,0,$A$7=4,AN18,$A$7=5,AN19,$A$7=6,AN19,$A$7=7,AN19,$A$7=8,AN19,$A$7=9,AN20,$A$7=10,AN20,$A$7=11,AN20,$A$7=12,AN20,$A$7=13,AN21,$A$7=14,AN21,$A$7=15,AN21,$A$7=16,AN21,$A$7=17,0,$A$7=18,AN22,$A$7=19,AN22,$A$7=20,AN22,$A$7=21,AN23,$A$7=22,AN23,$A$7=23,AN23,$A$7=24,AN23,$A$7=25,AN24,$A$7=26,AN24,$A$7=27,AN24,$A$7=28,AN24,$A$7=29,AN25,$A$7=30,AN25,$A$7=31,AN25,$A$7=32,AN25,$A$7=33,AN26,$A$7=34,AN26,$A$7=35,AN26,$A$7=36,AN26,$A$7=37,AN27,$A$7=38,AN27,$A$7=39,AN27,$A$7=40,AN27)</f>
        <v>7d</v>
      </c>
      <c r="AP17" s="4" t="str" cm="1">
        <f t="array" ref="AP17">_xlfn.IFS($A$7=1,0,$A$7=2,0,$A$7=3,0,$A$7=4,AN27,$A$7=5,AN28,$A$7=6,AN28,$A$7=7,AN28,$A$7=8,AN28,$A$7=9,AN29,$A$7=10,AN23,$A$7=11,AN23,$A$7=12,AN23,$A$7=13,AN25,$A$7=14,AN25,$A$7=15,AN25,$A$7=16,AN25,$A$7=17,0,$A$7=18,0,$A$7=19,AN27,$A$7=20,AN27,$A$7=21,AN28,$A$7=22,AN29,$A$7=23,AN29,$A$7=24,AN29,$A$7=25,AN30,$A$7=26,AN31,$A$7=27,AN31,$A$7=28,AN31,$A$7=29,AN32,$A$7=30,AN33,$A$7=31,AN33,$A$7=32,AN33,$A$7=33,AN34,$A$7=34,AN35,$A$7=35,AN35,$A$7=36,AN35,$A$7=37,AN36,$A$7=38,AN37,$A$7=39,AN37,$A$7=40,AN37)</f>
        <v>9c</v>
      </c>
      <c r="AQ17" s="4" t="str" cm="1">
        <f t="array" ref="AQ17">_xlfn.IFS($A$7=1,0,$A$7=2,0,$A$7=3,0,$A$7=4,AN37,$A$7=5,AN38,$A$7=6,AN38,$A$7=7,AN38,$A$7=8,AN26,$A$7=9,AN26,$A$7=10,AN26,$A$7=11,AN26,$A$7=12,AN26,$A$7=13,AN29,$A$7=14,AN29,$A$7=15,AN29,$A$7=16,AN29,$A$7=17,AN32,$A$7=18,AN32,$A$7=19,AN32,$A$7=20,AN32,$A$7=21,AN33,$A$7=22,AN34,$A$7=23,AN35,$A$7=24,AN35,$A$7=25,AN36,$A$7=26,AN37,$A$7=27,AN38,$A$7=28,AN38,$A$7=29,AN39,$A$7=30,AN40,$A$7=31,AN41,$A$7=32,AN41,$A$7=33,AN34,$A$7=34,AN43,$A$7=35,AN44,$A$7=36,AN44,$A$7=37,AN45,$A$7=38,AN46,$A$7=39,AN47,$A$7=40,AN47)</f>
        <v>11a</v>
      </c>
      <c r="AR17" s="4" t="str">
        <f t="shared" si="9"/>
        <v>5d</v>
      </c>
      <c r="AS17" s="4" t="str" cm="1">
        <f t="array" ref="AS17">_xlfn.IFS($A$7=1,0,$A$7=2,0,$A$7=3,0,$A$7=4,AR18,$A$7=5,AR19,$A$7=6,AR19,$A$7=7,AR19,$A$7=8,AR19,$A$7=9,AR20,$A$7=10,AR20,$A$7=11,AR20,$A$7=12,AR20,$A$7=13,AR21,$A$7=14,AR21,$A$7=15,AR21,$A$7=16,AR21,$A$7=17,AR22,$A$7=18,AR22,$A$7=19,AR22,$A$7=20,AR22,$A$7=21,AR23,$A$7=22,AR23,$A$7=23,AR23,$A$7=24,AR23,$A$7=25,AR24,$A$7=26,AR24,$A$7=27,AR24,$A$7=28,AR24,$A$7=29,AR25,$A$7=30,AR25,$A$7=31,AR25,$A$7=32,AR25,$A$7=33,AR26,$A$7=34,AR26,$A$7=35,AR26,$A$7=36,AR26,$A$7=37,AR27,$A$7=38,AR27,$A$7=39,AR27,$A$7=40,AR27)</f>
        <v>7c</v>
      </c>
      <c r="AT17" s="4" t="str" cm="1">
        <f t="array" ref="AT17">_xlfn.IFS($A$7=1,0,$A$7=2,0,$A$7=3,0,$A$7=4,AR27,$A$7=5,AR28,$A$7=6,AR28,$A$7=7,AR28,$A$7=8,AR28,$A$7=9,AR29,$A$7=10,AR23,$A$7=11,AR23,$A$7=12,AR23,$A$7=13,AR25,$A$7=14,AR25,$A$7=15,AR25,$A$7=16,AR25,$A$7=17,AR26,$A$7=18,AR27,$A$7=19,AR27,$A$7=20,AR27,$A$7=21,AR28,$A$7=22,AR29,$A$7=23,AR29,$A$7=24,AR29,$A$7=25,AR30,$A$7=26,AR31,$A$7=27,AR31,$A$7=28,AR31,$A$7=29,AR32,$A$7=30,AR33,$A$7=31,AR33,$A$7=32,AR33,$A$7=33,AR34,$A$7=34,AR35,$A$7=35,AR35,$A$7=36,AR35,$A$7=37,AR36,$A$7=38,AR37,$A$7=39,AR37,$A$7=40,AR37)</f>
        <v>9b</v>
      </c>
      <c r="AU17" s="4" t="str" cm="1">
        <f t="array" ref="AU17">_xlfn.IFS($A$7=1,0,$A$7=2,0,$A$7=3,0,$A$7=4,AR37,$A$7=5,AR38,$A$7=6,AR38,$A$7=7,AR38,$A$7=8,AR26,$A$7=9,AR26,$A$7=10,AR26,$A$7=11,AR26,$A$7=12,AR26,$A$7=13,AR29,$A$7=14,AR29,$A$7=15,AR29,$A$7=16,AR29,$A$7=17,AR30,$A$7=18,AR31,$A$7=19,AR32,$A$7=20,AR32,$A$7=21,AR33,$A$7=22,AR34,$A$7=23,AR35,$A$7=24,AR35,$A$7=25,AR36,$A$7=26,AR37,$A$7=27,AR38,$A$7=28,AR38,$A$7=29,AR39,$A$7=30,AR40,$A$7=31,AR41,$A$7=32,AR41,$A$7=33,AR34,$A$7=34,AR43,$A$7=35,AR44,$A$7=36,AR44,$A$7=37,AR45,$A$7=38,AR46,$A$7=39,AR47,$A$7=40,AR47)</f>
        <v>10d</v>
      </c>
      <c r="AV17" s="4" t="str">
        <f t="shared" si="10"/>
        <v>5c</v>
      </c>
      <c r="AW17" s="4" t="str" cm="1">
        <f t="array" ref="AW17">_xlfn.IFS($A$7=1,0,$A$7=2,0,$A$7=3,0,$A$7=4,AV18,$A$7=5,AV19,$A$7=6,AV19,$A$7=7,AV19,$A$7=8,AV19,$A$7=9,AV20,$A$7=10,AV20,$A$7=11,AV20,$A$7=12,AV20,$A$7=13,AV21,$A$7=14,AV21,$A$7=15,AV21,$A$7=16,AV21,$A$7=17,AV22,$A$7=18,AV22,$A$7=19,AV22,$A$7=20,AV22,$A$7=21,AV23,$A$7=22,AV23,$A$7=23,AV23,$A$7=24,AV23,$A$7=25,AV24,$A$7=26,AV24,$A$7=27,AV24,$A$7=28,AV24,$A$7=29,AV25,$A$7=30,AV25,$A$7=31,AV25,$A$7=32,AV25,$A$7=33,AV26,$A$7=34,AV26,$A$7=35,AV26,$A$7=36,AV26,$A$7=37,AV27,$A$7=38,AV27,$A$7=39,AV27,$A$7=40,AV27)</f>
        <v>7b</v>
      </c>
      <c r="AX17" s="4" t="str" cm="1">
        <f t="array" ref="AX17">_xlfn.IFS($A$7=1,0,$A$7=2,0,$A$7=3,0,$A$7=4,AV27,$A$7=5,AV28,$A$7=6,AV28,$A$7=7,AV28,$A$7=8,AV28,$A$7=9,AV29,$A$7=10,AV23,$A$7=11,AV23,$A$7=12,AV23,$A$7=13,AV25,$A$7=14,AV25,$A$7=15,AV25,$A$7=16,AV25,$A$7=17,AV26,$A$7=18,AV27,$A$7=19,AV27,$A$7=20,AV27,$A$7=21,AV28,$A$7=22,AV29,$A$7=23,AV29,$A$7=24,AV29,$A$7=25,AV30,$A$7=26,AV31,$A$7=27,AV31,$A$7=28,AV31,$A$7=29,AV32,$A$7=30,AV33,$A$7=31,AV33,$A$7=32,AV33,$A$7=33,AV34,$A$7=34,AV35,$A$7=35,AV35,$A$7=36,AV35,$A$7=37,AV36,$A$7=38,AV37,$A$7=39,AV37,$A$7=40,AV37)</f>
        <v>9a</v>
      </c>
      <c r="AY17" s="4" t="str" cm="1">
        <f t="array" ref="AY17">_xlfn.IFS($A$7=1,0,$A$7=2,0,$A$7=3,0,$A$7=4,AV37,$A$7=5,AV38,$A$7=6,AV38,$A$7=7,AV38,$A$7=8,AV26,$A$7=9,AV26,$A$7=10,AV26,$A$7=11,AV26,$A$7=12,AV26,$A$7=13,AV29,$A$7=14,AV29,$A$7=15,AV29,$A$7=16,AV29,$A$7=17,AV30,$A$7=18,AV31,$A$7=19,AV32,$A$7=20,AV32,$A$7=21,AV33,$A$7=22,AV34,$A$7=23,AV35,$A$7=24,AV35,$A$7=25,AV36,$A$7=26,AV37,$A$7=27,AV38,$A$7=28,AV38,$A$7=29,AV39,$A$7=30,AV40,$A$7=31,AV41,$A$7=32,AV41,$A$7=33,AV34,$A$7=34,AV43,$A$7=35,AV44,$A$7=36,AV44,$A$7=37,AV45,$A$7=38,AV46,$A$7=39,AV47,$A$7=40,AV47)</f>
        <v>10c</v>
      </c>
    </row>
    <row r="18" spans="1:63" x14ac:dyDescent="0.2">
      <c r="A18" s="1">
        <v>-32</v>
      </c>
      <c r="B18">
        <v>15</v>
      </c>
      <c r="C18" s="3">
        <f t="shared" si="0"/>
        <v>0.74305555555555558</v>
      </c>
      <c r="D18" s="4" t="str">
        <f>'Zeitpläne Stationen'!B17</f>
        <v>8c</v>
      </c>
      <c r="E18" s="4" t="str" cm="1">
        <f t="array" ref="E18">_xlfn.IFS($A$7=1,0,$A$7=2,0,$A$7=3,0,$A$7=4,D19,$A$7=5,D20,$A$7=6,D20,$A$7=7,D20,$A$7=8,D20,$A$7=9,D21,$A$7=10,D21,$A$7=11,D21,$A$7=12,D21,$A$7=13,D22,$A$7=14,D22,$A$7=15,D22,$A$7=16,D22,$A$7=17,D23,$A$7=18,D23,$A$7=19,D23,$A$7=20,D23,$A$7=21,D24,$A$7=22,D24,$A$7=23,D24,$A$7=24,D24,$A$7=25,D25,$A$7=26,D25,$A$7=27,D25,$A$7=28,D25,$A$7=29,D26,$A$7=30,D26,$A$7=31,D26,$A$7=32,D26,$A$7=33,D27,$A$7=34,D27,$A$7=35,D27,$A$7=36,D27,$A$7=37,D28,$A$7=38,D28,$A$7=39,D28,$A$7=40,D28)</f>
        <v>10b</v>
      </c>
      <c r="F18" s="4" cm="1">
        <f t="array" ref="F18">_xlfn.IFS($A$7=1,0,$A$7=2,0,$A$7=3,0,$A$7=4,D28,$A$7=5,D29,$A$7=6,D29,$A$7=7,D29,$A$7=8,D29,$A$7=9,D30,$A$7=10,D24,$A$7=11,D24,$A$7=12,D24,$A$7=13,D26,$A$7=14,D26,$A$7=15,D26,$A$7=16,D26,$A$7=17,D28,$A$7=18,D28,$A$7=19,D28,$A$7=20,D28,$A$7=21,D30,$A$7=22,D30,$A$7=23,D30,$A$7=24,D30,$A$7=25,D32,$A$7=26,D32,$A$7=27,D32,$A$7=28,D32,$A$7=29,D34,$A$7=30,D34,$A$7=31,D34,$A$7=32,D34,$A$7=33,D36,$A$7=34,D36,$A$7=35,D36,$A$7=36,D36,$A$7=37,D37,$A$7=38,D38,$A$7=39,D38,$A$7=40,D38)</f>
        <v>0</v>
      </c>
      <c r="G18" s="4" cm="1">
        <f t="array" ref="G18">_xlfn.IFS($A$7=1,0,$A$7=2,0,$A$7=3,0,$A$7=4,D38,$A$7=5,D39,$A$7=6,D39,$A$7=7,D39,$A$7=8,D27,$A$7=9,D27,$A$7=10,D27,$A$7=11,D27,$A$7=12,D27,$A$7=13,D30,$A$7=14,D30,$A$7=15,D30,$A$7=16,D30,$A$7=17,D33,$A$7=18,D33,$A$7=19,D33,$A$7=20,D33,$A$7=21,D36,$A$7=22,D36,$A$7=23,D36,$A$7=24,D36,$A$7=25,D39,$A$7=26,D39,$A$7=27,D39,$A$7=28,D39,$A$7=29,D42,$A$7=30,D42,$A$7=31,D42,$A$7=32,D42,$A$7=33,D45,$A$7=34,D45,$A$7=35,D45,$A$7=36,D45,$A$7=37,D46,$A$7=38,D47,$A$7=39,D48,$A$7=40,D48)</f>
        <v>0</v>
      </c>
      <c r="H18" s="4" t="str">
        <f>'Zeitpläne Stationen'!B16</f>
        <v>8b</v>
      </c>
      <c r="I18" s="4" t="str" cm="1">
        <f t="array" ref="I18">_xlfn.IFS($A$7=1,0,$A$7=2,0,$A$7=3,0,$A$7=4,H19,$A$7=5,H20,$A$7=6,H20,$A$7=7,H20,$A$7=8,H20,$A$7=9,H21,$A$7=10,H21,$A$7=11,H21,$A$7=12,H21,$A$7=13,H22,$A$7=14,H22,$A$7=15,H22,$A$7=16,H22,$A$7=17,H23,$A$7=18,H23,$A$7=19,H23,$A$7=20,H23,$A$7=21,H24,$A$7=22,H24,$A$7=23,H24,$A$7=24,H24,$A$7=25,H25,$A$7=26,H25,$A$7=27,H25,$A$7=28,H25,$A$7=29,H26,$A$7=30,H26,$A$7=31,H26,$A$7=32,H26,$A$7=33,H27,$A$7=34,H27,$A$7=35,H27,$A$7=36,H27,$A$7=37,H28,$A$7=38,H28,$A$7=39,H28,$A$7=40,H28)</f>
        <v>10a</v>
      </c>
      <c r="J18" s="4" cm="1">
        <f t="array" ref="J18">_xlfn.IFS($A$7=1,0,$A$7=2,0,$A$7=3,0,$A$7=4,H28,$A$7=5,H29,$A$7=6,H29,$A$7=7,H29,$A$7=8,H29,$A$7=9,H30,$A$7=10,H24,$A$7=11,H24,$A$7=12,H24,$A$7=13,H26,$A$7=14,H26,$A$7=15,H26,$A$7=16,H26,$A$7=17,H28,$A$7=18,H28,$A$7=19,H28,$A$7=20,H28,$A$7=21,H30,$A$7=22,H30,$A$7=23,H30,$A$7=24,H30,$A$7=25,H32,$A$7=26,H32,$A$7=27,H32,$A$7=28,H32,$A$7=29,H34,$A$7=30,H34,$A$7=31,H34,$A$7=32,H34,$A$7=33,H36,$A$7=34,H36,$A$7=35,H36,$A$7=36,H36,$A$7=37,H37,$A$7=38,H38,$A$7=39,H38,$A$7=40,H38)</f>
        <v>0</v>
      </c>
      <c r="K18" s="4" cm="1">
        <f t="array" ref="K18">_xlfn.IFS($A$7=1,0,$A$7=2,0,$A$7=3,0,$A$7=4,H38,$A$7=5,H39,$A$7=6,H39,$A$7=7,H39,$A$7=8,H27,$A$7=9,H27,$A$7=10,H27,$A$7=11,H27,$A$7=12,H27,$A$7=13,H30,$A$7=14,H30,$A$7=15,H30,$A$7=16,H30,$A$7=17,H33,$A$7=18,H33,$A$7=19,H33,$A$7=20,H33,$A$7=21,H36,$A$7=22,H36,$A$7=23,H36,$A$7=24,H36,$A$7=25,H39,$A$7=26,H39,$A$7=27,H39,$A$7=28,H39,$A$7=29,H42,$A$7=30,H42,$A$7=31,H42,$A$7=32,H42,$A$7=33,H45,$A$7=34,H45,$A$7=35,H45,$A$7=36,H45,$A$7=37,H46,$A$7=38,H47,$A$7=39,H48,$A$7=40,H48)</f>
        <v>0</v>
      </c>
      <c r="L18" s="4" t="str">
        <f t="shared" si="1"/>
        <v>8a</v>
      </c>
      <c r="M18" s="4" t="str" cm="1">
        <f t="array" ref="M18">_xlfn.IFS($A$7=1,0,$A$7=2,0,$A$7=3,0,$A$7=4,L19,$A$7=5,L20,$A$7=6,L20,$A$7=7,L20,$A$7=8,L20,$A$7=9,L21,$A$7=10,L21,$A$7=11,L21,$A$7=12,L21,$A$7=13,L22,$A$7=14,L22,$A$7=15,L22,$A$7=16,L22,$A$7=17,L23,$A$7=18,L23,$A$7=19,L23,$A$7=20,L23,$A$7=21,L24,$A$7=22,L24,$A$7=23,L24,$A$7=24,L24,$A$7=25,L25,$A$7=26,L25,$A$7=27,L25,$A$7=28,L25,$A$7=29,L26,$A$7=30,L26,$A$7=31,L26,$A$7=32,L26,$A$7=33,L27,$A$7=34,L27,$A$7=35,L27,$A$7=36,L27,$A$7=37,L28,$A$7=38,L28,$A$7=39,L28,$A$7=40,L28)</f>
        <v>9d</v>
      </c>
      <c r="N18" s="4" cm="1">
        <f t="array" ref="N18">_xlfn.IFS($A$7=1,0,$A$7=2,0,$A$7=3,0,$A$7=4,L28,$A$7=5,L29,$A$7=6,L29,$A$7=7,L29,$A$7=8,L29,$A$7=9,L30,$A$7=10,L24,$A$7=11,L24,$A$7=12,L24,$A$7=13,L26,$A$7=14,L26,$A$7=15,L26,$A$7=16,L26,$A$7=17,L28,$A$7=18,L28,$A$7=19,L28,$A$7=20,L28,$A$7=21,L30,$A$7=22,L30,$A$7=23,L30,$A$7=24,L30,$A$7=25,L32,$A$7=26,L32,$A$7=27,L32,$A$7=28,L32,$A$7=29,L34,$A$7=30,L34,$A$7=31,L34,$A$7=32,L34,$A$7=33,L36,$A$7=34,L36,$A$7=35,L36,$A$7=36,L36,$A$7=37,L37,$A$7=38,L38,$A$7=39,L38,$A$7=40,L38)</f>
        <v>0</v>
      </c>
      <c r="O18" s="4" cm="1">
        <f t="array" ref="O18">_xlfn.IFS($A$7=1,0,$A$7=2,0,$A$7=3,0,$A$7=4,L38,$A$7=5,L39,$A$7=6,L39,$A$7=7,L39,$A$7=8,L27,$A$7=9,L27,$A$7=10,L27,$A$7=11,L27,$A$7=12,L27,$A$7=13,L30,$A$7=14,L30,$A$7=15,L30,$A$7=16,L30,$A$7=17,L33,$A$7=18,L33,$A$7=19,L33,$A$7=20,L33,$A$7=21,L36,$A$7=22,L36,$A$7=23,L36,$A$7=24,L36,$A$7=25,L39,$A$7=26,L39,$A$7=27,L39,$A$7=28,L39,$A$7=29,L42,$A$7=30,L42,$A$7=31,L42,$A$7=32,L42,$A$7=33,L45,$A$7=34,L45,$A$7=35,L45,$A$7=36,L45,$A$7=37,L46,$A$7=38,L47,$A$7=39,L48,$A$7=40,L48)</f>
        <v>0</v>
      </c>
      <c r="P18" s="4" t="str">
        <f t="shared" si="2"/>
        <v>7d</v>
      </c>
      <c r="Q18" s="4" t="str" cm="1">
        <f t="array" ref="Q18">_xlfn.IFS($A$7=1,0,$A$7=2,0,$A$7=3,0,$A$7=4,P19,$A$7=5,P20,$A$7=6,P20,$A$7=7,P20,$A$7=8,P20,$A$7=9,P21,$A$7=10,P21,$A$7=11,P21,$A$7=12,P21,$A$7=13,P22,$A$7=14,P22,$A$7=15,P22,$A$7=16,P22,$A$7=17,P23,$A$7=18,P23,$A$7=19,P23,$A$7=20,P23,$A$7=21,P24,$A$7=22,P24,$A$7=23,P24,$A$7=24,P24,$A$7=25,P25,$A$7=26,P25,$A$7=27,P25,$A$7=28,P25,$A$7=29,P26,$A$7=30,P26,$A$7=31,P26,$A$7=32,P26,$A$7=33,P27,$A$7=34,P27,$A$7=35,P27,$A$7=36,P27,$A$7=37,P28,$A$7=38,P28,$A$7=39,P28,$A$7=40,P28)</f>
        <v>9c</v>
      </c>
      <c r="R18" s="4" t="str" cm="1">
        <f t="array" ref="R18">_xlfn.IFS($A$7=1,0,$A$7=2,0,$A$7=3,0,$A$7=4,P28,$A$7=5,P29,$A$7=6,P29,$A$7=7,P29,$A$7=8,P29,$A$7=9,P30,$A$7=10,P24,$A$7=11,P24,$A$7=12,P24,$A$7=13,P26,$A$7=14,P26,$A$7=15,P26,$A$7=16,P26,$A$7=17,P28,$A$7=18,P28,$A$7=19,P28,$A$7=20,P28,$A$7=21,P30,$A$7=22,P30,$A$7=23,P30,$A$7=24,P30,$A$7=25,P32,$A$7=26,P32,$A$7=27,P32,$A$7=28,P32,$A$7=29,P34,$A$7=30,P34,$A$7=31,P34,$A$7=32,P34,$A$7=33,P36,$A$7=34,P36,$A$7=35,P36,$A$7=36,P36,$A$7=37,P37,$A$7=38,P38,$A$7=39,P38,$A$7=40,P38)</f>
        <v>11b</v>
      </c>
      <c r="S18" s="4" cm="1">
        <f t="array" ref="S18">_xlfn.IFS($A$7=1,0,$A$7=2,0,$A$7=3,0,$A$7=4,P38,$A$7=5,P39,$A$7=6,P39,$A$7=7,P39,$A$7=8,P27,$A$7=9,P27,$A$7=10,P27,$A$7=11,P27,$A$7=12,P27,$A$7=13,P30,$A$7=14,P30,$A$7=15,P30,$A$7=16,P30,$A$7=17,P33,$A$7=18,P33,$A$7=19,P33,$A$7=20,P33,$A$7=21,P36,$A$7=22,P36,$A$7=23,P36,$A$7=24,P36,$A$7=25,P39,$A$7=26,P39,$A$7=27,P39,$A$7=28,P39,$A$7=29,P42,$A$7=30,P42,$A$7=31,P42,$A$7=32,P42,$A$7=33,P45,$A$7=34,P45,$A$7=35,P45,$A$7=36,P45,$A$7=37,P46,$A$7=38,P47,$A$7=39,P48,$A$7=40,P48)</f>
        <v>0</v>
      </c>
      <c r="T18" s="4" t="str">
        <f t="shared" si="3"/>
        <v>7c</v>
      </c>
      <c r="U18" s="4" t="str" cm="1">
        <f t="array" ref="U18">_xlfn.IFS($A$7=1,0,$A$7=2,0,$A$7=3,0,$A$7=4,T19,$A$7=5,T20,$A$7=6,T20,$A$7=7,T20,$A$7=8,T20,$A$7=9,T21,$A$7=10,T21,$A$7=11,T21,$A$7=12,T21,$A$7=13,T22,$A$7=14,T22,$A$7=15,T22,$A$7=16,T22,$A$7=17,T23,$A$7=18,T23,$A$7=19,T23,$A$7=20,T23,$A$7=21,T24,$A$7=22,T24,$A$7=23,T24,$A$7=24,T24,$A$7=25,T25,$A$7=26,T25,$A$7=27,T25,$A$7=28,T25,$A$7=29,T26,$A$7=30,T26,$A$7=31,T26,$A$7=32,T26,$A$7=33,T27,$A$7=34,T27,$A$7=35,T27,$A$7=36,T27,$A$7=37,T28,$A$7=38,T28,$A$7=39,T28,$A$7=40,T28)</f>
        <v>9b</v>
      </c>
      <c r="V18" s="4" t="str" cm="1">
        <f t="array" ref="V18">_xlfn.IFS($A$7=1,0,$A$7=2,0,$A$7=3,0,$A$7=4,T28,$A$7=5,T29,$A$7=6,T29,$A$7=7,T29,$A$7=8,T29,$A$7=9,T30,$A$7=10,T24,$A$7=11,T24,$A$7=12,T24,$A$7=13,T26,$A$7=14,T26,$A$7=15,T26,$A$7=16,T26,$A$7=17,T28,$A$7=18,T28,$A$7=19,T28,$A$7=20,T28,$A$7=21,T30,$A$7=22,T30,$A$7=23,T30,$A$7=24,T30,$A$7=25,T32,$A$7=26,T32,$A$7=27,T32,$A$7=28,T32,$A$7=29,T34,$A$7=30,T34,$A$7=31,T34,$A$7=32,T34,$A$7=33,T36,$A$7=34,T36,$A$7=35,T36,$A$7=36,T36,$A$7=37,T37,$A$7=38,T38,$A$7=39,T38,$A$7=40,T38)</f>
        <v>11a</v>
      </c>
      <c r="W18" s="4" cm="1">
        <f t="array" ref="W18">_xlfn.IFS($A$7=1,0,$A$7=2,0,$A$7=3,0,$A$7=4,T38,$A$7=5,T39,$A$7=6,T39,$A$7=7,T39,$A$7=8,T27,$A$7=9,T27,$A$7=10,T27,$A$7=11,T27,$A$7=12,T27,$A$7=13,T30,$A$7=14,T30,$A$7=15,T30,$A$7=16,T30,$A$7=17,T33,$A$7=18,T33,$A$7=19,T33,$A$7=20,T33,$A$7=21,T36,$A$7=22,T36,$A$7=23,T36,$A$7=24,T36,$A$7=25,T39,$A$7=26,T39,$A$7=27,T39,$A$7=28,T39,$A$7=29,T42,$A$7=30,T42,$A$7=31,T42,$A$7=32,T42,$A$7=33,T45,$A$7=34,T45,$A$7=35,T45,$A$7=36,T45,$A$7=37,T46,$A$7=38,T47,$A$7=39,T48,$A$7=40,T48)</f>
        <v>0</v>
      </c>
      <c r="X18" s="4" t="str">
        <f t="shared" si="4"/>
        <v>7b</v>
      </c>
      <c r="Y18" s="4" t="str" cm="1">
        <f t="array" ref="Y18">_xlfn.IFS($A$7=1,0,$A$7=2,0,$A$7=3,0,$A$7=4,X19,$A$7=5,X20,$A$7=6,X20,$A$7=7,X20,$A$7=8,X20,$A$7=9,X21,$A$7=10,X21,$A$7=11,X21,$A$7=12,X21,$A$7=13,X22,$A$7=14,X22,$A$7=15,X22,$A$7=16,X22,$A$7=17,X23,$A$7=18,X23,$A$7=19,X23,$A$7=20,X23,$A$7=21,X24,$A$7=22,X24,$A$7=23,X24,$A$7=24,X24,$A$7=25,X25,$A$7=26,X25,$A$7=27,X25,$A$7=28,X25,$A$7=29,X26,$A$7=30,X26,$A$7=31,X26,$A$7=32,X26,$A$7=33,X27,$A$7=34,X27,$A$7=35,X27,$A$7=36,X27,$A$7=37,0,$A$7=38,X28,$A$7=39,X28,$A$7=40,X28)</f>
        <v>9a</v>
      </c>
      <c r="Z18" s="4" t="str" cm="1">
        <f t="array" ref="Z18">_xlfn.IFS($A$7=1,0,$A$7=2,0,$A$7=3,0,$A$7=4,X28,$A$7=5,X29,$A$7=6,X29,$A$7=7,X29,$A$7=8,X29,$A$7=9,X30,$A$7=10,X24,$A$7=11,X24,$A$7=12,X24,$A$7=13,X26,$A$7=14,X26,$A$7=15,X26,$A$7=16,X26,$A$7=17,X28,$A$7=18,X28,$A$7=19,X28,$A$7=20,X28,$A$7=21,X30,$A$7=22,X30,$A$7=23,X30,$A$7=24,X30,$A$7=25,X32,$A$7=26,X32,$A$7=27,X32,$A$7=28,X32,$A$7=29,X34,$A$7=30,X34,$A$7=31,X34,$A$7=32,X34,$A$7=33,X36,$A$7=34,X36,$A$7=35,X36,$A$7=36,X36,$A$7=37,0,$A$7=38,0,$A$7=39,X38,$A$7=40,X38)</f>
        <v>10d</v>
      </c>
      <c r="AA18" s="4" cm="1">
        <f t="array" ref="AA18">_xlfn.IFS($A$7=1,0,$A$7=2,0,$A$7=3,0,$A$7=4,X38,$A$7=5,X39,$A$7=6,X39,$A$7=7,X39,$A$7=8,X27,$A$7=9,X27,$A$7=10,X27,$A$7=11,X27,$A$7=12,X27,$A$7=13,X30,$A$7=14,X30,$A$7=15,X30,$A$7=16,X30,$A$7=17,X33,$A$7=18,X33,$A$7=19,X33,$A$7=20,X33,$A$7=21,X36,$A$7=22,X36,$A$7=23,X36,$A$7=24,X36,$A$7=25,X39,$A$7=26,X39,$A$7=27,X39,$A$7=28,X39,$A$7=29,X42,$A$7=30,X42,$A$7=31,X42,$A$7=32,X42,$A$7=33,X45,$A$7=34,X45,$A$7=35,X45,$A$7=36,X45,$A$7=37,X46,$A$7=38,X47,$A$7=39,X48,$A$7=40,X48)</f>
        <v>0</v>
      </c>
      <c r="AB18" s="4" t="str">
        <f t="shared" si="5"/>
        <v>7a</v>
      </c>
      <c r="AC18" s="4" t="str" cm="1">
        <f t="array" ref="AC18">_xlfn.IFS($A$7=1,0,$A$7=2,0,$A$7=3,0,$A$7=4,AB19,$A$7=5,AB20,$A$7=6,AB20,$A$7=7,AB20,$A$7=8,AB20,$A$7=9,AB21,$A$7=10,AB21,$A$7=11,AB21,$A$7=12,AB21,$A$7=13,AB22,$A$7=14,AB22,$A$7=15,AB22,$A$7=16,AB22,$A$7=17,AB23,$A$7=18,AB23,$A$7=19,AB23,$A$7=20,AB23,$A$7=21,AB24,$A$7=22,AB24,$A$7=23,AB24,$A$7=24,AB24,$A$7=25,AB25,$A$7=26,AB25,$A$7=27,AB25,$A$7=28,AB25,$A$7=29,AB26,$A$7=30,AB26,$A$7=31,AB26,$A$7=32,AB26,$A$7=33,0,$A$7=34,AB27,$A$7=35,AB27,$A$7=36,AB27,$A$7=37,AB28,$A$7=38,AB28,$A$7=39,AB28,$A$7=40,AB28)</f>
        <v>8d</v>
      </c>
      <c r="AD18" s="4" t="str" cm="1">
        <f t="array" ref="AD18">_xlfn.IFS($A$7=1,0,$A$7=2,0,$A$7=3,0,$A$7=4,AB28,$A$7=5,AB29,$A$7=6,AB29,$A$7=7,AB29,$A$7=8,AB29,$A$7=9,AB30,$A$7=10,AB24,$A$7=11,AB24,$A$7=12,AB24,$A$7=13,AB26,$A$7=14,AB26,$A$7=15,AB26,$A$7=16,AB26,$A$7=17,AB28,$A$7=18,AB28,$A$7=19,AB28,$A$7=20,AB28,$A$7=21,AB30,$A$7=22,AB30,$A$7=23,AB30,$A$7=24,AB30,$A$7=25,AB32,$A$7=26,AB32,$A$7=27,AB32,$A$7=28,AB32,$A$7=29,AB34,$A$7=30,AB34,$A$7=31,AB34,$A$7=32,AB34,$A$7=33,0,$A$7=34,0,$A$7=35,AB36,$A$7=36,AB36,$A$7=37,AB37,$A$7=38,AB38,$A$7=39,AB38,$A$7=40,AB38)</f>
        <v>10c</v>
      </c>
      <c r="AE18" s="4" cm="1">
        <f t="array" ref="AE18">_xlfn.IFS($A$7=1,0,$A$7=2,0,$A$7=3,0,$A$7=4,AB38,$A$7=5,AB39,$A$7=6,AB39,$A$7=7,AB39,$A$7=8,AB27,$A$7=9,AB27,$A$7=10,AB27,$A$7=11,AB27,$A$7=12,AB27,$A$7=13,AB30,$A$7=14,AB30,$A$7=15,AB30,$A$7=16,AB30,$A$7=17,AB33,$A$7=18,AB33,$A$7=19,AB33,$A$7=20,AB33,$A$7=21,AB36,$A$7=22,AB36,$A$7=23,AB36,$A$7=24,AB36,$A$7=25,AB39,$A$7=26,AB39,$A$7=27,AB39,$A$7=28,AB39,$A$7=29,AB42,$A$7=30,AB42,$A$7=31,AB42,$A$7=32,AB42,$A$7=33,AB45,$A$7=34,AB45,$A$7=35,AB45,$A$7=36,AB45,$A$7=37,AB46,$A$7=38,AB47,$A$7=39,AB48,$A$7=40,AB48)</f>
        <v>0</v>
      </c>
      <c r="AF18" s="4" t="str">
        <f t="shared" si="6"/>
        <v>6d</v>
      </c>
      <c r="AG18" s="4" t="str" cm="1">
        <f t="array" ref="AG18">_xlfn.IFS($A$7=1,0,$A$7=2,0,$A$7=3,0,$A$7=4,AF19,$A$7=5,AF20,$A$7=6,AF20,$A$7=7,AF20,$A$7=8,AF20,$A$7=9,AF21,$A$7=10,AF21,$A$7=11,AF21,$A$7=12,AF21,$A$7=13,AF22,$A$7=14,AF22,$A$7=15,AF22,$A$7=16,AF22,$A$7=17,AF23,$A$7=18,AF23,$A$7=19,AF23,$A$7=20,AF23,$A$7=21,AF24,$A$7=22,AF24,$A$7=23,AF24,$A$7=24,AF24,$A$7=25,AF25,$A$7=26,AF25,$A$7=27,AF25,$A$7=28,AF25,$A$7=29,0,$A$7=30,AF26,$A$7=31,AF26,$A$7=32,AF26,$A$7=33,AF27,$A$7=34,AF27,$A$7=35,AF27,$A$7=36,AF27,$A$7=37,AF28,$A$7=38,AF28,$A$7=39,AF28,$A$7=40,AF28)</f>
        <v>8c</v>
      </c>
      <c r="AH18" s="4" t="str" cm="1">
        <f t="array" ref="AH18">_xlfn.IFS($A$7=1,0,$A$7=2,0,$A$7=3,0,$A$7=4,AF28,$A$7=5,AF29,$A$7=6,AF29,$A$7=7,AF29,$A$7=8,AF29,$A$7=9,AF30,$A$7=10,AF24,$A$7=11,AF24,$A$7=12,AF24,$A$7=13,AF26,$A$7=14,AF26,$A$7=15,AF26,$A$7=16,AF26,$A$7=17,AF28,$A$7=18,AF28,$A$7=19,AF28,$A$7=20,AF28,$A$7=21,AF30,$A$7=22,AF30,$A$7=23,AF30,$A$7=24,AF30,$A$7=25,AF32,$A$7=26,AF32,$A$7=27,AF32,$A$7=28,AF32,$A$7=29,0,$A$7=30,0,$A$7=31,AF34,$A$7=32,AF34,$A$7=33,AF35,$A$7=34,AF36,$A$7=35,AF36,$A$7=36,AF36,$A$7=37,AF37,$A$7=38,AF38,$A$7=39,AF38,$A$7=40,AF38)</f>
        <v>10b</v>
      </c>
      <c r="AI18" s="4" cm="1">
        <f t="array" ref="AI18">_xlfn.IFS($A$7=1,0,$A$7=2,0,$A$7=3,0,$A$7=4,AF38,$A$7=5,AF39,$A$7=6,AF39,$A$7=7,AF39,$A$7=8,AF27,$A$7=9,AF27,$A$7=10,AF27,$A$7=11,AF27,$A$7=12,AF27,$A$7=13,AF30,$A$7=14,AF30,$A$7=15,AF30,$A$7=16,AF30,$A$7=17,AF33,$A$7=18,AF33,$A$7=19,AF33,$A$7=20,AF33,$A$7=21,AF36,$A$7=22,AF36,$A$7=23,AF36,$A$7=24,AF36,$A$7=25,AF39,$A$7=26,AF39,$A$7=27,AF39,$A$7=28,AF39,$A$7=29,AF42,$A$7=30,AF42,$A$7=31,AF42,$A$7=32,AF42,$A$7=33,AF35,$A$7=34,AF44,$A$7=35,AF45,$A$7=36,AF45,$A$7=37,AF46,$A$7=38,AF47,$A$7=39,AF48,$A$7=40,AF48)</f>
        <v>0</v>
      </c>
      <c r="AJ18" s="4" t="str">
        <f t="shared" si="7"/>
        <v>6c</v>
      </c>
      <c r="AK18" s="4" t="str" cm="1">
        <f t="array" ref="AK18">_xlfn.IFS($A$7=1,0,$A$7=2,0,$A$7=3,0,$A$7=4,AJ19,$A$7=5,AJ20,$A$7=6,AJ20,$A$7=7,AJ20,$A$7=8,AJ20,$A$7=9,AJ21,$A$7=10,AJ21,$A$7=11,AJ21,$A$7=12,AJ21,$A$7=13,AJ22,$A$7=14,AJ22,$A$7=15,AJ22,$A$7=16,AJ22,$A$7=17,AJ23,$A$7=18,AJ23,$A$7=19,AJ23,$A$7=20,AJ23,$A$7=21,AJ24,$A$7=22,AJ24,$A$7=23,AJ24,$A$7=24,AJ24,$A$7=25,0,$A$7=26,AJ25,$A$7=27,AJ25,$A$7=28,AJ25,$A$7=29,AJ26,$A$7=30,AJ26,$A$7=31,AJ26,$A$7=32,AJ26,$A$7=33,AJ27,$A$7=34,AJ27,$A$7=35,AJ27,$A$7=36,AJ27,$A$7=37,AJ28,$A$7=38,AJ28,$A$7=39,AJ28,$A$7=40,AJ28)</f>
        <v>8b</v>
      </c>
      <c r="AL18" s="4" cm="1">
        <f t="array" ref="AL18">_xlfn.IFS($A$7=1,0,$A$7=2,0,$A$7=3,0,$A$7=4,AJ28,$A$7=5,AJ29,$A$7=6,AJ29,$A$7=7,AJ29,$A$7=8,AJ29,$A$7=9,AJ30,$A$7=10,AJ24,$A$7=11,AJ24,$A$7=12,AJ24,$A$7=13,AJ26,$A$7=14,AJ26,$A$7=15,AJ26,$A$7=16,AJ26,$A$7=17,AJ28,$A$7=18,AJ28,$A$7=19,AJ28,$A$7=20,AJ28,$A$7=21,AJ30,$A$7=22,AJ30,$A$7=23,AJ30,$A$7=24,AJ30,$A$7=25,0,$A$7=26,0,$A$7=27,AJ32,$A$7=28,AJ32,$A$7=29,AJ33,$A$7=30,AJ34,$A$7=31,AJ34,$A$7=32,AJ34,$A$7=33,AJ35,$A$7=34,AJ36,$A$7=35,AJ36,$A$7=36,AJ36,$A$7=37,AJ37,$A$7=38,AJ38,$A$7=39,AJ38,$A$7=40,AJ38)</f>
        <v>0</v>
      </c>
      <c r="AM18" s="4" cm="1">
        <f t="array" ref="AM18">_xlfn.IFS($A$7=1,0,$A$7=2,0,$A$7=3,0,$A$7=4,AJ38,$A$7=5,AJ39,$A$7=6,AJ39,$A$7=7,AJ39,$A$7=8,AJ27,$A$7=9,AJ27,$A$7=10,AJ27,$A$7=11,AJ27,$A$7=12,AJ27,$A$7=13,AJ30,$A$7=14,AJ30,$A$7=15,AJ30,$A$7=16,AJ30,$A$7=17,AJ33,$A$7=18,AJ33,$A$7=19,AJ33,$A$7=20,AJ33,$A$7=21,AJ36,$A$7=22,AJ36,$A$7=23,AJ36,$A$7=24,AJ36,$A$7=25,AJ39,$A$7=26,AJ39,$A$7=27,AJ39,$A$7=28,AJ39,$A$7=29,AJ40,$A$7=30,AJ41,$A$7=31,AJ42,$A$7=32,AJ42,$A$7=33,AJ35,$A$7=34,AJ44,$A$7=35,AJ45,$A$7=36,AJ45,$A$7=37,AJ46,$A$7=38,AJ47,$A$7=39,AJ48,$A$7=40,AJ48)</f>
        <v>0</v>
      </c>
      <c r="AN18" s="4" t="str">
        <f t="shared" si="8"/>
        <v>6b</v>
      </c>
      <c r="AO18" s="4" t="str" cm="1">
        <f t="array" ref="AO18">_xlfn.IFS($A$7=1,0,$A$7=2,0,$A$7=3,0,$A$7=4,AN19,$A$7=5,AN20,$A$7=6,AN20,$A$7=7,AN20,$A$7=8,AN20,$A$7=9,AN21,$A$7=10,AN21,$A$7=11,AN21,$A$7=12,AN21,$A$7=13,AN22,$A$7=14,AN22,$A$7=15,AN22,$A$7=16,AN22,$A$7=17,AN23,$A$7=18,AN23,$A$7=19,AN23,$A$7=20,AN23,$A$7=21,0,$A$7=22,AN24,$A$7=23,AN24,$A$7=24,AN24,$A$7=25,AN25,$A$7=26,AN25,$A$7=27,AN25,$A$7=28,AN25,$A$7=29,AN26,$A$7=30,AN26,$A$7=31,AN26,$A$7=32,AN26,$A$7=33,AN27,$A$7=34,AN27,$A$7=35,AN27,$A$7=36,AN27,$A$7=37,AN28,$A$7=38,AN28,$A$7=39,AN28,$A$7=40,AN28)</f>
        <v>8a</v>
      </c>
      <c r="AP18" s="4" t="str" cm="1">
        <f t="array" ref="AP18">_xlfn.IFS($A$7=1,0,$A$7=2,0,$A$7=3,0,$A$7=4,AN28,$A$7=5,AN29,$A$7=6,AN29,$A$7=7,AN29,$A$7=8,AN29,$A$7=9,AN30,$A$7=10,AN24,$A$7=11,AN24,$A$7=12,AN24,$A$7=13,AN26,$A$7=14,AN26,$A$7=15,AN26,$A$7=16,AN26,$A$7=17,AN28,$A$7=18,AN28,$A$7=19,AN28,$A$7=20,AN28,$A$7=21,0,$A$7=22,0,$A$7=23,AN30,$A$7=24,AN30,$A$7=25,AN31,$A$7=26,AN32,$A$7=27,AN32,$A$7=28,AN32,$A$7=29,AN33,$A$7=30,AN34,$A$7=31,AN34,$A$7=32,AN34,$A$7=33,AN35,$A$7=34,AN36,$A$7=35,AN36,$A$7=36,AN36,$A$7=37,AN37,$A$7=38,AN38,$A$7=39,AN38,$A$7=40,AN38)</f>
        <v>9d</v>
      </c>
      <c r="AQ18" s="4" t="str" cm="1">
        <f t="array" ref="AQ18">_xlfn.IFS($A$7=1,0,$A$7=2,0,$A$7=3,0,$A$7=4,AN38,$A$7=5,AN39,$A$7=6,AN39,$A$7=7,AN39,$A$7=8,AN27,$A$7=9,AN27,$A$7=10,AN27,$A$7=11,AN27,$A$7=12,AN27,$A$7=13,AN30,$A$7=14,AN30,$A$7=15,AN30,$A$7=16,AN30,$A$7=17,AN33,$A$7=18,AN33,$A$7=19,AN33,$A$7=20,AN33,$A$7=21,AN36,$A$7=22,AN36,$A$7=23,AN36,$A$7=24,AN36,$A$7=25,AN37,$A$7=26,AN38,$A$7=27,AN39,$A$7=28,AN39,$A$7=29,AN40,$A$7=30,AN41,$A$7=31,AN42,$A$7=32,AN42,$A$7=33,AN35,$A$7=34,AN44,$A$7=35,AN45,$A$7=36,AN45,$A$7=37,AN46,$A$7=38,AN47,$A$7=39,AN48,$A$7=40,AN48)</f>
        <v>11b</v>
      </c>
      <c r="AR18" s="4" t="str">
        <f t="shared" si="9"/>
        <v>6a</v>
      </c>
      <c r="AS18" s="4" t="str" cm="1">
        <f t="array" ref="AS18">_xlfn.IFS($A$7=1,0,$A$7=2,0,$A$7=3,0,$A$7=4,AR19,$A$7=5,AR20,$A$7=6,AR20,$A$7=7,AR20,$A$7=8,AR20,$A$7=9,AR21,$A$7=10,AR21,$A$7=11,AR21,$A$7=12,AR21,$A$7=13,AR22,$A$7=14,AR22,$A$7=15,AR22,$A$7=16,AR22,$A$7=17,0,$A$7=18,AR23,$A$7=19,AR23,$A$7=20,AR23,$A$7=21,AR24,$A$7=22,AR24,$A$7=23,AR24,$A$7=24,AR24,$A$7=25,AR25,$A$7=26,AR25,$A$7=27,AR25,$A$7=28,AR25,$A$7=29,AR26,$A$7=30,AR26,$A$7=31,AR26,$A$7=32,AR26,$A$7=33,AR27,$A$7=34,AR27,$A$7=35,AR27,$A$7=36,AR27,$A$7=37,AR28,$A$7=38,AR28,$A$7=39,AR28,$A$7=40,AR28)</f>
        <v>7d</v>
      </c>
      <c r="AT18" s="4" t="str" cm="1">
        <f t="array" ref="AT18">_xlfn.IFS($A$7=1,0,$A$7=2,0,$A$7=3,0,$A$7=4,AR28,$A$7=5,AR29,$A$7=6,AR29,$A$7=7,AR29,$A$7=8,AR29,$A$7=9,AR30,$A$7=10,AR24,$A$7=11,AR24,$A$7=12,AR24,$A$7=13,AR26,$A$7=14,AR26,$A$7=15,AR26,$A$7=16,AR26,$A$7=17,0,$A$7=18,0,$A$7=19,AR28,$A$7=20,AR28,$A$7=21,AR29,$A$7=22,AR30,$A$7=23,AR30,$A$7=24,AR30,$A$7=25,AR31,$A$7=26,AR32,$A$7=27,AR32,$A$7=28,AR32,$A$7=29,AR33,$A$7=30,AR34,$A$7=31,AR34,$A$7=32,AR34,$A$7=33,AR35,$A$7=34,AR36,$A$7=35,AR36,$A$7=36,AR36,$A$7=37,AR37,$A$7=38,AR38,$A$7=39,AR38,$A$7=40,AR38)</f>
        <v>9c</v>
      </c>
      <c r="AU18" s="4" t="str" cm="1">
        <f t="array" ref="AU18">_xlfn.IFS($A$7=1,0,$A$7=2,0,$A$7=3,0,$A$7=4,AR38,$A$7=5,AR39,$A$7=6,AR39,$A$7=7,AR39,$A$7=8,AR27,$A$7=9,AR27,$A$7=10,AR27,$A$7=11,AR27,$A$7=12,AR27,$A$7=13,AR30,$A$7=14,AR30,$A$7=15,AR30,$A$7=16,AR30,$A$7=17,AR33,$A$7=18,AR33,$A$7=19,AR33,$A$7=20,AR33,$A$7=21,AR34,$A$7=22,AR35,$A$7=23,AR36,$A$7=24,AR36,$A$7=25,AR37,$A$7=26,AR38,$A$7=27,AR39,$A$7=28,AR39,$A$7=29,AR40,$A$7=30,AR41,$A$7=31,AR42,$A$7=32,AR42,$A$7=33,AR35,$A$7=34,AR44,$A$7=35,AR45,$A$7=36,AR45,$A$7=37,AR46,$A$7=38,AR47,$A$7=39,AR48,$A$7=40,AR48)</f>
        <v>11a</v>
      </c>
      <c r="AV18" s="4" t="str">
        <f t="shared" si="10"/>
        <v>5d</v>
      </c>
      <c r="AW18" s="4" t="str" cm="1">
        <f t="array" ref="AW18">_xlfn.IFS($A$7=1,0,$A$7=2,0,$A$7=3,0,$A$7=4,AV19,$A$7=5,AV20,$A$7=6,AV20,$A$7=7,AV20,$A$7=8,AV20,$A$7=9,AV21,$A$7=10,AV21,$A$7=11,AV21,$A$7=12,AV21,$A$7=13,AV22,$A$7=14,AV22,$A$7=15,AV22,$A$7=16,AV22,$A$7=17,AV23,$A$7=18,AV23,$A$7=19,AV23,$A$7=20,AV23,$A$7=21,AV24,$A$7=22,AV24,$A$7=23,AV24,$A$7=24,AV24,$A$7=25,AV25,$A$7=26,AV25,$A$7=27,AV25,$A$7=28,AV25,$A$7=29,AV26,$A$7=30,AV26,$A$7=31,AV26,$A$7=32,AV26,$A$7=33,AV27,$A$7=34,AV27,$A$7=35,AV27,$A$7=36,AV27,$A$7=37,AV28,$A$7=38,AV28,$A$7=39,AV28,$A$7=40,AV28)</f>
        <v>7c</v>
      </c>
      <c r="AX18" s="4" t="str" cm="1">
        <f t="array" ref="AX18">_xlfn.IFS($A$7=1,0,$A$7=2,0,$A$7=3,0,$A$7=4,AV28,$A$7=5,AV29,$A$7=6,AV29,$A$7=7,AV29,$A$7=8,AV29,$A$7=9,AV30,$A$7=10,AV24,$A$7=11,AV24,$A$7=12,AV24,$A$7=13,AV26,$A$7=14,AV26,$A$7=15,AV26,$A$7=16,AV26,$A$7=17,AV27,$A$7=18,AV28,$A$7=19,AV28,$A$7=20,AV28,$A$7=21,AV29,$A$7=22,AV30,$A$7=23,AV30,$A$7=24,AV30,$A$7=25,AV31,$A$7=26,AV32,$A$7=27,AV32,$A$7=28,AV32,$A$7=29,AV33,$A$7=30,AV34,$A$7=31,AV34,$A$7=32,AV34,$A$7=33,AV35,$A$7=34,AV36,$A$7=35,AV36,$A$7=36,AV36,$A$7=37,AV37,$A$7=38,AV38,$A$7=39,AV38,$A$7=40,AV38)</f>
        <v>9b</v>
      </c>
      <c r="AY18" s="4" t="str" cm="1">
        <f t="array" ref="AY18">_xlfn.IFS($A$7=1,0,$A$7=2,0,$A$7=3,0,$A$7=4,AV38,$A$7=5,AV39,$A$7=6,AV39,$A$7=7,AV39,$A$7=8,AV27,$A$7=9,AV27,$A$7=10,AV27,$A$7=11,AV27,$A$7=12,AV27,$A$7=13,AV30,$A$7=14,AV30,$A$7=15,AV30,$A$7=16,AV30,$A$7=17,AV31,$A$7=18,AV32,$A$7=19,AV33,$A$7=20,AV33,$A$7=21,AV34,$A$7=22,AV35,$A$7=23,AV36,$A$7=24,AV36,$A$7=25,AV37,$A$7=26,AV38,$A$7=27,AV39,$A$7=28,AV39,$A$7=29,AV40,$A$7=30,AV41,$A$7=31,AV42,$A$7=32,AV42,$A$7=33,AV35,$A$7=34,AV44,$A$7=35,AV45,$A$7=36,AV45,$A$7=37,AV46,$A$7=38,AV47,$A$7=39,AV48,$A$7=40,AV48)</f>
        <v>10d</v>
      </c>
    </row>
    <row r="19" spans="1:63" x14ac:dyDescent="0.2">
      <c r="A19" s="1">
        <v>-31</v>
      </c>
      <c r="B19">
        <v>16</v>
      </c>
      <c r="C19" s="3">
        <f t="shared" si="0"/>
        <v>0.77083333333333337</v>
      </c>
      <c r="D19" s="4" t="str">
        <f>'Zeitpläne Stationen'!B18</f>
        <v>8d</v>
      </c>
      <c r="E19" s="4" t="str" cm="1">
        <f t="array" ref="E19">_xlfn.IFS($A$7=1,0,$A$7=2,0,$A$7=3,0,$A$7=4,D20,$A$7=5,D21,$A$7=6,D21,$A$7=7,D21,$A$7=8,D21,$A$7=9,D22,$A$7=10,D22,$A$7=11,D22,$A$7=12,D22,$A$7=13,D23,$A$7=14,D23,$A$7=15,D23,$A$7=16,D23,$A$7=17,D24,$A$7=18,D24,$A$7=19,D24,$A$7=20,D24,$A$7=21,D25,$A$7=22,D25,$A$7=23,D25,$A$7=24,D25,$A$7=25,D26,$A$7=26,D26,$A$7=27,D26,$A$7=28,D26,$A$7=29,D27,$A$7=30,D27,$A$7=31,D27,$A$7=32,D27,$A$7=33,D28,$A$7=34,D28,$A$7=35,D28,$A$7=36,D28,$A$7=37,D29,$A$7=38,D29,$A$7=39,D29,$A$7=40,D29)</f>
        <v>10c</v>
      </c>
      <c r="F19" s="4" cm="1">
        <f t="array" ref="F19">_xlfn.IFS($A$7=1,0,$A$7=2,0,$A$7=3,0,$A$7=4,D29,$A$7=5,D30,$A$7=6,D30,$A$7=7,D30,$A$7=8,D30,$A$7=9,D31,$A$7=10,D25,$A$7=11,D25,$A$7=12,D25,$A$7=13,D27,$A$7=14,D27,$A$7=15,D27,$A$7=16,D27,$A$7=17,D29,$A$7=18,D29,$A$7=19,D29,$A$7=20,D29,$A$7=21,D31,$A$7=22,D31,$A$7=23,D31,$A$7=24,D31,$A$7=25,D33,$A$7=26,D33,$A$7=27,D33,$A$7=28,D33,$A$7=29,D35,$A$7=30,D35,$A$7=31,D35,$A$7=32,D35,$A$7=33,D37,$A$7=34,D37,$A$7=35,D37,$A$7=36,D37,$A$7=37,D38,$A$7=38,D39,$A$7=39,D39,$A$7=40,D39)</f>
        <v>0</v>
      </c>
      <c r="G19" s="4" cm="1">
        <f t="array" ref="G19">_xlfn.IFS($A$7=1,0,$A$7=2,0,$A$7=3,0,$A$7=4,D39,$A$7=5,D40,$A$7=6,D40,$A$7=7,D40,$A$7=8,D28,$A$7=9,D28,$A$7=10,D28,$A$7=11,D28,$A$7=12,D28,$A$7=13,D31,$A$7=14,D31,$A$7=15,D31,$A$7=16,D31,$A$7=17,D34,$A$7=18,D34,$A$7=19,D34,$A$7=20,D34,$A$7=21,D37,$A$7=22,D37,$A$7=23,D37,$A$7=24,D37,$A$7=25,D40,$A$7=26,D40,$A$7=27,D40,$A$7=28,D40,$A$7=29,D43,$A$7=30,D43,$A$7=31,D43,$A$7=32,D43,$A$7=33,D46,$A$7=34,D46,$A$7=35,D46,$A$7=36,D46,$A$7=37,D47,$A$7=38,D48,$A$7=39,D49,$A$7=40,D49)</f>
        <v>0</v>
      </c>
      <c r="H19" s="4" t="str">
        <f>'Zeitpläne Stationen'!B17</f>
        <v>8c</v>
      </c>
      <c r="I19" s="4" t="str" cm="1">
        <f t="array" ref="I19">_xlfn.IFS($A$7=1,0,$A$7=2,0,$A$7=3,0,$A$7=4,H20,$A$7=5,H21,$A$7=6,H21,$A$7=7,H21,$A$7=8,H21,$A$7=9,H22,$A$7=10,H22,$A$7=11,H22,$A$7=12,H22,$A$7=13,H23,$A$7=14,H23,$A$7=15,H23,$A$7=16,H23,$A$7=17,H24,$A$7=18,H24,$A$7=19,H24,$A$7=20,H24,$A$7=21,H25,$A$7=22,H25,$A$7=23,H25,$A$7=24,H25,$A$7=25,H26,$A$7=26,H26,$A$7=27,H26,$A$7=28,H26,$A$7=29,H27,$A$7=30,H27,$A$7=31,H27,$A$7=32,H27,$A$7=33,H28,$A$7=34,H28,$A$7=35,H28,$A$7=36,H28,$A$7=37,H29,$A$7=38,H29,$A$7=39,H29,$A$7=40,H29)</f>
        <v>10b</v>
      </c>
      <c r="J19" s="4" cm="1">
        <f t="array" ref="J19">_xlfn.IFS($A$7=1,0,$A$7=2,0,$A$7=3,0,$A$7=4,H29,$A$7=5,H30,$A$7=6,H30,$A$7=7,H30,$A$7=8,H30,$A$7=9,H31,$A$7=10,H25,$A$7=11,H25,$A$7=12,H25,$A$7=13,H27,$A$7=14,H27,$A$7=15,H27,$A$7=16,H27,$A$7=17,H29,$A$7=18,H29,$A$7=19,H29,$A$7=20,H29,$A$7=21,H31,$A$7=22,H31,$A$7=23,H31,$A$7=24,H31,$A$7=25,H33,$A$7=26,H33,$A$7=27,H33,$A$7=28,H33,$A$7=29,H35,$A$7=30,H35,$A$7=31,H35,$A$7=32,H35,$A$7=33,H37,$A$7=34,H37,$A$7=35,H37,$A$7=36,H37,$A$7=37,H38,$A$7=38,H39,$A$7=39,H39,$A$7=40,H39)</f>
        <v>0</v>
      </c>
      <c r="K19" s="4" cm="1">
        <f t="array" ref="K19">_xlfn.IFS($A$7=1,0,$A$7=2,0,$A$7=3,0,$A$7=4,H39,$A$7=5,H40,$A$7=6,H40,$A$7=7,H40,$A$7=8,H28,$A$7=9,H28,$A$7=10,H28,$A$7=11,H28,$A$7=12,H28,$A$7=13,H31,$A$7=14,H31,$A$7=15,H31,$A$7=16,H31,$A$7=17,H34,$A$7=18,H34,$A$7=19,H34,$A$7=20,H34,$A$7=21,H37,$A$7=22,H37,$A$7=23,H37,$A$7=24,H37,$A$7=25,H40,$A$7=26,H40,$A$7=27,H40,$A$7=28,H40,$A$7=29,H43,$A$7=30,H43,$A$7=31,H43,$A$7=32,H43,$A$7=33,H46,$A$7=34,H46,$A$7=35,H46,$A$7=36,H46,$A$7=37,H47,$A$7=38,H48,$A$7=39,H49,$A$7=40,H49)</f>
        <v>0</v>
      </c>
      <c r="L19" s="4" t="str">
        <f t="shared" si="1"/>
        <v>8b</v>
      </c>
      <c r="M19" s="4" t="str" cm="1">
        <f t="array" ref="M19">_xlfn.IFS($A$7=1,0,$A$7=2,0,$A$7=3,0,$A$7=4,L20,$A$7=5,L21,$A$7=6,L21,$A$7=7,L21,$A$7=8,L21,$A$7=9,L22,$A$7=10,L22,$A$7=11,L22,$A$7=12,L22,$A$7=13,L23,$A$7=14,L23,$A$7=15,L23,$A$7=16,L23,$A$7=17,L24,$A$7=18,L24,$A$7=19,L24,$A$7=20,L24,$A$7=21,L25,$A$7=22,L25,$A$7=23,L25,$A$7=24,L25,$A$7=25,L26,$A$7=26,L26,$A$7=27,L26,$A$7=28,L26,$A$7=29,L27,$A$7=30,L27,$A$7=31,L27,$A$7=32,L27,$A$7=33,L28,$A$7=34,L28,$A$7=35,L28,$A$7=36,L28,$A$7=37,L29,$A$7=38,L29,$A$7=39,L29,$A$7=40,L29)</f>
        <v>10a</v>
      </c>
      <c r="N19" s="4" cm="1">
        <f t="array" ref="N19">_xlfn.IFS($A$7=1,0,$A$7=2,0,$A$7=3,0,$A$7=4,L29,$A$7=5,L30,$A$7=6,L30,$A$7=7,L30,$A$7=8,L30,$A$7=9,L31,$A$7=10,L25,$A$7=11,L25,$A$7=12,L25,$A$7=13,L27,$A$7=14,L27,$A$7=15,L27,$A$7=16,L27,$A$7=17,L29,$A$7=18,L29,$A$7=19,L29,$A$7=20,L29,$A$7=21,L31,$A$7=22,L31,$A$7=23,L31,$A$7=24,L31,$A$7=25,L33,$A$7=26,L33,$A$7=27,L33,$A$7=28,L33,$A$7=29,L35,$A$7=30,L35,$A$7=31,L35,$A$7=32,L35,$A$7=33,L37,$A$7=34,L37,$A$7=35,L37,$A$7=36,L37,$A$7=37,L38,$A$7=38,L39,$A$7=39,L39,$A$7=40,L39)</f>
        <v>0</v>
      </c>
      <c r="O19" s="4" cm="1">
        <f t="array" ref="O19">_xlfn.IFS($A$7=1,0,$A$7=2,0,$A$7=3,0,$A$7=4,L39,$A$7=5,L40,$A$7=6,L40,$A$7=7,L40,$A$7=8,L28,$A$7=9,L28,$A$7=10,L28,$A$7=11,L28,$A$7=12,L28,$A$7=13,L31,$A$7=14,L31,$A$7=15,L31,$A$7=16,L31,$A$7=17,L34,$A$7=18,L34,$A$7=19,L34,$A$7=20,L34,$A$7=21,L37,$A$7=22,L37,$A$7=23,L37,$A$7=24,L37,$A$7=25,L40,$A$7=26,L40,$A$7=27,L40,$A$7=28,L40,$A$7=29,L43,$A$7=30,L43,$A$7=31,L43,$A$7=32,L43,$A$7=33,L46,$A$7=34,L46,$A$7=35,L46,$A$7=36,L46,$A$7=37,L47,$A$7=38,L48,$A$7=39,L49,$A$7=40,L49)</f>
        <v>0</v>
      </c>
      <c r="P19" s="4" t="str">
        <f t="shared" si="2"/>
        <v>8a</v>
      </c>
      <c r="Q19" s="4" t="str" cm="1">
        <f t="array" ref="Q19">_xlfn.IFS($A$7=1,0,$A$7=2,0,$A$7=3,0,$A$7=4,P20,$A$7=5,P21,$A$7=6,P21,$A$7=7,P21,$A$7=8,P21,$A$7=9,P22,$A$7=10,P22,$A$7=11,P22,$A$7=12,P22,$A$7=13,P23,$A$7=14,P23,$A$7=15,P23,$A$7=16,P23,$A$7=17,P24,$A$7=18,P24,$A$7=19,P24,$A$7=20,P24,$A$7=21,P25,$A$7=22,P25,$A$7=23,P25,$A$7=24,P25,$A$7=25,P26,$A$7=26,P26,$A$7=27,P26,$A$7=28,P26,$A$7=29,P27,$A$7=30,P27,$A$7=31,P27,$A$7=32,P27,$A$7=33,P28,$A$7=34,P28,$A$7=35,P28,$A$7=36,P28,$A$7=37,P29,$A$7=38,P29,$A$7=39,P29,$A$7=40,P29)</f>
        <v>9d</v>
      </c>
      <c r="R19" s="4" cm="1">
        <f t="array" ref="R19">_xlfn.IFS($A$7=1,0,$A$7=2,0,$A$7=3,0,$A$7=4,P29,$A$7=5,P30,$A$7=6,P30,$A$7=7,P30,$A$7=8,P30,$A$7=9,P31,$A$7=10,P25,$A$7=11,P25,$A$7=12,P25,$A$7=13,P27,$A$7=14,P27,$A$7=15,P27,$A$7=16,P27,$A$7=17,P29,$A$7=18,P29,$A$7=19,P29,$A$7=20,P29,$A$7=21,P31,$A$7=22,P31,$A$7=23,P31,$A$7=24,P31,$A$7=25,P33,$A$7=26,P33,$A$7=27,P33,$A$7=28,P33,$A$7=29,P35,$A$7=30,P35,$A$7=31,P35,$A$7=32,P35,$A$7=33,P37,$A$7=34,P37,$A$7=35,P37,$A$7=36,P37,$A$7=37,P38,$A$7=38,P39,$A$7=39,P39,$A$7=40,P39)</f>
        <v>0</v>
      </c>
      <c r="S19" s="4" cm="1">
        <f t="array" ref="S19">_xlfn.IFS($A$7=1,0,$A$7=2,0,$A$7=3,0,$A$7=4,P39,$A$7=5,P40,$A$7=6,P40,$A$7=7,P40,$A$7=8,P28,$A$7=9,P28,$A$7=10,P28,$A$7=11,P28,$A$7=12,P28,$A$7=13,P31,$A$7=14,P31,$A$7=15,P31,$A$7=16,P31,$A$7=17,P34,$A$7=18,P34,$A$7=19,P34,$A$7=20,P34,$A$7=21,P37,$A$7=22,P37,$A$7=23,P37,$A$7=24,P37,$A$7=25,P40,$A$7=26,P40,$A$7=27,P40,$A$7=28,P40,$A$7=29,P43,$A$7=30,P43,$A$7=31,P43,$A$7=32,P43,$A$7=33,P46,$A$7=34,P46,$A$7=35,P46,$A$7=36,P46,$A$7=37,P47,$A$7=38,P48,$A$7=39,P49,$A$7=40,P49)</f>
        <v>0</v>
      </c>
      <c r="T19" s="4" t="str">
        <f t="shared" si="3"/>
        <v>7d</v>
      </c>
      <c r="U19" s="4" t="str" cm="1">
        <f t="array" ref="U19">_xlfn.IFS($A$7=1,0,$A$7=2,0,$A$7=3,0,$A$7=4,T20,$A$7=5,T21,$A$7=6,T21,$A$7=7,T21,$A$7=8,T21,$A$7=9,T22,$A$7=10,T22,$A$7=11,T22,$A$7=12,T22,$A$7=13,T23,$A$7=14,T23,$A$7=15,T23,$A$7=16,T23,$A$7=17,T24,$A$7=18,T24,$A$7=19,T24,$A$7=20,T24,$A$7=21,T25,$A$7=22,T25,$A$7=23,T25,$A$7=24,T25,$A$7=25,T26,$A$7=26,T26,$A$7=27,T26,$A$7=28,T26,$A$7=29,T27,$A$7=30,T27,$A$7=31,T27,$A$7=32,T27,$A$7=33,T28,$A$7=34,T28,$A$7=35,T28,$A$7=36,T28,$A$7=37,T29,$A$7=38,T29,$A$7=39,T29,$A$7=40,T29)</f>
        <v>9c</v>
      </c>
      <c r="V19" s="4" t="str" cm="1">
        <f t="array" ref="V19">_xlfn.IFS($A$7=1,0,$A$7=2,0,$A$7=3,0,$A$7=4,T29,$A$7=5,T30,$A$7=6,T30,$A$7=7,T30,$A$7=8,T30,$A$7=9,T31,$A$7=10,T25,$A$7=11,T25,$A$7=12,T25,$A$7=13,T27,$A$7=14,T27,$A$7=15,T27,$A$7=16,T27,$A$7=17,T29,$A$7=18,T29,$A$7=19,T29,$A$7=20,T29,$A$7=21,T31,$A$7=22,T31,$A$7=23,T31,$A$7=24,T31,$A$7=25,T33,$A$7=26,T33,$A$7=27,T33,$A$7=28,T33,$A$7=29,T35,$A$7=30,T35,$A$7=31,T35,$A$7=32,T35,$A$7=33,T37,$A$7=34,T37,$A$7=35,T37,$A$7=36,T37,$A$7=37,T38,$A$7=38,T39,$A$7=39,T39,$A$7=40,T39)</f>
        <v>11b</v>
      </c>
      <c r="W19" s="4" cm="1">
        <f t="array" ref="W19">_xlfn.IFS($A$7=1,0,$A$7=2,0,$A$7=3,0,$A$7=4,T39,$A$7=5,T40,$A$7=6,T40,$A$7=7,T40,$A$7=8,T28,$A$7=9,T28,$A$7=10,T28,$A$7=11,T28,$A$7=12,T28,$A$7=13,T31,$A$7=14,T31,$A$7=15,T31,$A$7=16,T31,$A$7=17,T34,$A$7=18,T34,$A$7=19,T34,$A$7=20,T34,$A$7=21,T37,$A$7=22,T37,$A$7=23,T37,$A$7=24,T37,$A$7=25,T40,$A$7=26,T40,$A$7=27,T40,$A$7=28,T40,$A$7=29,T43,$A$7=30,T43,$A$7=31,T43,$A$7=32,T43,$A$7=33,T46,$A$7=34,T46,$A$7=35,T46,$A$7=36,T46,$A$7=37,T47,$A$7=38,T48,$A$7=39,T49,$A$7=40,T49)</f>
        <v>0</v>
      </c>
      <c r="X19" s="4" t="str">
        <f t="shared" si="4"/>
        <v>7c</v>
      </c>
      <c r="Y19" s="4" t="str" cm="1">
        <f t="array" ref="Y19">_xlfn.IFS($A$7=1,0,$A$7=2,0,$A$7=3,0,$A$7=4,X20,$A$7=5,X21,$A$7=6,X21,$A$7=7,X21,$A$7=8,X21,$A$7=9,X22,$A$7=10,X22,$A$7=11,X22,$A$7=12,X22,$A$7=13,X23,$A$7=14,X23,$A$7=15,X23,$A$7=16,X23,$A$7=17,X24,$A$7=18,X24,$A$7=19,X24,$A$7=20,X24,$A$7=21,X25,$A$7=22,X25,$A$7=23,X25,$A$7=24,X25,$A$7=25,X26,$A$7=26,X26,$A$7=27,X26,$A$7=28,X26,$A$7=29,X27,$A$7=30,X27,$A$7=31,X27,$A$7=32,X27,$A$7=33,X28,$A$7=34,X28,$A$7=35,X28,$A$7=36,X28,$A$7=37,X29,$A$7=38,X29,$A$7=39,X29,$A$7=40,X29)</f>
        <v>9b</v>
      </c>
      <c r="Z19" s="4" t="str" cm="1">
        <f t="array" ref="Z19">_xlfn.IFS($A$7=1,0,$A$7=2,0,$A$7=3,0,$A$7=4,X29,$A$7=5,X30,$A$7=6,X30,$A$7=7,X30,$A$7=8,X30,$A$7=9,X31,$A$7=10,X25,$A$7=11,X25,$A$7=12,X25,$A$7=13,X27,$A$7=14,X27,$A$7=15,X27,$A$7=16,X27,$A$7=17,X29,$A$7=18,X29,$A$7=19,X29,$A$7=20,X29,$A$7=21,X31,$A$7=22,X31,$A$7=23,X31,$A$7=24,X31,$A$7=25,X33,$A$7=26,X33,$A$7=27,X33,$A$7=28,X33,$A$7=29,X35,$A$7=30,X35,$A$7=31,X35,$A$7=32,X35,$A$7=33,X37,$A$7=34,X37,$A$7=35,X37,$A$7=36,X37,$A$7=37,X38,$A$7=38,X39,$A$7=39,X39,$A$7=40,X39)</f>
        <v>11a</v>
      </c>
      <c r="AA19" s="4" cm="1">
        <f t="array" ref="AA19">_xlfn.IFS($A$7=1,0,$A$7=2,0,$A$7=3,0,$A$7=4,X39,$A$7=5,X40,$A$7=6,X40,$A$7=7,X40,$A$7=8,X28,$A$7=9,X28,$A$7=10,X28,$A$7=11,X28,$A$7=12,X28,$A$7=13,X31,$A$7=14,X31,$A$7=15,X31,$A$7=16,X31,$A$7=17,X34,$A$7=18,X34,$A$7=19,X34,$A$7=20,X34,$A$7=21,X37,$A$7=22,X37,$A$7=23,X37,$A$7=24,X37,$A$7=25,X40,$A$7=26,X40,$A$7=27,X40,$A$7=28,X40,$A$7=29,X43,$A$7=30,X43,$A$7=31,X43,$A$7=32,X43,$A$7=33,X46,$A$7=34,X46,$A$7=35,X46,$A$7=36,X46,$A$7=37,X47,$A$7=38,X48,$A$7=39,X49,$A$7=40,X49)</f>
        <v>0</v>
      </c>
      <c r="AB19" s="4" t="str">
        <f t="shared" si="5"/>
        <v>7b</v>
      </c>
      <c r="AC19" s="4" t="str" cm="1">
        <f t="array" ref="AC19">_xlfn.IFS($A$7=1,0,$A$7=2,0,$A$7=3,0,$A$7=4,AB20,$A$7=5,AB21,$A$7=6,AB21,$A$7=7,AB21,$A$7=8,AB21,$A$7=9,AB22,$A$7=10,AB22,$A$7=11,AB22,$A$7=12,AB22,$A$7=13,AB23,$A$7=14,AB23,$A$7=15,AB23,$A$7=16,AB23,$A$7=17,AB24,$A$7=18,AB24,$A$7=19,AB24,$A$7=20,AB24,$A$7=21,AB25,$A$7=22,AB25,$A$7=23,AB25,$A$7=24,AB25,$A$7=25,AB26,$A$7=26,AB26,$A$7=27,AB26,$A$7=28,AB26,$A$7=29,AB27,$A$7=30,AB27,$A$7=31,AB27,$A$7=32,AB27,$A$7=33,AB28,$A$7=34,AB28,$A$7=35,AB28,$A$7=36,AB28,$A$7=37,0,$A$7=38,AB29,$A$7=39,AB29,$A$7=40,AB29)</f>
        <v>9a</v>
      </c>
      <c r="AD19" s="4" t="str" cm="1">
        <f t="array" ref="AD19">_xlfn.IFS($A$7=1,0,$A$7=2,0,$A$7=3,0,$A$7=4,AB29,$A$7=5,AB30,$A$7=6,AB30,$A$7=7,AB30,$A$7=8,AB30,$A$7=9,AB31,$A$7=10,AB25,$A$7=11,AB25,$A$7=12,AB25,$A$7=13,AB27,$A$7=14,AB27,$A$7=15,AB27,$A$7=16,AB27,$A$7=17,AB29,$A$7=18,AB29,$A$7=19,AB29,$A$7=20,AB29,$A$7=21,AB31,$A$7=22,AB31,$A$7=23,AB31,$A$7=24,AB31,$A$7=25,AB33,$A$7=26,AB33,$A$7=27,AB33,$A$7=28,AB33,$A$7=29,AB35,$A$7=30,AB35,$A$7=31,AB35,$A$7=32,AB35,$A$7=33,AB37,$A$7=34,AB37,$A$7=35,AB37,$A$7=36,AB37,$A$7=37,0,$A$7=38,0,$A$7=39,AB39,$A$7=40,AB39)</f>
        <v>10d</v>
      </c>
      <c r="AE19" s="4" cm="1">
        <f t="array" ref="AE19">_xlfn.IFS($A$7=1,0,$A$7=2,0,$A$7=3,0,$A$7=4,AB39,$A$7=5,AB40,$A$7=6,AB40,$A$7=7,AB40,$A$7=8,AB28,$A$7=9,AB28,$A$7=10,AB28,$A$7=11,AB28,$A$7=12,AB28,$A$7=13,AB31,$A$7=14,AB31,$A$7=15,AB31,$A$7=16,AB31,$A$7=17,AB34,$A$7=18,AB34,$A$7=19,AB34,$A$7=20,AB34,$A$7=21,AB37,$A$7=22,AB37,$A$7=23,AB37,$A$7=24,AB37,$A$7=25,AB40,$A$7=26,AB40,$A$7=27,AB40,$A$7=28,AB40,$A$7=29,AB43,$A$7=30,AB43,$A$7=31,AB43,$A$7=32,AB43,$A$7=33,AB46,$A$7=34,AB46,$A$7=35,AB46,$A$7=36,AB46,$A$7=37,AB47,$A$7=38,AB48,$A$7=39,AB49,$A$7=40,AB49)</f>
        <v>0</v>
      </c>
      <c r="AF19" s="4" t="str">
        <f t="shared" si="6"/>
        <v>7a</v>
      </c>
      <c r="AG19" s="4" t="str" cm="1">
        <f t="array" ref="AG19">_xlfn.IFS($A$7=1,0,$A$7=2,0,$A$7=3,0,$A$7=4,AF20,$A$7=5,AF21,$A$7=6,AF21,$A$7=7,AF21,$A$7=8,AF21,$A$7=9,AF22,$A$7=10,AF22,$A$7=11,AF22,$A$7=12,AF22,$A$7=13,AF23,$A$7=14,AF23,$A$7=15,AF23,$A$7=16,AF23,$A$7=17,AF24,$A$7=18,AF24,$A$7=19,AF24,$A$7=20,AF24,$A$7=21,AF25,$A$7=22,AF25,$A$7=23,AF25,$A$7=24,AF25,$A$7=25,AF26,$A$7=26,AF26,$A$7=27,AF26,$A$7=28,AF26,$A$7=29,AF27,$A$7=30,AF27,$A$7=31,AF27,$A$7=32,AF27,$A$7=33,0,$A$7=34,AF28,$A$7=35,AF28,$A$7=36,AF28,$A$7=37,AF29,$A$7=38,AF29,$A$7=39,AF29,$A$7=40,AF29)</f>
        <v>8d</v>
      </c>
      <c r="AH19" s="4" t="str" cm="1">
        <f t="array" ref="AH19">_xlfn.IFS($A$7=1,0,$A$7=2,0,$A$7=3,0,$A$7=4,AF29,$A$7=5,AF30,$A$7=6,AF30,$A$7=7,AF30,$A$7=8,AF30,$A$7=9,AF31,$A$7=10,AF25,$A$7=11,AF25,$A$7=12,AF25,$A$7=13,AF27,$A$7=14,AF27,$A$7=15,AF27,$A$7=16,AF27,$A$7=17,AF29,$A$7=18,AF29,$A$7=19,AF29,$A$7=20,AF29,$A$7=21,AF31,$A$7=22,AF31,$A$7=23,AF31,$A$7=24,AF31,$A$7=25,AF33,$A$7=26,AF33,$A$7=27,AF33,$A$7=28,AF33,$A$7=29,AF35,$A$7=30,AF35,$A$7=31,AF35,$A$7=32,AF35,$A$7=33,0,$A$7=34,0,$A$7=35,AF37,$A$7=36,AF37,$A$7=37,AF38,$A$7=38,AF39,$A$7=39,AF39,$A$7=40,AF39)</f>
        <v>10c</v>
      </c>
      <c r="AI19" s="4" cm="1">
        <f t="array" ref="AI19">_xlfn.IFS($A$7=1,0,$A$7=2,0,$A$7=3,0,$A$7=4,AF39,$A$7=5,AF40,$A$7=6,AF40,$A$7=7,AF40,$A$7=8,AF28,$A$7=9,AF28,$A$7=10,AF28,$A$7=11,AF28,$A$7=12,AF28,$A$7=13,AF31,$A$7=14,AF31,$A$7=15,AF31,$A$7=16,AF31,$A$7=17,AF34,$A$7=18,AF34,$A$7=19,AF34,$A$7=20,AF34,$A$7=21,AF37,$A$7=22,AF37,$A$7=23,AF37,$A$7=24,AF37,$A$7=25,AF40,$A$7=26,AF40,$A$7=27,AF40,$A$7=28,AF40,$A$7=29,AF43,$A$7=30,AF43,$A$7=31,AF43,$A$7=32,AF43,$A$7=33,AF46,$A$7=34,AF46,$A$7=35,AF46,$A$7=36,AF46,$A$7=37,AF47,$A$7=38,AF48,$A$7=39,AF49,$A$7=40,AF49)</f>
        <v>0</v>
      </c>
      <c r="AJ19" s="4" t="str">
        <f t="shared" si="7"/>
        <v>6d</v>
      </c>
      <c r="AK19" s="4" t="str" cm="1">
        <f t="array" ref="AK19">_xlfn.IFS($A$7=1,0,$A$7=2,0,$A$7=3,0,$A$7=4,AJ20,$A$7=5,AJ21,$A$7=6,AJ21,$A$7=7,AJ21,$A$7=8,AJ21,$A$7=9,AJ22,$A$7=10,AJ22,$A$7=11,AJ22,$A$7=12,AJ22,$A$7=13,AJ23,$A$7=14,AJ23,$A$7=15,AJ23,$A$7=16,AJ23,$A$7=17,AJ24,$A$7=18,AJ24,$A$7=19,AJ24,$A$7=20,AJ24,$A$7=21,AJ25,$A$7=22,AJ25,$A$7=23,AJ25,$A$7=24,AJ25,$A$7=25,AJ26,$A$7=26,AJ26,$A$7=27,AJ26,$A$7=28,AJ26,$A$7=29,0,$A$7=30,AJ27,$A$7=31,AJ27,$A$7=32,AJ27,$A$7=33,AJ28,$A$7=34,AJ28,$A$7=35,AJ28,$A$7=36,AJ28,$A$7=37,AJ29,$A$7=38,AJ29,$A$7=39,AJ29,$A$7=40,AJ29)</f>
        <v>8c</v>
      </c>
      <c r="AL19" s="4" t="str" cm="1">
        <f t="array" ref="AL19">_xlfn.IFS($A$7=1,0,$A$7=2,0,$A$7=3,0,$A$7=4,AJ29,$A$7=5,AJ30,$A$7=6,AJ30,$A$7=7,AJ30,$A$7=8,AJ30,$A$7=9,AJ31,$A$7=10,AJ25,$A$7=11,AJ25,$A$7=12,AJ25,$A$7=13,AJ27,$A$7=14,AJ27,$A$7=15,AJ27,$A$7=16,AJ27,$A$7=17,AJ29,$A$7=18,AJ29,$A$7=19,AJ29,$A$7=20,AJ29,$A$7=21,AJ31,$A$7=22,AJ31,$A$7=23,AJ31,$A$7=24,AJ31,$A$7=25,AJ33,$A$7=26,AJ33,$A$7=27,AJ33,$A$7=28,AJ33,$A$7=29,0,$A$7=30,0,$A$7=31,AJ35,$A$7=32,AJ35,$A$7=33,AJ36,$A$7=34,AJ37,$A$7=35,AJ37,$A$7=36,AJ37,$A$7=37,AJ38,$A$7=38,AJ39,$A$7=39,AJ39,$A$7=40,AJ39)</f>
        <v>10b</v>
      </c>
      <c r="AM19" s="4" cm="1">
        <f t="array" ref="AM19">_xlfn.IFS($A$7=1,0,$A$7=2,0,$A$7=3,0,$A$7=4,AJ39,$A$7=5,AJ40,$A$7=6,AJ40,$A$7=7,AJ40,$A$7=8,AJ28,$A$7=9,AJ28,$A$7=10,AJ28,$A$7=11,AJ28,$A$7=12,AJ28,$A$7=13,AJ31,$A$7=14,AJ31,$A$7=15,AJ31,$A$7=16,AJ31,$A$7=17,AJ34,$A$7=18,AJ34,$A$7=19,AJ34,$A$7=20,AJ34,$A$7=21,AJ37,$A$7=22,AJ37,$A$7=23,AJ37,$A$7=24,AJ37,$A$7=25,AJ40,$A$7=26,AJ40,$A$7=27,AJ40,$A$7=28,AJ40,$A$7=29,AJ43,$A$7=30,AJ43,$A$7=31,AJ43,$A$7=32,AJ43,$A$7=33,AJ36,$A$7=34,AJ45,$A$7=35,AJ46,$A$7=36,AJ46,$A$7=37,AJ47,$A$7=38,AJ48,$A$7=39,AJ49,$A$7=40,AJ49)</f>
        <v>0</v>
      </c>
      <c r="AN19" s="4" t="str">
        <f t="shared" si="8"/>
        <v>6c</v>
      </c>
      <c r="AO19" s="4" t="str" cm="1">
        <f t="array" ref="AO19">_xlfn.IFS($A$7=1,0,$A$7=2,0,$A$7=3,0,$A$7=4,AN20,$A$7=5,AN21,$A$7=6,AN21,$A$7=7,AN21,$A$7=8,AN21,$A$7=9,AN22,$A$7=10,AN22,$A$7=11,AN22,$A$7=12,AN22,$A$7=13,AN23,$A$7=14,AN23,$A$7=15,AN23,$A$7=16,AN23,$A$7=17,AN24,$A$7=18,AN24,$A$7=19,AN24,$A$7=20,AN24,$A$7=21,AN25,$A$7=22,AN25,$A$7=23,AN25,$A$7=24,AN25,$A$7=25,0,$A$7=26,AN26,$A$7=27,AN26,$A$7=28,AN26,$A$7=29,AN27,$A$7=30,AN27,$A$7=31,AN27,$A$7=32,AN27,$A$7=33,AN28,$A$7=34,AN28,$A$7=35,AN28,$A$7=36,AN28,$A$7=37,AN29,$A$7=38,AN29,$A$7=39,AN29,$A$7=40,AN29)</f>
        <v>8b</v>
      </c>
      <c r="AP19" s="4" cm="1">
        <f t="array" ref="AP19">_xlfn.IFS($A$7=1,0,$A$7=2,0,$A$7=3,0,$A$7=4,AN29,$A$7=5,AN30,$A$7=6,AN30,$A$7=7,AN30,$A$7=8,AN30,$A$7=9,AN31,$A$7=10,AN25,$A$7=11,AN25,$A$7=12,AN25,$A$7=13,AN27,$A$7=14,AN27,$A$7=15,AN27,$A$7=16,AN27,$A$7=17,AN29,$A$7=18,AN29,$A$7=19,AN29,$A$7=20,AN29,$A$7=21,AN31,$A$7=22,AN31,$A$7=23,AN31,$A$7=24,AN31,$A$7=25,0,$A$7=26,0,$A$7=27,AN33,$A$7=28,AN33,$A$7=29,AN34,$A$7=30,AN35,$A$7=31,AN35,$A$7=32,AN35,$A$7=33,AN36,$A$7=34,AN37,$A$7=35,AN37,$A$7=36,AN37,$A$7=37,AN38,$A$7=38,AN39,$A$7=39,AN39,$A$7=40,AN39)</f>
        <v>0</v>
      </c>
      <c r="AQ19" s="4" cm="1">
        <f t="array" ref="AQ19">_xlfn.IFS($A$7=1,0,$A$7=2,0,$A$7=3,0,$A$7=4,AN39,$A$7=5,AN40,$A$7=6,AN40,$A$7=7,AN40,$A$7=8,AN28,$A$7=9,AN28,$A$7=10,AN28,$A$7=11,AN28,$A$7=12,AN28,$A$7=13,AN31,$A$7=14,AN31,$A$7=15,AN31,$A$7=16,AN31,$A$7=17,AN34,$A$7=18,AN34,$A$7=19,AN34,$A$7=20,AN34,$A$7=21,AN37,$A$7=22,AN37,$A$7=23,AN37,$A$7=24,AN37,$A$7=25,AN40,$A$7=26,AN40,$A$7=27,AN40,$A$7=28,AN40,$A$7=29,AN41,$A$7=30,AN42,$A$7=31,AN43,$A$7=32,AN43,$A$7=33,AN36,$A$7=34,AN45,$A$7=35,AN46,$A$7=36,AN46,$A$7=37,AN47,$A$7=38,AN48,$A$7=39,AN49,$A$7=40,AN49)</f>
        <v>0</v>
      </c>
      <c r="AR19" s="4" t="str">
        <f t="shared" si="9"/>
        <v>6b</v>
      </c>
      <c r="AS19" s="4" t="str" cm="1">
        <f t="array" ref="AS19">_xlfn.IFS($A$7=1,0,$A$7=2,0,$A$7=3,0,$A$7=4,AR20,$A$7=5,AR21,$A$7=6,AR21,$A$7=7,AR21,$A$7=8,AR21,$A$7=9,AR22,$A$7=10,AR22,$A$7=11,AR22,$A$7=12,AR22,$A$7=13,AR23,$A$7=14,AR23,$A$7=15,AR23,$A$7=16,AR23,$A$7=17,AR24,$A$7=18,AR24,$A$7=19,AR24,$A$7=20,AR24,$A$7=21,0,$A$7=22,AR25,$A$7=23,AR25,$A$7=24,AR25,$A$7=25,AR26,$A$7=26,AR26,$A$7=27,AR26,$A$7=28,AR26,$A$7=29,AR27,$A$7=30,AR27,$A$7=31,AR27,$A$7=32,AR27,$A$7=33,AR28,$A$7=34,AR28,$A$7=35,AR28,$A$7=36,AR28,$A$7=37,AR29,$A$7=38,AR29,$A$7=39,AR29,$A$7=40,AR29)</f>
        <v>8a</v>
      </c>
      <c r="AT19" s="4" t="str" cm="1">
        <f t="array" ref="AT19">_xlfn.IFS($A$7=1,0,$A$7=2,0,$A$7=3,0,$A$7=4,AR29,$A$7=5,AR30,$A$7=6,AR30,$A$7=7,AR30,$A$7=8,AR30,$A$7=9,AR31,$A$7=10,AR25,$A$7=11,AR25,$A$7=12,AR25,$A$7=13,AR27,$A$7=14,AR27,$A$7=15,AR27,$A$7=16,AR27,$A$7=17,AR29,$A$7=18,AR29,$A$7=19,AR29,$A$7=20,AR29,$A$7=21,0,$A$7=22,0,$A$7=23,AR31,$A$7=24,AR31,$A$7=25,AR32,$A$7=26,AR33,$A$7=27,AR33,$A$7=28,AR33,$A$7=29,AR34,$A$7=30,AR35,$A$7=31,AR35,$A$7=32,AR35,$A$7=33,AR36,$A$7=34,AR37,$A$7=35,AR37,$A$7=36,AR37,$A$7=37,AR38,$A$7=38,AR39,$A$7=39,AR39,$A$7=40,AR39)</f>
        <v>9d</v>
      </c>
      <c r="AU19" s="4" t="str" cm="1">
        <f t="array" ref="AU19">_xlfn.IFS($A$7=1,0,$A$7=2,0,$A$7=3,0,$A$7=4,AR39,$A$7=5,AR40,$A$7=6,AR40,$A$7=7,AR40,$A$7=8,AR28,$A$7=9,AR28,$A$7=10,AR28,$A$7=11,AR28,$A$7=12,AR28,$A$7=13,AR31,$A$7=14,AR31,$A$7=15,AR31,$A$7=16,AR31,$A$7=17,AR34,$A$7=18,AR34,$A$7=19,AR34,$A$7=20,AR34,$A$7=21,AR37,$A$7=22,AR37,$A$7=23,AR37,$A$7=24,AR37,$A$7=25,AR38,$A$7=26,AR39,$A$7=27,AR40,$A$7=28,AR40,$A$7=29,AR41,$A$7=30,AR42,$A$7=31,AR43,$A$7=32,AR43,$A$7=33,AR36,$A$7=34,AR45,$A$7=35,AR46,$A$7=36,AR46,$A$7=37,AR47,$A$7=38,AR48,$A$7=39,AR49,$A$7=40,AR49)</f>
        <v>11b</v>
      </c>
      <c r="AV19" s="4" t="str">
        <f t="shared" si="10"/>
        <v>6a</v>
      </c>
      <c r="AW19" s="4" t="str" cm="1">
        <f t="array" ref="AW19">_xlfn.IFS($A$7=1,0,$A$7=2,0,$A$7=3,0,$A$7=4,AV20,$A$7=5,AV21,$A$7=6,AV21,$A$7=7,AV21,$A$7=8,AV21,$A$7=9,AV22,$A$7=10,AV22,$A$7=11,AV22,$A$7=12,AV22,$A$7=13,AV23,$A$7=14,AV23,$A$7=15,AV23,$A$7=16,AV23,$A$7=17,0,$A$7=18,AV24,$A$7=19,AV24,$A$7=20,AV24,$A$7=21,AV25,$A$7=22,AV25,$A$7=23,AV25,$A$7=24,AV25,$A$7=25,AV26,$A$7=26,AV26,$A$7=27,AV26,$A$7=28,AV26,$A$7=29,AV27,$A$7=30,AV27,$A$7=31,AV27,$A$7=32,AV27,$A$7=33,AV28,$A$7=34,AV28,$A$7=35,AV28,$A$7=36,AV28,$A$7=37,AV29,$A$7=38,AV29,$A$7=39,AV29,$A$7=40,AV29)</f>
        <v>7d</v>
      </c>
      <c r="AX19" s="4" t="str" cm="1">
        <f t="array" ref="AX19">_xlfn.IFS($A$7=1,0,$A$7=2,0,$A$7=3,0,$A$7=4,AV29,$A$7=5,AV30,$A$7=6,AV30,$A$7=7,AV30,$A$7=8,AV30,$A$7=9,AV31,$A$7=10,AV25,$A$7=11,AV25,$A$7=12,AV25,$A$7=13,AV27,$A$7=14,AV27,$A$7=15,AV27,$A$7=16,AV27,$A$7=17,0,$A$7=18,0,$A$7=19,AV29,$A$7=20,AV29,$A$7=21,AV30,$A$7=22,AV31,$A$7=23,AV31,$A$7=24,AV31,$A$7=25,AV32,$A$7=26,AV33,$A$7=27,AV33,$A$7=28,AV33,$A$7=29,AV34,$A$7=30,AV35,$A$7=31,AV35,$A$7=32,AV35,$A$7=33,AV36,$A$7=34,AV37,$A$7=35,AV37,$A$7=36,AV37,$A$7=37,AV38,$A$7=38,AV39,$A$7=39,AV39,$A$7=40,AV39)</f>
        <v>9c</v>
      </c>
      <c r="AY19" s="4" t="str" cm="1">
        <f t="array" ref="AY19">_xlfn.IFS($A$7=1,0,$A$7=2,0,$A$7=3,0,$A$7=4,AV39,$A$7=5,AV40,$A$7=6,AV40,$A$7=7,AV40,$A$7=8,AV28,$A$7=9,AV28,$A$7=10,AV28,$A$7=11,AV28,$A$7=12,AV28,$A$7=13,AV31,$A$7=14,AV31,$A$7=15,AV31,$A$7=16,AV31,$A$7=17,AV34,$A$7=18,AV34,$A$7=19,AV34,$A$7=20,AV34,$A$7=21,AV35,$A$7=22,AV36,$A$7=23,AV37,$A$7=24,AV37,$A$7=25,AV38,$A$7=26,AV39,$A$7=27,AV40,$A$7=28,AV40,$A$7=29,AV41,$A$7=30,AV42,$A$7=31,AV43,$A$7=32,AV43,$A$7=33,AV36,$A$7=34,AV45,$A$7=35,AV46,$A$7=36,AV46,$A$7=37,AV47,$A$7=38,AV48,$A$7=39,AV49,$A$7=40,AV49)</f>
        <v>11a</v>
      </c>
    </row>
    <row r="20" spans="1:63" x14ac:dyDescent="0.2">
      <c r="A20" s="1">
        <v>-30</v>
      </c>
      <c r="B20">
        <v>17</v>
      </c>
      <c r="C20" s="3">
        <f t="shared" si="0"/>
        <v>0.79861111111111116</v>
      </c>
      <c r="D20" s="4" t="str">
        <f>'Zeitpläne Stationen'!B19</f>
        <v>9a</v>
      </c>
      <c r="E20" s="4" t="str" cm="1">
        <f t="array" ref="E20">_xlfn.IFS($A$7=1,0,$A$7=2,0,$A$7=3,0,$A$7=4,D21,$A$7=5,D22,$A$7=6,D22,$A$7=7,D22,$A$7=8,D22,$A$7=9,D23,$A$7=10,D23,$A$7=11,D23,$A$7=12,D23,$A$7=13,D24,$A$7=14,D24,$A$7=15,D24,$A$7=16,D24,$A$7=17,D25,$A$7=18,D25,$A$7=19,D25,$A$7=20,D25,$A$7=21,D26,$A$7=22,D26,$A$7=23,D26,$A$7=24,D26,$A$7=25,D27,$A$7=26,D27,$A$7=27,D27,$A$7=28,D27,$A$7=29,D28,$A$7=30,D28,$A$7=31,D28,$A$7=32,D28,$A$7=33,D29,$A$7=34,D29,$A$7=35,D29,$A$7=36,D29,$A$7=37,D30,$A$7=38,D30,$A$7=39,D30,$A$7=40,D30)</f>
        <v>10d</v>
      </c>
      <c r="F20" s="4" cm="1">
        <f t="array" ref="F20">_xlfn.IFS($A$7=1,0,$A$7=2,0,$A$7=3,0,$A$7=4,D30,$A$7=5,D31,$A$7=6,D31,$A$7=7,D31,$A$7=8,D31,$A$7=9,D32,$A$7=10,D26,$A$7=11,D26,$A$7=12,D26,$A$7=13,D28,$A$7=14,D28,$A$7=15,D28,$A$7=16,D28,$A$7=17,D30,$A$7=18,D30,$A$7=19,D30,$A$7=20,D30,$A$7=21,D32,$A$7=22,D32,$A$7=23,D32,$A$7=24,D32,$A$7=25,D34,$A$7=26,D34,$A$7=27,D34,$A$7=28,D34,$A$7=29,D36,$A$7=30,D36,$A$7=31,D36,$A$7=32,D36,$A$7=33,D38,$A$7=34,D38,$A$7=35,D38,$A$7=36,D38,$A$7=37,D39,$A$7=38,D40,$A$7=39,D40,$A$7=40,D40)</f>
        <v>0</v>
      </c>
      <c r="G20" s="4" cm="1">
        <f t="array" ref="G20">_xlfn.IFS($A$7=1,0,$A$7=2,0,$A$7=3,0,$A$7=4,D40,$A$7=5,D41,$A$7=6,D41,$A$7=7,D41,$A$7=8,D29,$A$7=9,D29,$A$7=10,D29,$A$7=11,D29,$A$7=12,D29,$A$7=13,D32,$A$7=14,D32,$A$7=15,D32,$A$7=16,D32,$A$7=17,D35,$A$7=18,D35,$A$7=19,D35,$A$7=20,D35,$A$7=21,D38,$A$7=22,D38,$A$7=23,D38,$A$7=24,D38,$A$7=25,D41,$A$7=26,D41,$A$7=27,D41,$A$7=28,D41,$A$7=29,D44,$A$7=30,D44,$A$7=31,D44,$A$7=32,D44,$A$7=33,D47,$A$7=34,D47,$A$7=35,D47,$A$7=36,D47,$A$7=37,D48,$A$7=38,D49,$A$7=39,D50,$A$7=40,D50)</f>
        <v>0</v>
      </c>
      <c r="H20" s="4" t="str">
        <f>'Zeitpläne Stationen'!B18</f>
        <v>8d</v>
      </c>
      <c r="I20" s="4" t="str" cm="1">
        <f t="array" ref="I20">_xlfn.IFS($A$7=1,0,$A$7=2,0,$A$7=3,0,$A$7=4,H21,$A$7=5,H22,$A$7=6,H22,$A$7=7,H22,$A$7=8,H22,$A$7=9,H23,$A$7=10,H23,$A$7=11,H23,$A$7=12,H23,$A$7=13,H24,$A$7=14,H24,$A$7=15,H24,$A$7=16,H24,$A$7=17,H25,$A$7=18,H25,$A$7=19,H25,$A$7=20,H25,$A$7=21,H26,$A$7=22,H26,$A$7=23,H26,$A$7=24,H26,$A$7=25,H27,$A$7=26,H27,$A$7=27,H27,$A$7=28,H27,$A$7=29,H28,$A$7=30,H28,$A$7=31,H28,$A$7=32,H28,$A$7=33,H29,$A$7=34,H29,$A$7=35,H29,$A$7=36,H29,$A$7=37,H30,$A$7=38,H30,$A$7=39,H30,$A$7=40,H30)</f>
        <v>10c</v>
      </c>
      <c r="J20" s="4" cm="1">
        <f t="array" ref="J20">_xlfn.IFS($A$7=1,0,$A$7=2,0,$A$7=3,0,$A$7=4,H30,$A$7=5,H31,$A$7=6,H31,$A$7=7,H31,$A$7=8,H31,$A$7=9,H32,$A$7=10,H26,$A$7=11,H26,$A$7=12,H26,$A$7=13,H28,$A$7=14,H28,$A$7=15,H28,$A$7=16,H28,$A$7=17,H30,$A$7=18,H30,$A$7=19,H30,$A$7=20,H30,$A$7=21,H32,$A$7=22,H32,$A$7=23,H32,$A$7=24,H32,$A$7=25,H34,$A$7=26,H34,$A$7=27,H34,$A$7=28,H34,$A$7=29,H36,$A$7=30,H36,$A$7=31,H36,$A$7=32,H36,$A$7=33,H38,$A$7=34,H38,$A$7=35,H38,$A$7=36,H38,$A$7=37,H39,$A$7=38,H40,$A$7=39,H40,$A$7=40,H40)</f>
        <v>0</v>
      </c>
      <c r="K20" s="4" cm="1">
        <f t="array" ref="K20">_xlfn.IFS($A$7=1,0,$A$7=2,0,$A$7=3,0,$A$7=4,H40,$A$7=5,H41,$A$7=6,H41,$A$7=7,H41,$A$7=8,H29,$A$7=9,H29,$A$7=10,H29,$A$7=11,H29,$A$7=12,H29,$A$7=13,H32,$A$7=14,H32,$A$7=15,H32,$A$7=16,H32,$A$7=17,H35,$A$7=18,H35,$A$7=19,H35,$A$7=20,H35,$A$7=21,H38,$A$7=22,H38,$A$7=23,H38,$A$7=24,H38,$A$7=25,H41,$A$7=26,H41,$A$7=27,H41,$A$7=28,H41,$A$7=29,H44,$A$7=30,H44,$A$7=31,H44,$A$7=32,H44,$A$7=33,H47,$A$7=34,H47,$A$7=35,H47,$A$7=36,H47,$A$7=37,H48,$A$7=38,H49,$A$7=39,H50,$A$7=40,H50)</f>
        <v>0</v>
      </c>
      <c r="L20" s="4" t="str">
        <f t="shared" si="1"/>
        <v>8c</v>
      </c>
      <c r="M20" s="4" t="str" cm="1">
        <f t="array" ref="M20">_xlfn.IFS($A$7=1,0,$A$7=2,0,$A$7=3,0,$A$7=4,L21,$A$7=5,L22,$A$7=6,L22,$A$7=7,L22,$A$7=8,L22,$A$7=9,L23,$A$7=10,L23,$A$7=11,L23,$A$7=12,L23,$A$7=13,L24,$A$7=14,L24,$A$7=15,L24,$A$7=16,L24,$A$7=17,L25,$A$7=18,L25,$A$7=19,L25,$A$7=20,L25,$A$7=21,L26,$A$7=22,L26,$A$7=23,L26,$A$7=24,L26,$A$7=25,L27,$A$7=26,L27,$A$7=27,L27,$A$7=28,L27,$A$7=29,L28,$A$7=30,L28,$A$7=31,L28,$A$7=32,L28,$A$7=33,L29,$A$7=34,L29,$A$7=35,L29,$A$7=36,L29,$A$7=37,L30,$A$7=38,L30,$A$7=39,L30,$A$7=40,L30)</f>
        <v>10b</v>
      </c>
      <c r="N20" s="4" cm="1">
        <f t="array" ref="N20">_xlfn.IFS($A$7=1,0,$A$7=2,0,$A$7=3,0,$A$7=4,L30,$A$7=5,L31,$A$7=6,L31,$A$7=7,L31,$A$7=8,L31,$A$7=9,L32,$A$7=10,L26,$A$7=11,L26,$A$7=12,L26,$A$7=13,L28,$A$7=14,L28,$A$7=15,L28,$A$7=16,L28,$A$7=17,L30,$A$7=18,L30,$A$7=19,L30,$A$7=20,L30,$A$7=21,L32,$A$7=22,L32,$A$7=23,L32,$A$7=24,L32,$A$7=25,L34,$A$7=26,L34,$A$7=27,L34,$A$7=28,L34,$A$7=29,L36,$A$7=30,L36,$A$7=31,L36,$A$7=32,L36,$A$7=33,L38,$A$7=34,L38,$A$7=35,L38,$A$7=36,L38,$A$7=37,L39,$A$7=38,L40,$A$7=39,L40,$A$7=40,L40)</f>
        <v>0</v>
      </c>
      <c r="O20" s="4" cm="1">
        <f t="array" ref="O20">_xlfn.IFS($A$7=1,0,$A$7=2,0,$A$7=3,0,$A$7=4,L40,$A$7=5,L41,$A$7=6,L41,$A$7=7,L41,$A$7=8,L29,$A$7=9,L29,$A$7=10,L29,$A$7=11,L29,$A$7=12,L29,$A$7=13,L32,$A$7=14,L32,$A$7=15,L32,$A$7=16,L32,$A$7=17,L35,$A$7=18,L35,$A$7=19,L35,$A$7=20,L35,$A$7=21,L38,$A$7=22,L38,$A$7=23,L38,$A$7=24,L38,$A$7=25,L41,$A$7=26,L41,$A$7=27,L41,$A$7=28,L41,$A$7=29,L44,$A$7=30,L44,$A$7=31,L44,$A$7=32,L44,$A$7=33,L47,$A$7=34,L47,$A$7=35,L47,$A$7=36,L47,$A$7=37,L48,$A$7=38,L49,$A$7=39,L50,$A$7=40,L50)</f>
        <v>0</v>
      </c>
      <c r="P20" s="4" t="str">
        <f t="shared" si="2"/>
        <v>8b</v>
      </c>
      <c r="Q20" s="4" t="str" cm="1">
        <f t="array" ref="Q20">_xlfn.IFS($A$7=1,0,$A$7=2,0,$A$7=3,0,$A$7=4,P21,$A$7=5,P22,$A$7=6,P22,$A$7=7,P22,$A$7=8,P22,$A$7=9,P23,$A$7=10,P23,$A$7=11,P23,$A$7=12,P23,$A$7=13,P24,$A$7=14,P24,$A$7=15,P24,$A$7=16,P24,$A$7=17,P25,$A$7=18,P25,$A$7=19,P25,$A$7=20,P25,$A$7=21,P26,$A$7=22,P26,$A$7=23,P26,$A$7=24,P26,$A$7=25,P27,$A$7=26,P27,$A$7=27,P27,$A$7=28,P27,$A$7=29,P28,$A$7=30,P28,$A$7=31,P28,$A$7=32,P28,$A$7=33,P29,$A$7=34,P29,$A$7=35,P29,$A$7=36,P29,$A$7=37,P30,$A$7=38,P30,$A$7=39,P30,$A$7=40,P30)</f>
        <v>10a</v>
      </c>
      <c r="R20" s="4" cm="1">
        <f t="array" ref="R20">_xlfn.IFS($A$7=1,0,$A$7=2,0,$A$7=3,0,$A$7=4,P30,$A$7=5,P31,$A$7=6,P31,$A$7=7,P31,$A$7=8,P31,$A$7=9,P32,$A$7=10,P26,$A$7=11,P26,$A$7=12,P26,$A$7=13,P28,$A$7=14,P28,$A$7=15,P28,$A$7=16,P28,$A$7=17,P30,$A$7=18,P30,$A$7=19,P30,$A$7=20,P30,$A$7=21,P32,$A$7=22,P32,$A$7=23,P32,$A$7=24,P32,$A$7=25,P34,$A$7=26,P34,$A$7=27,P34,$A$7=28,P34,$A$7=29,P36,$A$7=30,P36,$A$7=31,P36,$A$7=32,P36,$A$7=33,P38,$A$7=34,P38,$A$7=35,P38,$A$7=36,P38,$A$7=37,P39,$A$7=38,P40,$A$7=39,P40,$A$7=40,P40)</f>
        <v>0</v>
      </c>
      <c r="S20" s="4" cm="1">
        <f t="array" ref="S20">_xlfn.IFS($A$7=1,0,$A$7=2,0,$A$7=3,0,$A$7=4,P40,$A$7=5,P41,$A$7=6,P41,$A$7=7,P41,$A$7=8,P29,$A$7=9,P29,$A$7=10,P29,$A$7=11,P29,$A$7=12,P29,$A$7=13,P32,$A$7=14,P32,$A$7=15,P32,$A$7=16,P32,$A$7=17,P35,$A$7=18,P35,$A$7=19,P35,$A$7=20,P35,$A$7=21,P38,$A$7=22,P38,$A$7=23,P38,$A$7=24,P38,$A$7=25,P41,$A$7=26,P41,$A$7=27,P41,$A$7=28,P41,$A$7=29,P44,$A$7=30,P44,$A$7=31,P44,$A$7=32,P44,$A$7=33,P47,$A$7=34,P47,$A$7=35,P47,$A$7=36,P47,$A$7=37,P48,$A$7=38,P49,$A$7=39,P50,$A$7=40,P50)</f>
        <v>0</v>
      </c>
      <c r="T20" s="4" t="str">
        <f t="shared" si="3"/>
        <v>8a</v>
      </c>
      <c r="U20" s="4" t="str" cm="1">
        <f t="array" ref="U20">_xlfn.IFS($A$7=1,0,$A$7=2,0,$A$7=3,0,$A$7=4,T21,$A$7=5,T22,$A$7=6,T22,$A$7=7,T22,$A$7=8,T22,$A$7=9,T23,$A$7=10,T23,$A$7=11,T23,$A$7=12,T23,$A$7=13,T24,$A$7=14,T24,$A$7=15,T24,$A$7=16,T24,$A$7=17,T25,$A$7=18,T25,$A$7=19,T25,$A$7=20,T25,$A$7=21,T26,$A$7=22,T26,$A$7=23,T26,$A$7=24,T26,$A$7=25,T27,$A$7=26,T27,$A$7=27,T27,$A$7=28,T27,$A$7=29,T28,$A$7=30,T28,$A$7=31,T28,$A$7=32,T28,$A$7=33,T29,$A$7=34,T29,$A$7=35,T29,$A$7=36,T29,$A$7=37,T30,$A$7=38,T30,$A$7=39,T30,$A$7=40,T30)</f>
        <v>9d</v>
      </c>
      <c r="V20" s="4" cm="1">
        <f t="array" ref="V20">_xlfn.IFS($A$7=1,0,$A$7=2,0,$A$7=3,0,$A$7=4,T30,$A$7=5,T31,$A$7=6,T31,$A$7=7,T31,$A$7=8,T31,$A$7=9,T32,$A$7=10,T26,$A$7=11,T26,$A$7=12,T26,$A$7=13,T28,$A$7=14,T28,$A$7=15,T28,$A$7=16,T28,$A$7=17,T30,$A$7=18,T30,$A$7=19,T30,$A$7=20,T30,$A$7=21,T32,$A$7=22,T32,$A$7=23,T32,$A$7=24,T32,$A$7=25,T34,$A$7=26,T34,$A$7=27,T34,$A$7=28,T34,$A$7=29,T36,$A$7=30,T36,$A$7=31,T36,$A$7=32,T36,$A$7=33,T38,$A$7=34,T38,$A$7=35,T38,$A$7=36,T38,$A$7=37,T39,$A$7=38,T40,$A$7=39,T40,$A$7=40,T40)</f>
        <v>0</v>
      </c>
      <c r="W20" s="4" cm="1">
        <f t="array" ref="W20">_xlfn.IFS($A$7=1,0,$A$7=2,0,$A$7=3,0,$A$7=4,T40,$A$7=5,T41,$A$7=6,T41,$A$7=7,T41,$A$7=8,T29,$A$7=9,T29,$A$7=10,T29,$A$7=11,T29,$A$7=12,T29,$A$7=13,T32,$A$7=14,T32,$A$7=15,T32,$A$7=16,T32,$A$7=17,T35,$A$7=18,T35,$A$7=19,T35,$A$7=20,T35,$A$7=21,T38,$A$7=22,T38,$A$7=23,T38,$A$7=24,T38,$A$7=25,T41,$A$7=26,T41,$A$7=27,T41,$A$7=28,T41,$A$7=29,T44,$A$7=30,T44,$A$7=31,T44,$A$7=32,T44,$A$7=33,T47,$A$7=34,T47,$A$7=35,T47,$A$7=36,T47,$A$7=37,T48,$A$7=38,T49,$A$7=39,T50,$A$7=40,T50)</f>
        <v>0</v>
      </c>
      <c r="X20" s="4" t="str">
        <f t="shared" si="4"/>
        <v>7d</v>
      </c>
      <c r="Y20" s="4" t="str" cm="1">
        <f t="array" ref="Y20">_xlfn.IFS($A$7=1,0,$A$7=2,0,$A$7=3,0,$A$7=4,X21,$A$7=5,X22,$A$7=6,X22,$A$7=7,X22,$A$7=8,X22,$A$7=9,X23,$A$7=10,X23,$A$7=11,X23,$A$7=12,X23,$A$7=13,X24,$A$7=14,X24,$A$7=15,X24,$A$7=16,X24,$A$7=17,X25,$A$7=18,X25,$A$7=19,X25,$A$7=20,X25,$A$7=21,X26,$A$7=22,X26,$A$7=23,X26,$A$7=24,X26,$A$7=25,X27,$A$7=26,X27,$A$7=27,X27,$A$7=28,X27,$A$7=29,X28,$A$7=30,X28,$A$7=31,X28,$A$7=32,X28,$A$7=33,X29,$A$7=34,X29,$A$7=35,X29,$A$7=36,X29,$A$7=37,X30,$A$7=38,X30,$A$7=39,X30,$A$7=40,X30)</f>
        <v>9c</v>
      </c>
      <c r="Z20" s="4" t="str" cm="1">
        <f t="array" ref="Z20">_xlfn.IFS($A$7=1,0,$A$7=2,0,$A$7=3,0,$A$7=4,X30,$A$7=5,X31,$A$7=6,X31,$A$7=7,X31,$A$7=8,X31,$A$7=9,X32,$A$7=10,X26,$A$7=11,X26,$A$7=12,X26,$A$7=13,X28,$A$7=14,X28,$A$7=15,X28,$A$7=16,X28,$A$7=17,X30,$A$7=18,X30,$A$7=19,X30,$A$7=20,X30,$A$7=21,X32,$A$7=22,X32,$A$7=23,X32,$A$7=24,X32,$A$7=25,X34,$A$7=26,X34,$A$7=27,X34,$A$7=28,X34,$A$7=29,X36,$A$7=30,X36,$A$7=31,X36,$A$7=32,X36,$A$7=33,X38,$A$7=34,X38,$A$7=35,X38,$A$7=36,X38,$A$7=37,X39,$A$7=38,X40,$A$7=39,X40,$A$7=40,X40)</f>
        <v>11b</v>
      </c>
      <c r="AA20" s="4" cm="1">
        <f t="array" ref="AA20">_xlfn.IFS($A$7=1,0,$A$7=2,0,$A$7=3,0,$A$7=4,X40,$A$7=5,X41,$A$7=6,X41,$A$7=7,X41,$A$7=8,X29,$A$7=9,X29,$A$7=10,X29,$A$7=11,X29,$A$7=12,X29,$A$7=13,X32,$A$7=14,X32,$A$7=15,X32,$A$7=16,X32,$A$7=17,X35,$A$7=18,X35,$A$7=19,X35,$A$7=20,X35,$A$7=21,X38,$A$7=22,X38,$A$7=23,X38,$A$7=24,X38,$A$7=25,X41,$A$7=26,X41,$A$7=27,X41,$A$7=28,X41,$A$7=29,X44,$A$7=30,X44,$A$7=31,X44,$A$7=32,X44,$A$7=33,X47,$A$7=34,X47,$A$7=35,X47,$A$7=36,X47,$A$7=37,X48,$A$7=38,X49,$A$7=39,X50,$A$7=40,X50)</f>
        <v>0</v>
      </c>
      <c r="AB20" s="4" t="str">
        <f t="shared" si="5"/>
        <v>7c</v>
      </c>
      <c r="AC20" s="4" t="str" cm="1">
        <f t="array" ref="AC20">_xlfn.IFS($A$7=1,0,$A$7=2,0,$A$7=3,0,$A$7=4,AB21,$A$7=5,AB22,$A$7=6,AB22,$A$7=7,AB22,$A$7=8,AB22,$A$7=9,AB23,$A$7=10,AB23,$A$7=11,AB23,$A$7=12,AB23,$A$7=13,AB24,$A$7=14,AB24,$A$7=15,AB24,$A$7=16,AB24,$A$7=17,AB25,$A$7=18,AB25,$A$7=19,AB25,$A$7=20,AB25,$A$7=21,AB26,$A$7=22,AB26,$A$7=23,AB26,$A$7=24,AB26,$A$7=25,AB27,$A$7=26,AB27,$A$7=27,AB27,$A$7=28,AB27,$A$7=29,AB28,$A$7=30,AB28,$A$7=31,AB28,$A$7=32,AB28,$A$7=33,AB29,$A$7=34,AB29,$A$7=35,AB29,$A$7=36,AB29,$A$7=37,AB30,$A$7=38,AB30,$A$7=39,AB30,$A$7=40,AB30)</f>
        <v>9b</v>
      </c>
      <c r="AD20" s="4" t="str" cm="1">
        <f t="array" ref="AD20">_xlfn.IFS($A$7=1,0,$A$7=2,0,$A$7=3,0,$A$7=4,AB30,$A$7=5,AB31,$A$7=6,AB31,$A$7=7,AB31,$A$7=8,AB31,$A$7=9,AB32,$A$7=10,AB26,$A$7=11,AB26,$A$7=12,AB26,$A$7=13,AB28,$A$7=14,AB28,$A$7=15,AB28,$A$7=16,AB28,$A$7=17,AB30,$A$7=18,AB30,$A$7=19,AB30,$A$7=20,AB30,$A$7=21,AB32,$A$7=22,AB32,$A$7=23,AB32,$A$7=24,AB32,$A$7=25,AB34,$A$7=26,AB34,$A$7=27,AB34,$A$7=28,AB34,$A$7=29,AB36,$A$7=30,AB36,$A$7=31,AB36,$A$7=32,AB36,$A$7=33,AB38,$A$7=34,AB38,$A$7=35,AB38,$A$7=36,AB38,$A$7=37,AB39,$A$7=38,AB40,$A$7=39,AB40,$A$7=40,AB40)</f>
        <v>11a</v>
      </c>
      <c r="AE20" s="4" cm="1">
        <f t="array" ref="AE20">_xlfn.IFS($A$7=1,0,$A$7=2,0,$A$7=3,0,$A$7=4,AB40,$A$7=5,AB41,$A$7=6,AB41,$A$7=7,AB41,$A$7=8,AB29,$A$7=9,AB29,$A$7=10,AB29,$A$7=11,AB29,$A$7=12,AB29,$A$7=13,AB32,$A$7=14,AB32,$A$7=15,AB32,$A$7=16,AB32,$A$7=17,AB35,$A$7=18,AB35,$A$7=19,AB35,$A$7=20,AB35,$A$7=21,AB38,$A$7=22,AB38,$A$7=23,AB38,$A$7=24,AB38,$A$7=25,AB41,$A$7=26,AB41,$A$7=27,AB41,$A$7=28,AB41,$A$7=29,AB44,$A$7=30,AB44,$A$7=31,AB44,$A$7=32,AB44,$A$7=33,AB47,$A$7=34,AB47,$A$7=35,AB47,$A$7=36,AB47,$A$7=37,AB48,$A$7=38,AB49,$A$7=39,AB50,$A$7=40,AB50)</f>
        <v>0</v>
      </c>
      <c r="AF20" s="4" t="str">
        <f t="shared" si="6"/>
        <v>7b</v>
      </c>
      <c r="AG20" s="4" t="str" cm="1">
        <f t="array" ref="AG20">_xlfn.IFS($A$7=1,0,$A$7=2,0,$A$7=3,0,$A$7=4,AF21,$A$7=5,AF22,$A$7=6,AF22,$A$7=7,AF22,$A$7=8,AF22,$A$7=9,AF23,$A$7=10,AF23,$A$7=11,AF23,$A$7=12,AF23,$A$7=13,AF24,$A$7=14,AF24,$A$7=15,AF24,$A$7=16,AF24,$A$7=17,AF25,$A$7=18,AF25,$A$7=19,AF25,$A$7=20,AF25,$A$7=21,AF26,$A$7=22,AF26,$A$7=23,AF26,$A$7=24,AF26,$A$7=25,AF27,$A$7=26,AF27,$A$7=27,AF27,$A$7=28,AF27,$A$7=29,AF28,$A$7=30,AF28,$A$7=31,AF28,$A$7=32,AF28,$A$7=33,AF29,$A$7=34,AF29,$A$7=35,AF29,$A$7=36,AF29,$A$7=37,0,$A$7=38,AF30,$A$7=39,AF30,$A$7=40,AF30)</f>
        <v>9a</v>
      </c>
      <c r="AH20" s="4" t="str" cm="1">
        <f t="array" ref="AH20">_xlfn.IFS($A$7=1,0,$A$7=2,0,$A$7=3,0,$A$7=4,AF30,$A$7=5,AF31,$A$7=6,AF31,$A$7=7,AF31,$A$7=8,AF31,$A$7=9,AF32,$A$7=10,AF26,$A$7=11,AF26,$A$7=12,AF26,$A$7=13,AF28,$A$7=14,AF28,$A$7=15,AF28,$A$7=16,AF28,$A$7=17,AF30,$A$7=18,AF30,$A$7=19,AF30,$A$7=20,AF30,$A$7=21,AF32,$A$7=22,AF32,$A$7=23,AF32,$A$7=24,AF32,$A$7=25,AF34,$A$7=26,AF34,$A$7=27,AF34,$A$7=28,AF34,$A$7=29,AF36,$A$7=30,AF36,$A$7=31,AF36,$A$7=32,AF36,$A$7=33,AF38,$A$7=34,AF38,$A$7=35,AF38,$A$7=36,AF38,$A$7=37,0,$A$7=38,0,$A$7=39,AF40,$A$7=40,AF40)</f>
        <v>10d</v>
      </c>
      <c r="AI20" s="4" cm="1">
        <f t="array" ref="AI20">_xlfn.IFS($A$7=1,0,$A$7=2,0,$A$7=3,0,$A$7=4,AF40,$A$7=5,AF41,$A$7=6,AF41,$A$7=7,AF41,$A$7=8,AF29,$A$7=9,AF29,$A$7=10,AF29,$A$7=11,AF29,$A$7=12,AF29,$A$7=13,AF32,$A$7=14,AF32,$A$7=15,AF32,$A$7=16,AF32,$A$7=17,AF35,$A$7=18,AF35,$A$7=19,AF35,$A$7=20,AF35,$A$7=21,AF38,$A$7=22,AF38,$A$7=23,AF38,$A$7=24,AF38,$A$7=25,AF41,$A$7=26,AF41,$A$7=27,AF41,$A$7=28,AF41,$A$7=29,AF44,$A$7=30,AF44,$A$7=31,AF44,$A$7=32,AF44,$A$7=33,AF47,$A$7=34,AF47,$A$7=35,AF47,$A$7=36,AF47,$A$7=37,AF48,$A$7=38,AF49,$A$7=39,AF50,$A$7=40,AF50)</f>
        <v>0</v>
      </c>
      <c r="AJ20" s="4" t="str">
        <f t="shared" si="7"/>
        <v>7a</v>
      </c>
      <c r="AK20" s="4" t="str" cm="1">
        <f t="array" ref="AK20">_xlfn.IFS($A$7=1,0,$A$7=2,0,$A$7=3,0,$A$7=4,AJ21,$A$7=5,AJ22,$A$7=6,AJ22,$A$7=7,AJ22,$A$7=8,AJ22,$A$7=9,AJ23,$A$7=10,AJ23,$A$7=11,AJ23,$A$7=12,AJ23,$A$7=13,AJ24,$A$7=14,AJ24,$A$7=15,AJ24,$A$7=16,AJ24,$A$7=17,AJ25,$A$7=18,AJ25,$A$7=19,AJ25,$A$7=20,AJ25,$A$7=21,AJ26,$A$7=22,AJ26,$A$7=23,AJ26,$A$7=24,AJ26,$A$7=25,AJ27,$A$7=26,AJ27,$A$7=27,AJ27,$A$7=28,AJ27,$A$7=29,AJ28,$A$7=30,AJ28,$A$7=31,AJ28,$A$7=32,AJ28,$A$7=33,0,$A$7=34,AJ29,$A$7=35,AJ29,$A$7=36,AJ29,$A$7=37,AJ30,$A$7=38,AJ30,$A$7=39,AJ30,$A$7=40,AJ30)</f>
        <v>8d</v>
      </c>
      <c r="AL20" s="4" t="str" cm="1">
        <f t="array" ref="AL20">_xlfn.IFS($A$7=1,0,$A$7=2,0,$A$7=3,0,$A$7=4,AJ30,$A$7=5,AJ31,$A$7=6,AJ31,$A$7=7,AJ31,$A$7=8,AJ31,$A$7=9,AJ32,$A$7=10,AJ26,$A$7=11,AJ26,$A$7=12,AJ26,$A$7=13,AJ28,$A$7=14,AJ28,$A$7=15,AJ28,$A$7=16,AJ28,$A$7=17,AJ30,$A$7=18,AJ30,$A$7=19,AJ30,$A$7=20,AJ30,$A$7=21,AJ32,$A$7=22,AJ32,$A$7=23,AJ32,$A$7=24,AJ32,$A$7=25,AJ34,$A$7=26,AJ34,$A$7=27,AJ34,$A$7=28,AJ34,$A$7=29,AJ36,$A$7=30,AJ36,$A$7=31,AJ36,$A$7=32,AJ36,$A$7=33,0,$A$7=34,0,$A$7=35,AJ38,$A$7=36,AJ38,$A$7=37,AJ39,$A$7=38,AJ40,$A$7=39,AJ40,$A$7=40,AJ40)</f>
        <v>10c</v>
      </c>
      <c r="AM20" s="4" cm="1">
        <f t="array" ref="AM20">_xlfn.IFS($A$7=1,0,$A$7=2,0,$A$7=3,0,$A$7=4,AJ40,$A$7=5,AJ41,$A$7=6,AJ41,$A$7=7,AJ41,$A$7=8,AJ29,$A$7=9,AJ29,$A$7=10,AJ29,$A$7=11,AJ29,$A$7=12,AJ29,$A$7=13,AJ32,$A$7=14,AJ32,$A$7=15,AJ32,$A$7=16,AJ32,$A$7=17,AJ35,$A$7=18,AJ35,$A$7=19,AJ35,$A$7=20,AJ35,$A$7=21,AJ38,$A$7=22,AJ38,$A$7=23,AJ38,$A$7=24,AJ38,$A$7=25,AJ41,$A$7=26,AJ41,$A$7=27,AJ41,$A$7=28,AJ41,$A$7=29,AJ44,$A$7=30,AJ44,$A$7=31,AJ44,$A$7=32,AJ44,$A$7=33,AJ47,$A$7=34,AJ47,$A$7=35,AJ47,$A$7=36,AJ47,$A$7=37,AJ48,$A$7=38,AJ49,$A$7=39,AJ50,$A$7=40,AJ50)</f>
        <v>0</v>
      </c>
      <c r="AN20" s="4" t="str">
        <f t="shared" si="8"/>
        <v>6d</v>
      </c>
      <c r="AO20" s="4" t="str" cm="1">
        <f t="array" ref="AO20">_xlfn.IFS($A$7=1,0,$A$7=2,0,$A$7=3,0,$A$7=4,AN21,$A$7=5,AN22,$A$7=6,AN22,$A$7=7,AN22,$A$7=8,AN22,$A$7=9,AN23,$A$7=10,AN23,$A$7=11,AN23,$A$7=12,AN23,$A$7=13,AN24,$A$7=14,AN24,$A$7=15,AN24,$A$7=16,AN24,$A$7=17,AN25,$A$7=18,AN25,$A$7=19,AN25,$A$7=20,AN25,$A$7=21,AN26,$A$7=22,AN26,$A$7=23,AN26,$A$7=24,AN26,$A$7=25,AN27,$A$7=26,AN27,$A$7=27,AN27,$A$7=28,AN27,$A$7=29,0,$A$7=30,AN28,$A$7=31,AN28,$A$7=32,AN28,$A$7=33,AN29,$A$7=34,AN29,$A$7=35,AN29,$A$7=36,AN29,$A$7=37,AN30,$A$7=38,AN30,$A$7=39,AN30,$A$7=40,AN30)</f>
        <v>8c</v>
      </c>
      <c r="AP20" s="4" t="str" cm="1">
        <f t="array" ref="AP20">_xlfn.IFS($A$7=1,0,$A$7=2,0,$A$7=3,0,$A$7=4,AN30,$A$7=5,AN31,$A$7=6,AN31,$A$7=7,AN31,$A$7=8,AN31,$A$7=9,AN32,$A$7=10,AN26,$A$7=11,AN26,$A$7=12,AN26,$A$7=13,AN28,$A$7=14,AN28,$A$7=15,AN28,$A$7=16,AN28,$A$7=17,AN30,$A$7=18,AN30,$A$7=19,AN30,$A$7=20,AN30,$A$7=21,AN32,$A$7=22,AN32,$A$7=23,AN32,$A$7=24,AN32,$A$7=25,AN34,$A$7=26,AN34,$A$7=27,AN34,$A$7=28,AN34,$A$7=29,0,$A$7=30,0,$A$7=31,AN36,$A$7=32,AN36,$A$7=33,AN37,$A$7=34,AN38,$A$7=35,AN38,$A$7=36,AN38,$A$7=37,AN39,$A$7=38,AN40,$A$7=39,AN40,$A$7=40,AN40)</f>
        <v>10b</v>
      </c>
      <c r="AQ20" s="4" cm="1">
        <f t="array" ref="AQ20">_xlfn.IFS($A$7=1,0,$A$7=2,0,$A$7=3,0,$A$7=4,AN40,$A$7=5,AN41,$A$7=6,AN41,$A$7=7,AN41,$A$7=8,AN29,$A$7=9,AN29,$A$7=10,AN29,$A$7=11,AN29,$A$7=12,AN29,$A$7=13,AN32,$A$7=14,AN32,$A$7=15,AN32,$A$7=16,AN32,$A$7=17,AN35,$A$7=18,AN35,$A$7=19,AN35,$A$7=20,AN35,$A$7=21,AN38,$A$7=22,AN38,$A$7=23,AN38,$A$7=24,AN38,$A$7=25,AN41,$A$7=26,AN41,$A$7=27,AN41,$A$7=28,AN41,$A$7=29,AN44,$A$7=30,AN44,$A$7=31,AN44,$A$7=32,AN44,$A$7=33,AN37,$A$7=34,AN46,$A$7=35,AN47,$A$7=36,AN47,$A$7=37,AN48,$A$7=38,AN49,$A$7=39,AN50,$A$7=40,AN50)</f>
        <v>0</v>
      </c>
      <c r="AR20" s="4" t="str">
        <f t="shared" si="9"/>
        <v>6c</v>
      </c>
      <c r="AS20" s="4" t="str" cm="1">
        <f t="array" ref="AS20">_xlfn.IFS($A$7=1,0,$A$7=2,0,$A$7=3,0,$A$7=4,AR21,$A$7=5,AR22,$A$7=6,AR22,$A$7=7,AR22,$A$7=8,AR22,$A$7=9,AR23,$A$7=10,AR23,$A$7=11,AR23,$A$7=12,AR23,$A$7=13,AR24,$A$7=14,AR24,$A$7=15,AR24,$A$7=16,AR24,$A$7=17,AR25,$A$7=18,AR25,$A$7=19,AR25,$A$7=20,AR25,$A$7=21,AR26,$A$7=22,AR26,$A$7=23,AR26,$A$7=24,AR26,$A$7=25,0,$A$7=26,AR27,$A$7=27,AR27,$A$7=28,AR27,$A$7=29,AR28,$A$7=30,AR28,$A$7=31,AR28,$A$7=32,AR28,$A$7=33,AR29,$A$7=34,AR29,$A$7=35,AR29,$A$7=36,AR29,$A$7=37,AR30,$A$7=38,AR30,$A$7=39,AR30,$A$7=40,AR30)</f>
        <v>8b</v>
      </c>
      <c r="AT20" s="4" cm="1">
        <f t="array" ref="AT20">_xlfn.IFS($A$7=1,0,$A$7=2,0,$A$7=3,0,$A$7=4,AR30,$A$7=5,AR31,$A$7=6,AR31,$A$7=7,AR31,$A$7=8,AR31,$A$7=9,AR32,$A$7=10,AR26,$A$7=11,AR26,$A$7=12,AR26,$A$7=13,AR28,$A$7=14,AR28,$A$7=15,AR28,$A$7=16,AR28,$A$7=17,AR30,$A$7=18,AR30,$A$7=19,AR30,$A$7=20,AR30,$A$7=21,AR32,$A$7=22,AR32,$A$7=23,AR32,$A$7=24,AR32,$A$7=25,0,$A$7=26,0,$A$7=27,AR34,$A$7=28,AR34,$A$7=29,AR35,$A$7=30,AR36,$A$7=31,AR36,$A$7=32,AR36,$A$7=33,AR37,$A$7=34,AR38,$A$7=35,AR38,$A$7=36,AR38,$A$7=37,AR39,$A$7=38,AR40,$A$7=39,AR40,$A$7=40,AR40)</f>
        <v>0</v>
      </c>
      <c r="AU20" s="4" cm="1">
        <f t="array" ref="AU20">_xlfn.IFS($A$7=1,0,$A$7=2,0,$A$7=3,0,$A$7=4,AR40,$A$7=5,AR41,$A$7=6,AR41,$A$7=7,AR41,$A$7=8,AR29,$A$7=9,AR29,$A$7=10,AR29,$A$7=11,AR29,$A$7=12,AR29,$A$7=13,AR32,$A$7=14,AR32,$A$7=15,AR32,$A$7=16,AR32,$A$7=17,AR35,$A$7=18,AR35,$A$7=19,AR35,$A$7=20,AR35,$A$7=21,AR38,$A$7=22,AR38,$A$7=23,AR38,$A$7=24,AR38,$A$7=25,AR41,$A$7=26,AR41,$A$7=27,AR41,$A$7=28,AR41,$A$7=29,AR42,$A$7=30,AR43,$A$7=31,AR44,$A$7=32,AR44,$A$7=33,AR37,$A$7=34,AR46,$A$7=35,AR47,$A$7=36,AR47,$A$7=37,AR48,$A$7=38,AR49,$A$7=39,AR50,$A$7=40,AR50)</f>
        <v>0</v>
      </c>
      <c r="AV20" s="4" t="str">
        <f t="shared" si="10"/>
        <v>6b</v>
      </c>
      <c r="AW20" s="4" t="str" cm="1">
        <f t="array" ref="AW20">_xlfn.IFS($A$7=1,0,$A$7=2,0,$A$7=3,0,$A$7=4,AV21,$A$7=5,AV22,$A$7=6,AV22,$A$7=7,AV22,$A$7=8,AV22,$A$7=9,AV23,$A$7=10,AV23,$A$7=11,AV23,$A$7=12,AV23,$A$7=13,AV24,$A$7=14,AV24,$A$7=15,AV24,$A$7=16,AV24,$A$7=17,AV25,$A$7=18,AV25,$A$7=19,AV25,$A$7=20,AV25,$A$7=21,0,$A$7=22,AV26,$A$7=23,AV26,$A$7=24,AV26,$A$7=25,AV27,$A$7=26,AV27,$A$7=27,AV27,$A$7=28,AV27,$A$7=29,AV28,$A$7=30,AV28,$A$7=31,AV28,$A$7=32,AV28,$A$7=33,AV29,$A$7=34,AV29,$A$7=35,AV29,$A$7=36,AV29,$A$7=37,AV30,$A$7=38,AV30,$A$7=39,AV30,$A$7=40,AV30)</f>
        <v>8a</v>
      </c>
      <c r="AX20" s="4" t="str" cm="1">
        <f t="array" ref="AX20">_xlfn.IFS($A$7=1,0,$A$7=2,0,$A$7=3,0,$A$7=4,AV30,$A$7=5,AV31,$A$7=6,AV31,$A$7=7,AV31,$A$7=8,AV31,$A$7=9,AV32,$A$7=10,AV26,$A$7=11,AV26,$A$7=12,AV26,$A$7=13,AV28,$A$7=14,AV28,$A$7=15,AV28,$A$7=16,AV28,$A$7=17,AV30,$A$7=18,AV30,$A$7=19,AV30,$A$7=20,AV30,$A$7=21,0,$A$7=22,0,$A$7=23,AV32,$A$7=24,AV32,$A$7=25,AV33,$A$7=26,AV34,$A$7=27,AV34,$A$7=28,AV34,$A$7=29,AV35,$A$7=30,AV36,$A$7=31,AV36,$A$7=32,AV36,$A$7=33,AV37,$A$7=34,AV38,$A$7=35,AV38,$A$7=36,AV38,$A$7=37,AV39,$A$7=38,AV40,$A$7=39,AV40,$A$7=40,AV40)</f>
        <v>9d</v>
      </c>
      <c r="AY20" s="4" t="str" cm="1">
        <f t="array" ref="AY20">_xlfn.IFS($A$7=1,0,$A$7=2,0,$A$7=3,0,$A$7=4,AV40,$A$7=5,AV41,$A$7=6,AV41,$A$7=7,AV41,$A$7=8,AV29,$A$7=9,AV29,$A$7=10,AV29,$A$7=11,AV29,$A$7=12,AV29,$A$7=13,AV32,$A$7=14,AV32,$A$7=15,AV32,$A$7=16,AV32,$A$7=17,AV35,$A$7=18,AV35,$A$7=19,AV35,$A$7=20,AV35,$A$7=21,AV38,$A$7=22,AV38,$A$7=23,AV38,$A$7=24,AV38,$A$7=25,AV39,$A$7=26,AV40,$A$7=27,AV41,$A$7=28,AV41,$A$7=29,AV42,$A$7=30,AV43,$A$7=31,AV44,$A$7=32,AV44,$A$7=33,AV37,$A$7=34,AV46,$A$7=35,AV47,$A$7=36,AV47,$A$7=37,AV48,$A$7=38,AV49,$A$7=39,AV50,$A$7=40,AV50)</f>
        <v>11b</v>
      </c>
    </row>
    <row r="21" spans="1:63" x14ac:dyDescent="0.2">
      <c r="A21" s="1">
        <v>-29</v>
      </c>
      <c r="B21">
        <v>18</v>
      </c>
      <c r="C21" s="3">
        <f t="shared" si="0"/>
        <v>0.82638888888888895</v>
      </c>
      <c r="D21" s="4" t="str">
        <f>'Zeitpläne Stationen'!B20</f>
        <v>9b</v>
      </c>
      <c r="E21" s="4" t="str" cm="1">
        <f t="array" ref="E21">_xlfn.IFS($A$7=1,0,$A$7=2,0,$A$7=3,0,$A$7=4,D22,$A$7=5,D23,$A$7=6,D23,$A$7=7,D23,$A$7=8,D23,$A$7=9,D24,$A$7=10,D24,$A$7=11,D24,$A$7=12,D24,$A$7=13,D25,$A$7=14,D25,$A$7=15,D25,$A$7=16,D25,$A$7=17,D26,$A$7=18,D26,$A$7=19,D26,$A$7=20,D26,$A$7=21,D27,$A$7=22,D27,$A$7=23,D27,$A$7=24,D27,$A$7=25,D28,$A$7=26,D28,$A$7=27,D28,$A$7=28,D28,$A$7=29,D29,$A$7=30,D29,$A$7=31,D29,$A$7=32,D29,$A$7=33,D30,$A$7=34,D30,$A$7=35,D30,$A$7=36,D30,$A$7=37,D31,$A$7=38,D31,$A$7=39,D31,$A$7=40,D31)</f>
        <v>11a</v>
      </c>
      <c r="F21" s="4" cm="1">
        <f t="array" ref="F21">_xlfn.IFS($A$7=1,0,$A$7=2,0,$A$7=3,0,$A$7=4,D31,$A$7=5,D32,$A$7=6,D32,$A$7=7,D32,$A$7=8,D32,$A$7=9,D33,$A$7=10,D27,$A$7=11,D27,$A$7=12,D27,$A$7=13,D29,$A$7=14,D29,$A$7=15,D29,$A$7=16,D29,$A$7=17,D31,$A$7=18,D31,$A$7=19,D31,$A$7=20,D31,$A$7=21,D33,$A$7=22,D33,$A$7=23,D33,$A$7=24,D33,$A$7=25,D35,$A$7=26,D35,$A$7=27,D35,$A$7=28,D35,$A$7=29,D37,$A$7=30,D37,$A$7=31,D37,$A$7=32,D37,$A$7=33,D39,$A$7=34,D39,$A$7=35,D39,$A$7=36,D39,$A$7=37,D40,$A$7=38,D41,$A$7=39,D41,$A$7=40,D41)</f>
        <v>0</v>
      </c>
      <c r="G21" s="4" cm="1">
        <f t="array" ref="G21">_xlfn.IFS($A$7=1,0,$A$7=2,0,$A$7=3,0,$A$7=4,D41,$A$7=5,D42,$A$7=6,D42,$A$7=7,D42,$A$7=8,D30,$A$7=9,D30,$A$7=10,D30,$A$7=11,D30,$A$7=12,D30,$A$7=13,D33,$A$7=14,D33,$A$7=15,D33,$A$7=16,D33,$A$7=17,D36,$A$7=18,D36,$A$7=19,D36,$A$7=20,D36,$A$7=21,D39,$A$7=22,D39,$A$7=23,D39,$A$7=24,D39,$A$7=25,D42,$A$7=26,D42,$A$7=27,D42,$A$7=28,D42,$A$7=29,D45,$A$7=30,D45,$A$7=31,D45,$A$7=32,D45,$A$7=33,D48,$A$7=34,D48,$A$7=35,D48,$A$7=36,D48,$A$7=37,D49,$A$7=38,D50,$A$7=39,D51,$A$7=40,D51)</f>
        <v>0</v>
      </c>
      <c r="H21" s="4" t="str">
        <f>'Zeitpläne Stationen'!B19</f>
        <v>9a</v>
      </c>
      <c r="I21" s="4" t="str" cm="1">
        <f t="array" ref="I21">_xlfn.IFS($A$7=1,0,$A$7=2,0,$A$7=3,0,$A$7=4,H22,$A$7=5,H23,$A$7=6,H23,$A$7=7,H23,$A$7=8,H23,$A$7=9,H24,$A$7=10,H24,$A$7=11,H24,$A$7=12,H24,$A$7=13,H25,$A$7=14,H25,$A$7=15,H25,$A$7=16,H25,$A$7=17,H26,$A$7=18,H26,$A$7=19,H26,$A$7=20,H26,$A$7=21,H27,$A$7=22,H27,$A$7=23,H27,$A$7=24,H27,$A$7=25,H28,$A$7=26,H28,$A$7=27,H28,$A$7=28,H28,$A$7=29,H29,$A$7=30,H29,$A$7=31,H29,$A$7=32,H29,$A$7=33,H30,$A$7=34,H30,$A$7=35,H30,$A$7=36,H30,$A$7=37,H31,$A$7=38,H31,$A$7=39,H31,$A$7=40,H31)</f>
        <v>10d</v>
      </c>
      <c r="J21" s="4" cm="1">
        <f t="array" ref="J21">_xlfn.IFS($A$7=1,0,$A$7=2,0,$A$7=3,0,$A$7=4,H31,$A$7=5,H32,$A$7=6,H32,$A$7=7,H32,$A$7=8,H32,$A$7=9,H33,$A$7=10,H27,$A$7=11,H27,$A$7=12,H27,$A$7=13,H29,$A$7=14,H29,$A$7=15,H29,$A$7=16,H29,$A$7=17,H31,$A$7=18,H31,$A$7=19,H31,$A$7=20,H31,$A$7=21,H33,$A$7=22,H33,$A$7=23,H33,$A$7=24,H33,$A$7=25,H35,$A$7=26,H35,$A$7=27,H35,$A$7=28,H35,$A$7=29,H37,$A$7=30,H37,$A$7=31,H37,$A$7=32,H37,$A$7=33,H39,$A$7=34,H39,$A$7=35,H39,$A$7=36,H39,$A$7=37,H40,$A$7=38,H41,$A$7=39,H41,$A$7=40,H41)</f>
        <v>0</v>
      </c>
      <c r="K21" s="4" cm="1">
        <f t="array" ref="K21">_xlfn.IFS($A$7=1,0,$A$7=2,0,$A$7=3,0,$A$7=4,H41,$A$7=5,H42,$A$7=6,H42,$A$7=7,H42,$A$7=8,H30,$A$7=9,H30,$A$7=10,H30,$A$7=11,H30,$A$7=12,H30,$A$7=13,H33,$A$7=14,H33,$A$7=15,H33,$A$7=16,H33,$A$7=17,H36,$A$7=18,H36,$A$7=19,H36,$A$7=20,H36,$A$7=21,H39,$A$7=22,H39,$A$7=23,H39,$A$7=24,H39,$A$7=25,H42,$A$7=26,H42,$A$7=27,H42,$A$7=28,H42,$A$7=29,H45,$A$7=30,H45,$A$7=31,H45,$A$7=32,H45,$A$7=33,H48,$A$7=34,H48,$A$7=35,H48,$A$7=36,H48,$A$7=37,H49,$A$7=38,H50,$A$7=39,H51,$A$7=40,H51)</f>
        <v>0</v>
      </c>
      <c r="L21" s="4" t="str">
        <f t="shared" si="1"/>
        <v>8d</v>
      </c>
      <c r="M21" s="4" t="str" cm="1">
        <f t="array" ref="M21">_xlfn.IFS($A$7=1,0,$A$7=2,0,$A$7=3,0,$A$7=4,L22,$A$7=5,L23,$A$7=6,L23,$A$7=7,L23,$A$7=8,L23,$A$7=9,L24,$A$7=10,L24,$A$7=11,L24,$A$7=12,L24,$A$7=13,L25,$A$7=14,L25,$A$7=15,L25,$A$7=16,L25,$A$7=17,L26,$A$7=18,L26,$A$7=19,L26,$A$7=20,L26,$A$7=21,L27,$A$7=22,L27,$A$7=23,L27,$A$7=24,L27,$A$7=25,L28,$A$7=26,L28,$A$7=27,L28,$A$7=28,L28,$A$7=29,L29,$A$7=30,L29,$A$7=31,L29,$A$7=32,L29,$A$7=33,L30,$A$7=34,L30,$A$7=35,L30,$A$7=36,L30,$A$7=37,L31,$A$7=38,L31,$A$7=39,L31,$A$7=40,L31)</f>
        <v>10c</v>
      </c>
      <c r="N21" s="4" cm="1">
        <f t="array" ref="N21">_xlfn.IFS($A$7=1,0,$A$7=2,0,$A$7=3,0,$A$7=4,L31,$A$7=5,L32,$A$7=6,L32,$A$7=7,L32,$A$7=8,L32,$A$7=9,L33,$A$7=10,L27,$A$7=11,L27,$A$7=12,L27,$A$7=13,L29,$A$7=14,L29,$A$7=15,L29,$A$7=16,L29,$A$7=17,L31,$A$7=18,L31,$A$7=19,L31,$A$7=20,L31,$A$7=21,L33,$A$7=22,L33,$A$7=23,L33,$A$7=24,L33,$A$7=25,L35,$A$7=26,L35,$A$7=27,L35,$A$7=28,L35,$A$7=29,L37,$A$7=30,L37,$A$7=31,L37,$A$7=32,L37,$A$7=33,L39,$A$7=34,L39,$A$7=35,L39,$A$7=36,L39,$A$7=37,L40,$A$7=38,L41,$A$7=39,L41,$A$7=40,L41)</f>
        <v>0</v>
      </c>
      <c r="O21" s="4" cm="1">
        <f t="array" ref="O21">_xlfn.IFS($A$7=1,0,$A$7=2,0,$A$7=3,0,$A$7=4,L41,$A$7=5,L42,$A$7=6,L42,$A$7=7,L42,$A$7=8,L30,$A$7=9,L30,$A$7=10,L30,$A$7=11,L30,$A$7=12,L30,$A$7=13,L33,$A$7=14,L33,$A$7=15,L33,$A$7=16,L33,$A$7=17,L36,$A$7=18,L36,$A$7=19,L36,$A$7=20,L36,$A$7=21,L39,$A$7=22,L39,$A$7=23,L39,$A$7=24,L39,$A$7=25,L42,$A$7=26,L42,$A$7=27,L42,$A$7=28,L42,$A$7=29,L45,$A$7=30,L45,$A$7=31,L45,$A$7=32,L45,$A$7=33,L48,$A$7=34,L48,$A$7=35,L48,$A$7=36,L48,$A$7=37,L49,$A$7=38,L50,$A$7=39,L51,$A$7=40,L51)</f>
        <v>0</v>
      </c>
      <c r="P21" s="4" t="str">
        <f t="shared" si="2"/>
        <v>8c</v>
      </c>
      <c r="Q21" s="4" t="str" cm="1">
        <f t="array" ref="Q21">_xlfn.IFS($A$7=1,0,$A$7=2,0,$A$7=3,0,$A$7=4,P22,$A$7=5,P23,$A$7=6,P23,$A$7=7,P23,$A$7=8,P23,$A$7=9,P24,$A$7=10,P24,$A$7=11,P24,$A$7=12,P24,$A$7=13,P25,$A$7=14,P25,$A$7=15,P25,$A$7=16,P25,$A$7=17,P26,$A$7=18,P26,$A$7=19,P26,$A$7=20,P26,$A$7=21,P27,$A$7=22,P27,$A$7=23,P27,$A$7=24,P27,$A$7=25,P28,$A$7=26,P28,$A$7=27,P28,$A$7=28,P28,$A$7=29,P29,$A$7=30,P29,$A$7=31,P29,$A$7=32,P29,$A$7=33,P30,$A$7=34,P30,$A$7=35,P30,$A$7=36,P30,$A$7=37,P31,$A$7=38,P31,$A$7=39,P31,$A$7=40,P31)</f>
        <v>10b</v>
      </c>
      <c r="R21" s="4" cm="1">
        <f t="array" ref="R21">_xlfn.IFS($A$7=1,0,$A$7=2,0,$A$7=3,0,$A$7=4,P31,$A$7=5,P32,$A$7=6,P32,$A$7=7,P32,$A$7=8,P32,$A$7=9,P33,$A$7=10,P27,$A$7=11,P27,$A$7=12,P27,$A$7=13,P29,$A$7=14,P29,$A$7=15,P29,$A$7=16,P29,$A$7=17,P31,$A$7=18,P31,$A$7=19,P31,$A$7=20,P31,$A$7=21,P33,$A$7=22,P33,$A$7=23,P33,$A$7=24,P33,$A$7=25,P35,$A$7=26,P35,$A$7=27,P35,$A$7=28,P35,$A$7=29,P37,$A$7=30,P37,$A$7=31,P37,$A$7=32,P37,$A$7=33,P39,$A$7=34,P39,$A$7=35,P39,$A$7=36,P39,$A$7=37,P40,$A$7=38,P41,$A$7=39,P41,$A$7=40,P41)</f>
        <v>0</v>
      </c>
      <c r="S21" s="4" cm="1">
        <f t="array" ref="S21">_xlfn.IFS($A$7=1,0,$A$7=2,0,$A$7=3,0,$A$7=4,P41,$A$7=5,P42,$A$7=6,P42,$A$7=7,P42,$A$7=8,P30,$A$7=9,P30,$A$7=10,P30,$A$7=11,P30,$A$7=12,P30,$A$7=13,P33,$A$7=14,P33,$A$7=15,P33,$A$7=16,P33,$A$7=17,P36,$A$7=18,P36,$A$7=19,P36,$A$7=20,P36,$A$7=21,P39,$A$7=22,P39,$A$7=23,P39,$A$7=24,P39,$A$7=25,P42,$A$7=26,P42,$A$7=27,P42,$A$7=28,P42,$A$7=29,P45,$A$7=30,P45,$A$7=31,P45,$A$7=32,P45,$A$7=33,P48,$A$7=34,P48,$A$7=35,P48,$A$7=36,P48,$A$7=37,P49,$A$7=38,P50,$A$7=39,P51,$A$7=40,P51)</f>
        <v>0</v>
      </c>
      <c r="T21" s="4" t="str">
        <f t="shared" si="3"/>
        <v>8b</v>
      </c>
      <c r="U21" s="4" t="str" cm="1">
        <f t="array" ref="U21">_xlfn.IFS($A$7=1,0,$A$7=2,0,$A$7=3,0,$A$7=4,T22,$A$7=5,T23,$A$7=6,T23,$A$7=7,T23,$A$7=8,T23,$A$7=9,T24,$A$7=10,T24,$A$7=11,T24,$A$7=12,T24,$A$7=13,T25,$A$7=14,T25,$A$7=15,T25,$A$7=16,T25,$A$7=17,T26,$A$7=18,T26,$A$7=19,T26,$A$7=20,T26,$A$7=21,T27,$A$7=22,T27,$A$7=23,T27,$A$7=24,T27,$A$7=25,T28,$A$7=26,T28,$A$7=27,T28,$A$7=28,T28,$A$7=29,T29,$A$7=30,T29,$A$7=31,T29,$A$7=32,T29,$A$7=33,T30,$A$7=34,T30,$A$7=35,T30,$A$7=36,T30,$A$7=37,T31,$A$7=38,T31,$A$7=39,T31,$A$7=40,T31)</f>
        <v>10a</v>
      </c>
      <c r="V21" s="4" cm="1">
        <f t="array" ref="V21">_xlfn.IFS($A$7=1,0,$A$7=2,0,$A$7=3,0,$A$7=4,T31,$A$7=5,T32,$A$7=6,T32,$A$7=7,T32,$A$7=8,T32,$A$7=9,T33,$A$7=10,T27,$A$7=11,T27,$A$7=12,T27,$A$7=13,T29,$A$7=14,T29,$A$7=15,T29,$A$7=16,T29,$A$7=17,T31,$A$7=18,T31,$A$7=19,T31,$A$7=20,T31,$A$7=21,T33,$A$7=22,T33,$A$7=23,T33,$A$7=24,T33,$A$7=25,T35,$A$7=26,T35,$A$7=27,T35,$A$7=28,T35,$A$7=29,T37,$A$7=30,T37,$A$7=31,T37,$A$7=32,T37,$A$7=33,T39,$A$7=34,T39,$A$7=35,T39,$A$7=36,T39,$A$7=37,T40,$A$7=38,T41,$A$7=39,T41,$A$7=40,T41)</f>
        <v>0</v>
      </c>
      <c r="W21" s="4" cm="1">
        <f t="array" ref="W21">_xlfn.IFS($A$7=1,0,$A$7=2,0,$A$7=3,0,$A$7=4,T41,$A$7=5,T42,$A$7=6,T42,$A$7=7,T42,$A$7=8,T30,$A$7=9,T30,$A$7=10,T30,$A$7=11,T30,$A$7=12,T30,$A$7=13,T33,$A$7=14,T33,$A$7=15,T33,$A$7=16,T33,$A$7=17,T36,$A$7=18,T36,$A$7=19,T36,$A$7=20,T36,$A$7=21,T39,$A$7=22,T39,$A$7=23,T39,$A$7=24,T39,$A$7=25,T42,$A$7=26,T42,$A$7=27,T42,$A$7=28,T42,$A$7=29,T45,$A$7=30,T45,$A$7=31,T45,$A$7=32,T45,$A$7=33,T48,$A$7=34,T48,$A$7=35,T48,$A$7=36,T48,$A$7=37,T49,$A$7=38,T50,$A$7=39,T51,$A$7=40,T51)</f>
        <v>0</v>
      </c>
      <c r="X21" s="4" t="str">
        <f t="shared" si="4"/>
        <v>8a</v>
      </c>
      <c r="Y21" s="4" t="str" cm="1">
        <f t="array" ref="Y21">_xlfn.IFS($A$7=1,0,$A$7=2,0,$A$7=3,0,$A$7=4,X22,$A$7=5,X23,$A$7=6,X23,$A$7=7,X23,$A$7=8,X23,$A$7=9,X24,$A$7=10,X24,$A$7=11,X24,$A$7=12,X24,$A$7=13,X25,$A$7=14,X25,$A$7=15,X25,$A$7=16,X25,$A$7=17,X26,$A$7=18,X26,$A$7=19,X26,$A$7=20,X26,$A$7=21,X27,$A$7=22,X27,$A$7=23,X27,$A$7=24,X27,$A$7=25,X28,$A$7=26,X28,$A$7=27,X28,$A$7=28,X28,$A$7=29,X29,$A$7=30,X29,$A$7=31,X29,$A$7=32,X29,$A$7=33,X30,$A$7=34,X30,$A$7=35,X30,$A$7=36,X30,$A$7=37,X31,$A$7=38,X31,$A$7=39,X31,$A$7=40,X31)</f>
        <v>9d</v>
      </c>
      <c r="Z21" s="4" cm="1">
        <f t="array" ref="Z21">_xlfn.IFS($A$7=1,0,$A$7=2,0,$A$7=3,0,$A$7=4,X31,$A$7=5,X32,$A$7=6,X32,$A$7=7,X32,$A$7=8,X32,$A$7=9,X33,$A$7=10,X27,$A$7=11,X27,$A$7=12,X27,$A$7=13,X29,$A$7=14,X29,$A$7=15,X29,$A$7=16,X29,$A$7=17,X31,$A$7=18,X31,$A$7=19,X31,$A$7=20,X31,$A$7=21,X33,$A$7=22,X33,$A$7=23,X33,$A$7=24,X33,$A$7=25,X35,$A$7=26,X35,$A$7=27,X35,$A$7=28,X35,$A$7=29,X37,$A$7=30,X37,$A$7=31,X37,$A$7=32,X37,$A$7=33,X39,$A$7=34,X39,$A$7=35,X39,$A$7=36,X39,$A$7=37,X40,$A$7=38,X41,$A$7=39,X41,$A$7=40,X41)</f>
        <v>0</v>
      </c>
      <c r="AA21" s="4" cm="1">
        <f t="array" ref="AA21">_xlfn.IFS($A$7=1,0,$A$7=2,0,$A$7=3,0,$A$7=4,X41,$A$7=5,X42,$A$7=6,X42,$A$7=7,X42,$A$7=8,X30,$A$7=9,X30,$A$7=10,X30,$A$7=11,X30,$A$7=12,X30,$A$7=13,X33,$A$7=14,X33,$A$7=15,X33,$A$7=16,X33,$A$7=17,X36,$A$7=18,X36,$A$7=19,X36,$A$7=20,X36,$A$7=21,X39,$A$7=22,X39,$A$7=23,X39,$A$7=24,X39,$A$7=25,X42,$A$7=26,X42,$A$7=27,X42,$A$7=28,X42,$A$7=29,X45,$A$7=30,X45,$A$7=31,X45,$A$7=32,X45,$A$7=33,X48,$A$7=34,X48,$A$7=35,X48,$A$7=36,X48,$A$7=37,X49,$A$7=38,X50,$A$7=39,X51,$A$7=40,X51)</f>
        <v>0</v>
      </c>
      <c r="AB21" s="4" t="str">
        <f t="shared" si="5"/>
        <v>7d</v>
      </c>
      <c r="AC21" s="4" t="str" cm="1">
        <f t="array" ref="AC21">_xlfn.IFS($A$7=1,0,$A$7=2,0,$A$7=3,0,$A$7=4,AB22,$A$7=5,AB23,$A$7=6,AB23,$A$7=7,AB23,$A$7=8,AB23,$A$7=9,AB24,$A$7=10,AB24,$A$7=11,AB24,$A$7=12,AB24,$A$7=13,AB25,$A$7=14,AB25,$A$7=15,AB25,$A$7=16,AB25,$A$7=17,AB26,$A$7=18,AB26,$A$7=19,AB26,$A$7=20,AB26,$A$7=21,AB27,$A$7=22,AB27,$A$7=23,AB27,$A$7=24,AB27,$A$7=25,AB28,$A$7=26,AB28,$A$7=27,AB28,$A$7=28,AB28,$A$7=29,AB29,$A$7=30,AB29,$A$7=31,AB29,$A$7=32,AB29,$A$7=33,AB30,$A$7=34,AB30,$A$7=35,AB30,$A$7=36,AB30,$A$7=37,AB31,$A$7=38,AB31,$A$7=39,AB31,$A$7=40,AB31)</f>
        <v>9c</v>
      </c>
      <c r="AD21" s="4" t="str" cm="1">
        <f t="array" ref="AD21">_xlfn.IFS($A$7=1,0,$A$7=2,0,$A$7=3,0,$A$7=4,AB31,$A$7=5,AB32,$A$7=6,AB32,$A$7=7,AB32,$A$7=8,AB32,$A$7=9,AB33,$A$7=10,AB27,$A$7=11,AB27,$A$7=12,AB27,$A$7=13,AB29,$A$7=14,AB29,$A$7=15,AB29,$A$7=16,AB29,$A$7=17,AB31,$A$7=18,AB31,$A$7=19,AB31,$A$7=20,AB31,$A$7=21,AB33,$A$7=22,AB33,$A$7=23,AB33,$A$7=24,AB33,$A$7=25,AB35,$A$7=26,AB35,$A$7=27,AB35,$A$7=28,AB35,$A$7=29,AB37,$A$7=30,AB37,$A$7=31,AB37,$A$7=32,AB37,$A$7=33,AB39,$A$7=34,AB39,$A$7=35,AB39,$A$7=36,AB39,$A$7=37,AB40,$A$7=38,AB41,$A$7=39,AB41,$A$7=40,AB41)</f>
        <v>11b</v>
      </c>
      <c r="AE21" s="4" cm="1">
        <f t="array" ref="AE21">_xlfn.IFS($A$7=1,0,$A$7=2,0,$A$7=3,0,$A$7=4,AB41,$A$7=5,AB42,$A$7=6,AB42,$A$7=7,AB42,$A$7=8,AB30,$A$7=9,AB30,$A$7=10,AB30,$A$7=11,AB30,$A$7=12,AB30,$A$7=13,AB33,$A$7=14,AB33,$A$7=15,AB33,$A$7=16,AB33,$A$7=17,AB36,$A$7=18,AB36,$A$7=19,AB36,$A$7=20,AB36,$A$7=21,AB39,$A$7=22,AB39,$A$7=23,AB39,$A$7=24,AB39,$A$7=25,AB42,$A$7=26,AB42,$A$7=27,AB42,$A$7=28,AB42,$A$7=29,AB45,$A$7=30,AB45,$A$7=31,AB45,$A$7=32,AB45,$A$7=33,AB48,$A$7=34,AB48,$A$7=35,AB48,$A$7=36,AB48,$A$7=37,AB49,$A$7=38,AB50,$A$7=39,AB51,$A$7=40,AB51)</f>
        <v>0</v>
      </c>
      <c r="AF21" s="4" t="str">
        <f t="shared" si="6"/>
        <v>7c</v>
      </c>
      <c r="AG21" s="4" t="str" cm="1">
        <f t="array" ref="AG21">_xlfn.IFS($A$7=1,0,$A$7=2,0,$A$7=3,0,$A$7=4,AF22,$A$7=5,AF23,$A$7=6,AF23,$A$7=7,AF23,$A$7=8,AF23,$A$7=9,AF24,$A$7=10,AF24,$A$7=11,AF24,$A$7=12,AF24,$A$7=13,AF25,$A$7=14,AF25,$A$7=15,AF25,$A$7=16,AF25,$A$7=17,AF26,$A$7=18,AF26,$A$7=19,AF26,$A$7=20,AF26,$A$7=21,AF27,$A$7=22,AF27,$A$7=23,AF27,$A$7=24,AF27,$A$7=25,AF28,$A$7=26,AF28,$A$7=27,AF28,$A$7=28,AF28,$A$7=29,AF29,$A$7=30,AF29,$A$7=31,AF29,$A$7=32,AF29,$A$7=33,AF30,$A$7=34,AF30,$A$7=35,AF30,$A$7=36,AF30,$A$7=37,AF31,$A$7=38,AF31,$A$7=39,AF31,$A$7=40,AF31)</f>
        <v>9b</v>
      </c>
      <c r="AH21" s="4" t="str" cm="1">
        <f t="array" ref="AH21">_xlfn.IFS($A$7=1,0,$A$7=2,0,$A$7=3,0,$A$7=4,AF31,$A$7=5,AF32,$A$7=6,AF32,$A$7=7,AF32,$A$7=8,AF32,$A$7=9,AF33,$A$7=10,AF27,$A$7=11,AF27,$A$7=12,AF27,$A$7=13,AF29,$A$7=14,AF29,$A$7=15,AF29,$A$7=16,AF29,$A$7=17,AF31,$A$7=18,AF31,$A$7=19,AF31,$A$7=20,AF31,$A$7=21,AF33,$A$7=22,AF33,$A$7=23,AF33,$A$7=24,AF33,$A$7=25,AF35,$A$7=26,AF35,$A$7=27,AF35,$A$7=28,AF35,$A$7=29,AF37,$A$7=30,AF37,$A$7=31,AF37,$A$7=32,AF37,$A$7=33,AF39,$A$7=34,AF39,$A$7=35,AF39,$A$7=36,AF39,$A$7=37,AF40,$A$7=38,AF41,$A$7=39,AF41,$A$7=40,AF41)</f>
        <v>11a</v>
      </c>
      <c r="AI21" s="4" cm="1">
        <f t="array" ref="AI21">_xlfn.IFS($A$7=1,0,$A$7=2,0,$A$7=3,0,$A$7=4,AF41,$A$7=5,AF42,$A$7=6,AF42,$A$7=7,AF42,$A$7=8,AF30,$A$7=9,AF30,$A$7=10,AF30,$A$7=11,AF30,$A$7=12,AF30,$A$7=13,AF33,$A$7=14,AF33,$A$7=15,AF33,$A$7=16,AF33,$A$7=17,AF36,$A$7=18,AF36,$A$7=19,AF36,$A$7=20,AF36,$A$7=21,AF39,$A$7=22,AF39,$A$7=23,AF39,$A$7=24,AF39,$A$7=25,AF42,$A$7=26,AF42,$A$7=27,AF42,$A$7=28,AF42,$A$7=29,AF45,$A$7=30,AF45,$A$7=31,AF45,$A$7=32,AF45,$A$7=33,AF48,$A$7=34,AF48,$A$7=35,AF48,$A$7=36,AF48,$A$7=37,AF49,$A$7=38,AF50,$A$7=39,AF51,$A$7=40,AF51)</f>
        <v>0</v>
      </c>
      <c r="AJ21" s="4" t="str">
        <f t="shared" si="7"/>
        <v>7b</v>
      </c>
      <c r="AK21" s="4" t="str" cm="1">
        <f t="array" ref="AK21">_xlfn.IFS($A$7=1,0,$A$7=2,0,$A$7=3,0,$A$7=4,AJ22,$A$7=5,AJ23,$A$7=6,AJ23,$A$7=7,AJ23,$A$7=8,AJ23,$A$7=9,AJ24,$A$7=10,AJ24,$A$7=11,AJ24,$A$7=12,AJ24,$A$7=13,AJ25,$A$7=14,AJ25,$A$7=15,AJ25,$A$7=16,AJ25,$A$7=17,AJ26,$A$7=18,AJ26,$A$7=19,AJ26,$A$7=20,AJ26,$A$7=21,AJ27,$A$7=22,AJ27,$A$7=23,AJ27,$A$7=24,AJ27,$A$7=25,AJ28,$A$7=26,AJ28,$A$7=27,AJ28,$A$7=28,AJ28,$A$7=29,AJ29,$A$7=30,AJ29,$A$7=31,AJ29,$A$7=32,AJ29,$A$7=33,AJ30,$A$7=34,AJ30,$A$7=35,AJ30,$A$7=36,AJ30,$A$7=37,0,$A$7=38,AJ31,$A$7=39,AJ31,$A$7=40,AJ31)</f>
        <v>9a</v>
      </c>
      <c r="AL21" s="4" t="str" cm="1">
        <f t="array" ref="AL21">_xlfn.IFS($A$7=1,0,$A$7=2,0,$A$7=3,0,$A$7=4,AJ31,$A$7=5,AJ32,$A$7=6,AJ32,$A$7=7,AJ32,$A$7=8,AJ32,$A$7=9,AJ33,$A$7=10,AJ27,$A$7=11,AJ27,$A$7=12,AJ27,$A$7=13,AJ29,$A$7=14,AJ29,$A$7=15,AJ29,$A$7=16,AJ29,$A$7=17,AJ31,$A$7=18,AJ31,$A$7=19,AJ31,$A$7=20,AJ31,$A$7=21,AJ33,$A$7=22,AJ33,$A$7=23,AJ33,$A$7=24,AJ33,$A$7=25,AJ35,$A$7=26,AJ35,$A$7=27,AJ35,$A$7=28,AJ35,$A$7=29,AJ37,$A$7=30,AJ37,$A$7=31,AJ37,$A$7=32,AJ37,$A$7=33,AJ39,$A$7=34,AJ39,$A$7=35,AJ39,$A$7=36,AJ39,$A$7=37,0,$A$7=38,0,$A$7=39,AJ41,$A$7=40,AJ41)</f>
        <v>10d</v>
      </c>
      <c r="AM21" s="4" cm="1">
        <f t="array" ref="AM21">_xlfn.IFS($A$7=1,0,$A$7=2,0,$A$7=3,0,$A$7=4,AJ41,$A$7=5,AJ42,$A$7=6,AJ42,$A$7=7,AJ42,$A$7=8,AJ30,$A$7=9,AJ30,$A$7=10,AJ30,$A$7=11,AJ30,$A$7=12,AJ30,$A$7=13,AJ33,$A$7=14,AJ33,$A$7=15,AJ33,$A$7=16,AJ33,$A$7=17,AJ36,$A$7=18,AJ36,$A$7=19,AJ36,$A$7=20,AJ36,$A$7=21,AJ39,$A$7=22,AJ39,$A$7=23,AJ39,$A$7=24,AJ39,$A$7=25,AJ42,$A$7=26,AJ42,$A$7=27,AJ42,$A$7=28,AJ42,$A$7=29,AJ45,$A$7=30,AJ45,$A$7=31,AJ45,$A$7=32,AJ45,$A$7=33,AJ48,$A$7=34,AJ48,$A$7=35,AJ48,$A$7=36,AJ48,$A$7=37,AJ49,$A$7=38,AJ50,$A$7=39,AJ51,$A$7=40,AJ51)</f>
        <v>0</v>
      </c>
      <c r="AN21" s="4" t="str">
        <f t="shared" si="8"/>
        <v>7a</v>
      </c>
      <c r="AO21" s="4" t="str" cm="1">
        <f t="array" ref="AO21">_xlfn.IFS($A$7=1,0,$A$7=2,0,$A$7=3,0,$A$7=4,AN22,$A$7=5,AN23,$A$7=6,AN23,$A$7=7,AN23,$A$7=8,AN23,$A$7=9,AN24,$A$7=10,AN24,$A$7=11,AN24,$A$7=12,AN24,$A$7=13,AN25,$A$7=14,AN25,$A$7=15,AN25,$A$7=16,AN25,$A$7=17,AN26,$A$7=18,AN26,$A$7=19,AN26,$A$7=20,AN26,$A$7=21,AN27,$A$7=22,AN27,$A$7=23,AN27,$A$7=24,AN27,$A$7=25,AN28,$A$7=26,AN28,$A$7=27,AN28,$A$7=28,AN28,$A$7=29,AN29,$A$7=30,AN29,$A$7=31,AN29,$A$7=32,AN29,$A$7=33,0,$A$7=34,AN30,$A$7=35,AN30,$A$7=36,AN30,$A$7=37,AN31,$A$7=38,AN31,$A$7=39,AN31,$A$7=40,AN31)</f>
        <v>8d</v>
      </c>
      <c r="AP21" s="4" t="str" cm="1">
        <f t="array" ref="AP21">_xlfn.IFS($A$7=1,0,$A$7=2,0,$A$7=3,0,$A$7=4,AN31,$A$7=5,AN32,$A$7=6,AN32,$A$7=7,AN32,$A$7=8,AN32,$A$7=9,AN33,$A$7=10,AN27,$A$7=11,AN27,$A$7=12,AN27,$A$7=13,AN29,$A$7=14,AN29,$A$7=15,AN29,$A$7=16,AN29,$A$7=17,AN31,$A$7=18,AN31,$A$7=19,AN31,$A$7=20,AN31,$A$7=21,AN33,$A$7=22,AN33,$A$7=23,AN33,$A$7=24,AN33,$A$7=25,AN35,$A$7=26,AN35,$A$7=27,AN35,$A$7=28,AN35,$A$7=29,AN37,$A$7=30,AN37,$A$7=31,AN37,$A$7=32,AN37,$A$7=33,0,$A$7=34,0,$A$7=35,AN39,$A$7=36,AN39,$A$7=37,AN40,$A$7=38,AN41,$A$7=39,AN41,$A$7=40,AN41)</f>
        <v>10c</v>
      </c>
      <c r="AQ21" s="4" cm="1">
        <f t="array" ref="AQ21">_xlfn.IFS($A$7=1,0,$A$7=2,0,$A$7=3,0,$A$7=4,AN41,$A$7=5,AN42,$A$7=6,AN42,$A$7=7,AN42,$A$7=8,AN30,$A$7=9,AN30,$A$7=10,AN30,$A$7=11,AN30,$A$7=12,AN30,$A$7=13,AN33,$A$7=14,AN33,$A$7=15,AN33,$A$7=16,AN33,$A$7=17,AN36,$A$7=18,AN36,$A$7=19,AN36,$A$7=20,AN36,$A$7=21,AN39,$A$7=22,AN39,$A$7=23,AN39,$A$7=24,AN39,$A$7=25,AN42,$A$7=26,AN42,$A$7=27,AN42,$A$7=28,AN42,$A$7=29,AN45,$A$7=30,AN45,$A$7=31,AN45,$A$7=32,AN45,$A$7=33,AN48,$A$7=34,AN48,$A$7=35,AN48,$A$7=36,AN48,$A$7=37,AN49,$A$7=38,AN50,$A$7=39,AN51,$A$7=40,AN51)</f>
        <v>0</v>
      </c>
      <c r="AR21" s="4" t="str">
        <f t="shared" si="9"/>
        <v>6d</v>
      </c>
      <c r="AS21" s="4" t="str" cm="1">
        <f t="array" ref="AS21">_xlfn.IFS($A$7=1,0,$A$7=2,0,$A$7=3,0,$A$7=4,AR22,$A$7=5,AR23,$A$7=6,AR23,$A$7=7,AR23,$A$7=8,AR23,$A$7=9,AR24,$A$7=10,AR24,$A$7=11,AR24,$A$7=12,AR24,$A$7=13,AR25,$A$7=14,AR25,$A$7=15,AR25,$A$7=16,AR25,$A$7=17,AR26,$A$7=18,AR26,$A$7=19,AR26,$A$7=20,AR26,$A$7=21,AR27,$A$7=22,AR27,$A$7=23,AR27,$A$7=24,AR27,$A$7=25,AR28,$A$7=26,AR28,$A$7=27,AR28,$A$7=28,AR28,$A$7=29,0,$A$7=30,AR29,$A$7=31,AR29,$A$7=32,AR29,$A$7=33,AR30,$A$7=34,AR30,$A$7=35,AR30,$A$7=36,AR30,$A$7=37,AR31,$A$7=38,AR31,$A$7=39,AR31,$A$7=40,AR31)</f>
        <v>8c</v>
      </c>
      <c r="AT21" s="4" t="str" cm="1">
        <f t="array" ref="AT21">_xlfn.IFS($A$7=1,0,$A$7=2,0,$A$7=3,0,$A$7=4,AR31,$A$7=5,AR32,$A$7=6,AR32,$A$7=7,AR32,$A$7=8,AR32,$A$7=9,AR33,$A$7=10,AR27,$A$7=11,AR27,$A$7=12,AR27,$A$7=13,AR29,$A$7=14,AR29,$A$7=15,AR29,$A$7=16,AR29,$A$7=17,AR31,$A$7=18,AR31,$A$7=19,AR31,$A$7=20,AR31,$A$7=21,AR33,$A$7=22,AR33,$A$7=23,AR33,$A$7=24,AR33,$A$7=25,AR35,$A$7=26,AR35,$A$7=27,AR35,$A$7=28,AR35,$A$7=29,0,$A$7=30,0,$A$7=31,AR37,$A$7=32,AR37,$A$7=33,AR38,$A$7=34,AR39,$A$7=35,AR39,$A$7=36,AR39,$A$7=37,AR40,$A$7=38,AR41,$A$7=39,AR41,$A$7=40,AR41)</f>
        <v>10b</v>
      </c>
      <c r="AU21" s="4" cm="1">
        <f t="array" ref="AU21">_xlfn.IFS($A$7=1,0,$A$7=2,0,$A$7=3,0,$A$7=4,AR41,$A$7=5,AR42,$A$7=6,AR42,$A$7=7,AR42,$A$7=8,AR30,$A$7=9,AR30,$A$7=10,AR30,$A$7=11,AR30,$A$7=12,AR30,$A$7=13,AR33,$A$7=14,AR33,$A$7=15,AR33,$A$7=16,AR33,$A$7=17,AR36,$A$7=18,AR36,$A$7=19,AR36,$A$7=20,AR36,$A$7=21,AR39,$A$7=22,AR39,$A$7=23,AR39,$A$7=24,AR39,$A$7=25,AR42,$A$7=26,AR42,$A$7=27,AR42,$A$7=28,AR42,$A$7=29,AR45,$A$7=30,AR45,$A$7=31,AR45,$A$7=32,AR45,$A$7=33,AR38,$A$7=34,AR47,$A$7=35,AR48,$A$7=36,AR48,$A$7=37,AR49,$A$7=38,AR50,$A$7=39,AR51,$A$7=40,AR51)</f>
        <v>0</v>
      </c>
      <c r="AV21" s="4" t="str">
        <f t="shared" si="10"/>
        <v>6c</v>
      </c>
      <c r="AW21" s="4" t="str" cm="1">
        <f t="array" ref="AW21">_xlfn.IFS($A$7=1,0,$A$7=2,0,$A$7=3,0,$A$7=4,AV22,$A$7=5,AV23,$A$7=6,AV23,$A$7=7,AV23,$A$7=8,AV23,$A$7=9,AV24,$A$7=10,AV24,$A$7=11,AV24,$A$7=12,AV24,$A$7=13,AV25,$A$7=14,AV25,$A$7=15,AV25,$A$7=16,AV25,$A$7=17,AV26,$A$7=18,AV26,$A$7=19,AV26,$A$7=20,AV26,$A$7=21,AV27,$A$7=22,AV27,$A$7=23,AV27,$A$7=24,AV27,$A$7=25,0,$A$7=26,AV28,$A$7=27,AV28,$A$7=28,AV28,$A$7=29,AV29,$A$7=30,AV29,$A$7=31,AV29,$A$7=32,AV29,$A$7=33,AV30,$A$7=34,AV30,$A$7=35,AV30,$A$7=36,AV30,$A$7=37,AV31,$A$7=38,AV31,$A$7=39,AV31,$A$7=40,AV31)</f>
        <v>8b</v>
      </c>
      <c r="AX21" s="4" cm="1">
        <f t="array" ref="AX21">_xlfn.IFS($A$7=1,0,$A$7=2,0,$A$7=3,0,$A$7=4,AV31,$A$7=5,AV32,$A$7=6,AV32,$A$7=7,AV32,$A$7=8,AV32,$A$7=9,AV33,$A$7=10,AV27,$A$7=11,AV27,$A$7=12,AV27,$A$7=13,AV29,$A$7=14,AV29,$A$7=15,AV29,$A$7=16,AV29,$A$7=17,AV31,$A$7=18,AV31,$A$7=19,AV31,$A$7=20,AV31,$A$7=21,AV33,$A$7=22,AV33,$A$7=23,AV33,$A$7=24,AV33,$A$7=25,0,$A$7=26,0,$A$7=27,AV35,$A$7=28,AV35,$A$7=29,AV36,$A$7=30,AV37,$A$7=31,AV37,$A$7=32,AV37,$A$7=33,AV38,$A$7=34,AV39,$A$7=35,AV39,$A$7=36,AV39,$A$7=37,AV40,$A$7=38,AV41,$A$7=39,AV41,$A$7=40,AV41)</f>
        <v>0</v>
      </c>
      <c r="AY21" s="4" cm="1">
        <f t="array" ref="AY21">_xlfn.IFS($A$7=1,0,$A$7=2,0,$A$7=3,0,$A$7=4,AV41,$A$7=5,AV42,$A$7=6,AV42,$A$7=7,AV42,$A$7=8,AV30,$A$7=9,AV30,$A$7=10,AV30,$A$7=11,AV30,$A$7=12,AV30,$A$7=13,AV33,$A$7=14,AV33,$A$7=15,AV33,$A$7=16,AV33,$A$7=17,AV36,$A$7=18,AV36,$A$7=19,AV36,$A$7=20,AV36,$A$7=21,AV39,$A$7=22,AV39,$A$7=23,AV39,$A$7=24,AV39,$A$7=25,AV42,$A$7=26,AV42,$A$7=27,AV42,$A$7=28,AV42,$A$7=29,AV43,$A$7=30,AV44,$A$7=31,AV45,$A$7=32,AV45,$A$7=33,AV38,$A$7=34,AV47,$A$7=35,AV48,$A$7=36,AV48,$A$7=37,AV49,$A$7=38,AV50,$A$7=39,AV51,$A$7=40,AV51)</f>
        <v>0</v>
      </c>
    </row>
    <row r="22" spans="1:63" x14ac:dyDescent="0.2">
      <c r="A22" s="1">
        <v>-28</v>
      </c>
      <c r="B22">
        <v>19</v>
      </c>
      <c r="C22" s="3">
        <f t="shared" si="0"/>
        <v>0.85416666666666674</v>
      </c>
      <c r="D22" s="4" t="str">
        <f>'Zeitpläne Stationen'!B21</f>
        <v>9c</v>
      </c>
      <c r="E22" s="4" t="str" cm="1">
        <f t="array" ref="E22">_xlfn.IFS($A$7=1,0,$A$7=2,0,$A$7=3,0,$A$7=4,D23,$A$7=5,D24,$A$7=6,D24,$A$7=7,D24,$A$7=8,D24,$A$7=9,D25,$A$7=10,D25,$A$7=11,D25,$A$7=12,D25,$A$7=13,D26,$A$7=14,D26,$A$7=15,D26,$A$7=16,D26,$A$7=17,D27,$A$7=18,D27,$A$7=19,D27,$A$7=20,D27,$A$7=21,D28,$A$7=22,D28,$A$7=23,D28,$A$7=24,D28,$A$7=25,D29,$A$7=26,D29,$A$7=27,D29,$A$7=28,D29,$A$7=29,D30,$A$7=30,D30,$A$7=31,D30,$A$7=32,D30,$A$7=33,D31,$A$7=34,D31,$A$7=35,D31,$A$7=36,D31,$A$7=37,D32,$A$7=38,D32,$A$7=39,D32,$A$7=40,D32)</f>
        <v>11b</v>
      </c>
      <c r="F22" s="4" cm="1">
        <f t="array" ref="F22">_xlfn.IFS($A$7=1,0,$A$7=2,0,$A$7=3,0,$A$7=4,D32,$A$7=5,D33,$A$7=6,D33,$A$7=7,D33,$A$7=8,D33,$A$7=9,D34,$A$7=10,D28,$A$7=11,D28,$A$7=12,D28,$A$7=13,D30,$A$7=14,D30,$A$7=15,D30,$A$7=16,D30,$A$7=17,D32,$A$7=18,D32,$A$7=19,D32,$A$7=20,D32,$A$7=21,D34,$A$7=22,D34,$A$7=23,D34,$A$7=24,D34,$A$7=25,D36,$A$7=26,D36,$A$7=27,D36,$A$7=28,D36,$A$7=29,D38,$A$7=30,D38,$A$7=31,D38,$A$7=32,D38,$A$7=33,D40,$A$7=34,D40,$A$7=35,D40,$A$7=36,D40,$A$7=37,D41,$A$7=38,D42,$A$7=39,D42,$A$7=40,D42)</f>
        <v>0</v>
      </c>
      <c r="G22" s="4" cm="1">
        <f t="array" ref="G22">_xlfn.IFS($A$7=1,0,$A$7=2,0,$A$7=3,0,$A$7=4,D42,$A$7=5,D43,$A$7=6,D43,$A$7=7,D43,$A$7=8,D31,$A$7=9,D31,$A$7=10,D31,$A$7=11,D31,$A$7=12,D31,$A$7=13,D34,$A$7=14,D34,$A$7=15,D34,$A$7=16,D34,$A$7=17,D37,$A$7=18,D37,$A$7=19,D37,$A$7=20,D37,$A$7=21,D40,$A$7=22,D40,$A$7=23,D40,$A$7=24,D40,$A$7=25,D43,$A$7=26,D43,$A$7=27,D43,$A$7=28,D43,$A$7=29,D46,$A$7=30,D46,$A$7=31,D46,$A$7=32,D46,$A$7=33,D49,$A$7=34,D49,$A$7=35,D49,$A$7=36,D49,$A$7=37,D50,$A$7=38,D51,$A$7=39,D52,$A$7=40,D52)</f>
        <v>0</v>
      </c>
      <c r="H22" s="4" t="str">
        <f>'Zeitpläne Stationen'!B20</f>
        <v>9b</v>
      </c>
      <c r="I22" s="4" t="str" cm="1">
        <f t="array" ref="I22">_xlfn.IFS($A$7=1,0,$A$7=2,0,$A$7=3,0,$A$7=4,H23,$A$7=5,H24,$A$7=6,H24,$A$7=7,H24,$A$7=8,H24,$A$7=9,H25,$A$7=10,H25,$A$7=11,H25,$A$7=12,H25,$A$7=13,H26,$A$7=14,H26,$A$7=15,H26,$A$7=16,H26,$A$7=17,H27,$A$7=18,H27,$A$7=19,H27,$A$7=20,H27,$A$7=21,H28,$A$7=22,H28,$A$7=23,H28,$A$7=24,H28,$A$7=25,H29,$A$7=26,H29,$A$7=27,H29,$A$7=28,H29,$A$7=29,H30,$A$7=30,H30,$A$7=31,H30,$A$7=32,H30,$A$7=33,H31,$A$7=34,H31,$A$7=35,H31,$A$7=36,H31,$A$7=37,H32,$A$7=38,H32,$A$7=39,H32,$A$7=40,H32)</f>
        <v>11a</v>
      </c>
      <c r="J22" s="4" cm="1">
        <f t="array" ref="J22">_xlfn.IFS($A$7=1,0,$A$7=2,0,$A$7=3,0,$A$7=4,H32,$A$7=5,H33,$A$7=6,H33,$A$7=7,H33,$A$7=8,H33,$A$7=9,H34,$A$7=10,H28,$A$7=11,H28,$A$7=12,H28,$A$7=13,H30,$A$7=14,H30,$A$7=15,H30,$A$7=16,H30,$A$7=17,H32,$A$7=18,H32,$A$7=19,H32,$A$7=20,H32,$A$7=21,H34,$A$7=22,H34,$A$7=23,H34,$A$7=24,H34,$A$7=25,H36,$A$7=26,H36,$A$7=27,H36,$A$7=28,H36,$A$7=29,H38,$A$7=30,H38,$A$7=31,H38,$A$7=32,H38,$A$7=33,H40,$A$7=34,H40,$A$7=35,H40,$A$7=36,H40,$A$7=37,H41,$A$7=38,H42,$A$7=39,H42,$A$7=40,H42)</f>
        <v>0</v>
      </c>
      <c r="K22" s="4" cm="1">
        <f t="array" ref="K22">_xlfn.IFS($A$7=1,0,$A$7=2,0,$A$7=3,0,$A$7=4,H42,$A$7=5,H43,$A$7=6,H43,$A$7=7,H43,$A$7=8,H31,$A$7=9,H31,$A$7=10,H31,$A$7=11,H31,$A$7=12,H31,$A$7=13,H34,$A$7=14,H34,$A$7=15,H34,$A$7=16,H34,$A$7=17,H37,$A$7=18,H37,$A$7=19,H37,$A$7=20,H37,$A$7=21,H40,$A$7=22,H40,$A$7=23,H40,$A$7=24,H40,$A$7=25,H43,$A$7=26,H43,$A$7=27,H43,$A$7=28,H43,$A$7=29,H46,$A$7=30,H46,$A$7=31,H46,$A$7=32,H46,$A$7=33,H49,$A$7=34,H49,$A$7=35,H49,$A$7=36,H49,$A$7=37,H50,$A$7=38,H51,$A$7=39,H52,$A$7=40,H52)</f>
        <v>0</v>
      </c>
      <c r="L22" s="4" t="str">
        <f t="shared" si="1"/>
        <v>9a</v>
      </c>
      <c r="M22" s="4" t="str" cm="1">
        <f t="array" ref="M22">_xlfn.IFS($A$7=1,0,$A$7=2,0,$A$7=3,0,$A$7=4,L23,$A$7=5,L24,$A$7=6,L24,$A$7=7,L24,$A$7=8,L24,$A$7=9,L25,$A$7=10,L25,$A$7=11,L25,$A$7=12,L25,$A$7=13,L26,$A$7=14,L26,$A$7=15,L26,$A$7=16,L26,$A$7=17,L27,$A$7=18,L27,$A$7=19,L27,$A$7=20,L27,$A$7=21,L28,$A$7=22,L28,$A$7=23,L28,$A$7=24,L28,$A$7=25,L29,$A$7=26,L29,$A$7=27,L29,$A$7=28,L29,$A$7=29,L30,$A$7=30,L30,$A$7=31,L30,$A$7=32,L30,$A$7=33,L31,$A$7=34,L31,$A$7=35,L31,$A$7=36,L31,$A$7=37,L32,$A$7=38,L32,$A$7=39,L32,$A$7=40,L32)</f>
        <v>10d</v>
      </c>
      <c r="N22" s="4" cm="1">
        <f t="array" ref="N22">_xlfn.IFS($A$7=1,0,$A$7=2,0,$A$7=3,0,$A$7=4,L32,$A$7=5,L33,$A$7=6,L33,$A$7=7,L33,$A$7=8,L33,$A$7=9,L34,$A$7=10,L28,$A$7=11,L28,$A$7=12,L28,$A$7=13,L30,$A$7=14,L30,$A$7=15,L30,$A$7=16,L30,$A$7=17,L32,$A$7=18,L32,$A$7=19,L32,$A$7=20,L32,$A$7=21,L34,$A$7=22,L34,$A$7=23,L34,$A$7=24,L34,$A$7=25,L36,$A$7=26,L36,$A$7=27,L36,$A$7=28,L36,$A$7=29,L38,$A$7=30,L38,$A$7=31,L38,$A$7=32,L38,$A$7=33,L40,$A$7=34,L40,$A$7=35,L40,$A$7=36,L40,$A$7=37,L41,$A$7=38,L42,$A$7=39,L42,$A$7=40,L42)</f>
        <v>0</v>
      </c>
      <c r="O22" s="4" cm="1">
        <f t="array" ref="O22">_xlfn.IFS($A$7=1,0,$A$7=2,0,$A$7=3,0,$A$7=4,L42,$A$7=5,L43,$A$7=6,L43,$A$7=7,L43,$A$7=8,L31,$A$7=9,L31,$A$7=10,L31,$A$7=11,L31,$A$7=12,L31,$A$7=13,L34,$A$7=14,L34,$A$7=15,L34,$A$7=16,L34,$A$7=17,L37,$A$7=18,L37,$A$7=19,L37,$A$7=20,L37,$A$7=21,L40,$A$7=22,L40,$A$7=23,L40,$A$7=24,L40,$A$7=25,L43,$A$7=26,L43,$A$7=27,L43,$A$7=28,L43,$A$7=29,L46,$A$7=30,L46,$A$7=31,L46,$A$7=32,L46,$A$7=33,L49,$A$7=34,L49,$A$7=35,L49,$A$7=36,L49,$A$7=37,L50,$A$7=38,L51,$A$7=39,L52,$A$7=40,L52)</f>
        <v>0</v>
      </c>
      <c r="P22" s="4" t="str">
        <f t="shared" si="2"/>
        <v>8d</v>
      </c>
      <c r="Q22" s="4" t="str" cm="1">
        <f t="array" ref="Q22">_xlfn.IFS($A$7=1,0,$A$7=2,0,$A$7=3,0,$A$7=4,P23,$A$7=5,P24,$A$7=6,P24,$A$7=7,P24,$A$7=8,P24,$A$7=9,P25,$A$7=10,P25,$A$7=11,P25,$A$7=12,P25,$A$7=13,P26,$A$7=14,P26,$A$7=15,P26,$A$7=16,P26,$A$7=17,P27,$A$7=18,P27,$A$7=19,P27,$A$7=20,P27,$A$7=21,P28,$A$7=22,P28,$A$7=23,P28,$A$7=24,P28,$A$7=25,P29,$A$7=26,P29,$A$7=27,P29,$A$7=28,P29,$A$7=29,P30,$A$7=30,P30,$A$7=31,P30,$A$7=32,P30,$A$7=33,P31,$A$7=34,P31,$A$7=35,P31,$A$7=36,P31,$A$7=37,P32,$A$7=38,P32,$A$7=39,P32,$A$7=40,P32)</f>
        <v>10c</v>
      </c>
      <c r="R22" s="4" cm="1">
        <f t="array" ref="R22">_xlfn.IFS($A$7=1,0,$A$7=2,0,$A$7=3,0,$A$7=4,P32,$A$7=5,P33,$A$7=6,P33,$A$7=7,P33,$A$7=8,P33,$A$7=9,P34,$A$7=10,P28,$A$7=11,P28,$A$7=12,P28,$A$7=13,P30,$A$7=14,P30,$A$7=15,P30,$A$7=16,P30,$A$7=17,P32,$A$7=18,P32,$A$7=19,P32,$A$7=20,P32,$A$7=21,P34,$A$7=22,P34,$A$7=23,P34,$A$7=24,P34,$A$7=25,P36,$A$7=26,P36,$A$7=27,P36,$A$7=28,P36,$A$7=29,P38,$A$7=30,P38,$A$7=31,P38,$A$7=32,P38,$A$7=33,P40,$A$7=34,P40,$A$7=35,P40,$A$7=36,P40,$A$7=37,P41,$A$7=38,P42,$A$7=39,P42,$A$7=40,P42)</f>
        <v>0</v>
      </c>
      <c r="S22" s="4" cm="1">
        <f t="array" ref="S22">_xlfn.IFS($A$7=1,0,$A$7=2,0,$A$7=3,0,$A$7=4,P42,$A$7=5,P43,$A$7=6,P43,$A$7=7,P43,$A$7=8,P31,$A$7=9,P31,$A$7=10,P31,$A$7=11,P31,$A$7=12,P31,$A$7=13,P34,$A$7=14,P34,$A$7=15,P34,$A$7=16,P34,$A$7=17,P37,$A$7=18,P37,$A$7=19,P37,$A$7=20,P37,$A$7=21,P40,$A$7=22,P40,$A$7=23,P40,$A$7=24,P40,$A$7=25,P43,$A$7=26,P43,$A$7=27,P43,$A$7=28,P43,$A$7=29,P46,$A$7=30,P46,$A$7=31,P46,$A$7=32,P46,$A$7=33,P49,$A$7=34,P49,$A$7=35,P49,$A$7=36,P49,$A$7=37,P50,$A$7=38,P51,$A$7=39,P52,$A$7=40,P52)</f>
        <v>0</v>
      </c>
      <c r="T22" s="4" t="str">
        <f t="shared" si="3"/>
        <v>8c</v>
      </c>
      <c r="U22" s="4" t="str" cm="1">
        <f t="array" ref="U22">_xlfn.IFS($A$7=1,0,$A$7=2,0,$A$7=3,0,$A$7=4,T23,$A$7=5,T24,$A$7=6,T24,$A$7=7,T24,$A$7=8,T24,$A$7=9,T25,$A$7=10,T25,$A$7=11,T25,$A$7=12,T25,$A$7=13,T26,$A$7=14,T26,$A$7=15,T26,$A$7=16,T26,$A$7=17,T27,$A$7=18,T27,$A$7=19,T27,$A$7=20,T27,$A$7=21,T28,$A$7=22,T28,$A$7=23,T28,$A$7=24,T28,$A$7=25,T29,$A$7=26,T29,$A$7=27,T29,$A$7=28,T29,$A$7=29,T30,$A$7=30,T30,$A$7=31,T30,$A$7=32,T30,$A$7=33,T31,$A$7=34,T31,$A$7=35,T31,$A$7=36,T31,$A$7=37,T32,$A$7=38,T32,$A$7=39,T32,$A$7=40,T32)</f>
        <v>10b</v>
      </c>
      <c r="V22" s="4" cm="1">
        <f t="array" ref="V22">_xlfn.IFS($A$7=1,0,$A$7=2,0,$A$7=3,0,$A$7=4,T32,$A$7=5,T33,$A$7=6,T33,$A$7=7,T33,$A$7=8,T33,$A$7=9,T34,$A$7=10,T28,$A$7=11,T28,$A$7=12,T28,$A$7=13,T30,$A$7=14,T30,$A$7=15,T30,$A$7=16,T30,$A$7=17,T32,$A$7=18,T32,$A$7=19,T32,$A$7=20,T32,$A$7=21,T34,$A$7=22,T34,$A$7=23,T34,$A$7=24,T34,$A$7=25,T36,$A$7=26,T36,$A$7=27,T36,$A$7=28,T36,$A$7=29,T38,$A$7=30,T38,$A$7=31,T38,$A$7=32,T38,$A$7=33,T40,$A$7=34,T40,$A$7=35,T40,$A$7=36,T40,$A$7=37,T41,$A$7=38,T42,$A$7=39,T42,$A$7=40,T42)</f>
        <v>0</v>
      </c>
      <c r="W22" s="4" cm="1">
        <f t="array" ref="W22">_xlfn.IFS($A$7=1,0,$A$7=2,0,$A$7=3,0,$A$7=4,T42,$A$7=5,T43,$A$7=6,T43,$A$7=7,T43,$A$7=8,T31,$A$7=9,T31,$A$7=10,T31,$A$7=11,T31,$A$7=12,T31,$A$7=13,T34,$A$7=14,T34,$A$7=15,T34,$A$7=16,T34,$A$7=17,T37,$A$7=18,T37,$A$7=19,T37,$A$7=20,T37,$A$7=21,T40,$A$7=22,T40,$A$7=23,T40,$A$7=24,T40,$A$7=25,T43,$A$7=26,T43,$A$7=27,T43,$A$7=28,T43,$A$7=29,T46,$A$7=30,T46,$A$7=31,T46,$A$7=32,T46,$A$7=33,T49,$A$7=34,T49,$A$7=35,T49,$A$7=36,T49,$A$7=37,T50,$A$7=38,T51,$A$7=39,T52,$A$7=40,T52)</f>
        <v>0</v>
      </c>
      <c r="X22" s="4" t="str">
        <f t="shared" si="4"/>
        <v>8b</v>
      </c>
      <c r="Y22" s="4" t="str" cm="1">
        <f t="array" ref="Y22">_xlfn.IFS($A$7=1,0,$A$7=2,0,$A$7=3,0,$A$7=4,X23,$A$7=5,X24,$A$7=6,X24,$A$7=7,X24,$A$7=8,X24,$A$7=9,X25,$A$7=10,X25,$A$7=11,X25,$A$7=12,X25,$A$7=13,X26,$A$7=14,X26,$A$7=15,X26,$A$7=16,X26,$A$7=17,X27,$A$7=18,X27,$A$7=19,X27,$A$7=20,X27,$A$7=21,X28,$A$7=22,X28,$A$7=23,X28,$A$7=24,X28,$A$7=25,X29,$A$7=26,X29,$A$7=27,X29,$A$7=28,X29,$A$7=29,X30,$A$7=30,X30,$A$7=31,X30,$A$7=32,X30,$A$7=33,X31,$A$7=34,X31,$A$7=35,X31,$A$7=36,X31,$A$7=37,X32,$A$7=38,X32,$A$7=39,X32,$A$7=40,X32)</f>
        <v>10a</v>
      </c>
      <c r="Z22" s="4" cm="1">
        <f t="array" ref="Z22">_xlfn.IFS($A$7=1,0,$A$7=2,0,$A$7=3,0,$A$7=4,X32,$A$7=5,X33,$A$7=6,X33,$A$7=7,X33,$A$7=8,X33,$A$7=9,X34,$A$7=10,X28,$A$7=11,X28,$A$7=12,X28,$A$7=13,X30,$A$7=14,X30,$A$7=15,X30,$A$7=16,X30,$A$7=17,X32,$A$7=18,X32,$A$7=19,X32,$A$7=20,X32,$A$7=21,X34,$A$7=22,X34,$A$7=23,X34,$A$7=24,X34,$A$7=25,X36,$A$7=26,X36,$A$7=27,X36,$A$7=28,X36,$A$7=29,X38,$A$7=30,X38,$A$7=31,X38,$A$7=32,X38,$A$7=33,X40,$A$7=34,X40,$A$7=35,X40,$A$7=36,X40,$A$7=37,X41,$A$7=38,X42,$A$7=39,X42,$A$7=40,X42)</f>
        <v>0</v>
      </c>
      <c r="AA22" s="4" cm="1">
        <f t="array" ref="AA22">_xlfn.IFS($A$7=1,0,$A$7=2,0,$A$7=3,0,$A$7=4,X42,$A$7=5,X43,$A$7=6,X43,$A$7=7,X43,$A$7=8,X31,$A$7=9,X31,$A$7=10,X31,$A$7=11,X31,$A$7=12,X31,$A$7=13,X34,$A$7=14,X34,$A$7=15,X34,$A$7=16,X34,$A$7=17,X37,$A$7=18,X37,$A$7=19,X37,$A$7=20,X37,$A$7=21,X40,$A$7=22,X40,$A$7=23,X40,$A$7=24,X40,$A$7=25,X43,$A$7=26,X43,$A$7=27,X43,$A$7=28,X43,$A$7=29,X46,$A$7=30,X46,$A$7=31,X46,$A$7=32,X46,$A$7=33,X49,$A$7=34,X49,$A$7=35,X49,$A$7=36,X49,$A$7=37,X50,$A$7=38,X51,$A$7=39,X52,$A$7=40,X52)</f>
        <v>0</v>
      </c>
      <c r="AB22" s="4" t="str">
        <f t="shared" si="5"/>
        <v>8a</v>
      </c>
      <c r="AC22" s="4" t="str" cm="1">
        <f t="array" ref="AC22">_xlfn.IFS($A$7=1,0,$A$7=2,0,$A$7=3,0,$A$7=4,AB23,$A$7=5,AB24,$A$7=6,AB24,$A$7=7,AB24,$A$7=8,AB24,$A$7=9,AB25,$A$7=10,AB25,$A$7=11,AB25,$A$7=12,AB25,$A$7=13,AB26,$A$7=14,AB26,$A$7=15,AB26,$A$7=16,AB26,$A$7=17,AB27,$A$7=18,AB27,$A$7=19,AB27,$A$7=20,AB27,$A$7=21,AB28,$A$7=22,AB28,$A$7=23,AB28,$A$7=24,AB28,$A$7=25,AB29,$A$7=26,AB29,$A$7=27,AB29,$A$7=28,AB29,$A$7=29,AB30,$A$7=30,AB30,$A$7=31,AB30,$A$7=32,AB30,$A$7=33,AB31,$A$7=34,AB31,$A$7=35,AB31,$A$7=36,AB31,$A$7=37,AB32,$A$7=38,AB32,$A$7=39,AB32,$A$7=40,AB32)</f>
        <v>9d</v>
      </c>
      <c r="AD22" s="4" cm="1">
        <f t="array" ref="AD22">_xlfn.IFS($A$7=1,0,$A$7=2,0,$A$7=3,0,$A$7=4,AB32,$A$7=5,AB33,$A$7=6,AB33,$A$7=7,AB33,$A$7=8,AB33,$A$7=9,AB34,$A$7=10,AB28,$A$7=11,AB28,$A$7=12,AB28,$A$7=13,AB30,$A$7=14,AB30,$A$7=15,AB30,$A$7=16,AB30,$A$7=17,AB32,$A$7=18,AB32,$A$7=19,AB32,$A$7=20,AB32,$A$7=21,AB34,$A$7=22,AB34,$A$7=23,AB34,$A$7=24,AB34,$A$7=25,AB36,$A$7=26,AB36,$A$7=27,AB36,$A$7=28,AB36,$A$7=29,AB38,$A$7=30,AB38,$A$7=31,AB38,$A$7=32,AB38,$A$7=33,AB40,$A$7=34,AB40,$A$7=35,AB40,$A$7=36,AB40,$A$7=37,AB41,$A$7=38,AB42,$A$7=39,AB42,$A$7=40,AB42)</f>
        <v>0</v>
      </c>
      <c r="AE22" s="4" cm="1">
        <f t="array" ref="AE22">_xlfn.IFS($A$7=1,0,$A$7=2,0,$A$7=3,0,$A$7=4,AB42,$A$7=5,AB43,$A$7=6,AB43,$A$7=7,AB43,$A$7=8,AB31,$A$7=9,AB31,$A$7=10,AB31,$A$7=11,AB31,$A$7=12,AB31,$A$7=13,AB34,$A$7=14,AB34,$A$7=15,AB34,$A$7=16,AB34,$A$7=17,AB37,$A$7=18,AB37,$A$7=19,AB37,$A$7=20,AB37,$A$7=21,AB40,$A$7=22,AB40,$A$7=23,AB40,$A$7=24,AB40,$A$7=25,AB43,$A$7=26,AB43,$A$7=27,AB43,$A$7=28,AB43,$A$7=29,AB46,$A$7=30,AB46,$A$7=31,AB46,$A$7=32,AB46,$A$7=33,AB49,$A$7=34,AB49,$A$7=35,AB49,$A$7=36,AB49,$A$7=37,AB50,$A$7=38,AB51,$A$7=39,AB52,$A$7=40,AB52)</f>
        <v>0</v>
      </c>
      <c r="AF22" s="4" t="str">
        <f t="shared" si="6"/>
        <v>7d</v>
      </c>
      <c r="AG22" s="4" t="str" cm="1">
        <f t="array" ref="AG22">_xlfn.IFS($A$7=1,0,$A$7=2,0,$A$7=3,0,$A$7=4,AF23,$A$7=5,AF24,$A$7=6,AF24,$A$7=7,AF24,$A$7=8,AF24,$A$7=9,AF25,$A$7=10,AF25,$A$7=11,AF25,$A$7=12,AF25,$A$7=13,AF26,$A$7=14,AF26,$A$7=15,AF26,$A$7=16,AF26,$A$7=17,AF27,$A$7=18,AF27,$A$7=19,AF27,$A$7=20,AF27,$A$7=21,AF28,$A$7=22,AF28,$A$7=23,AF28,$A$7=24,AF28,$A$7=25,AF29,$A$7=26,AF29,$A$7=27,AF29,$A$7=28,AF29,$A$7=29,AF30,$A$7=30,AF30,$A$7=31,AF30,$A$7=32,AF30,$A$7=33,AF31,$A$7=34,AF31,$A$7=35,AF31,$A$7=36,AF31,$A$7=37,AF32,$A$7=38,AF32,$A$7=39,AF32,$A$7=40,AF32)</f>
        <v>9c</v>
      </c>
      <c r="AH22" s="4" t="str" cm="1">
        <f t="array" ref="AH22">_xlfn.IFS($A$7=1,0,$A$7=2,0,$A$7=3,0,$A$7=4,AF32,$A$7=5,AF33,$A$7=6,AF33,$A$7=7,AF33,$A$7=8,AF33,$A$7=9,AF34,$A$7=10,AF28,$A$7=11,AF28,$A$7=12,AF28,$A$7=13,AF30,$A$7=14,AF30,$A$7=15,AF30,$A$7=16,AF30,$A$7=17,AF32,$A$7=18,AF32,$A$7=19,AF32,$A$7=20,AF32,$A$7=21,AF34,$A$7=22,AF34,$A$7=23,AF34,$A$7=24,AF34,$A$7=25,AF36,$A$7=26,AF36,$A$7=27,AF36,$A$7=28,AF36,$A$7=29,AF38,$A$7=30,AF38,$A$7=31,AF38,$A$7=32,AF38,$A$7=33,AF40,$A$7=34,AF40,$A$7=35,AF40,$A$7=36,AF40,$A$7=37,AF41,$A$7=38,AF42,$A$7=39,AF42,$A$7=40,AF42)</f>
        <v>11b</v>
      </c>
      <c r="AI22" s="4" cm="1">
        <f t="array" ref="AI22">_xlfn.IFS($A$7=1,0,$A$7=2,0,$A$7=3,0,$A$7=4,AF42,$A$7=5,AF43,$A$7=6,AF43,$A$7=7,AF43,$A$7=8,AF31,$A$7=9,AF31,$A$7=10,AF31,$A$7=11,AF31,$A$7=12,AF31,$A$7=13,AF34,$A$7=14,AF34,$A$7=15,AF34,$A$7=16,AF34,$A$7=17,AF37,$A$7=18,AF37,$A$7=19,AF37,$A$7=20,AF37,$A$7=21,AF40,$A$7=22,AF40,$A$7=23,AF40,$A$7=24,AF40,$A$7=25,AF43,$A$7=26,AF43,$A$7=27,AF43,$A$7=28,AF43,$A$7=29,AF46,$A$7=30,AF46,$A$7=31,AF46,$A$7=32,AF46,$A$7=33,AF49,$A$7=34,AF49,$A$7=35,AF49,$A$7=36,AF49,$A$7=37,AF50,$A$7=38,AF51,$A$7=39,AF52,$A$7=40,AF52)</f>
        <v>0</v>
      </c>
      <c r="AJ22" s="4" t="str">
        <f t="shared" si="7"/>
        <v>7c</v>
      </c>
      <c r="AK22" s="4" t="str" cm="1">
        <f t="array" ref="AK22">_xlfn.IFS($A$7=1,0,$A$7=2,0,$A$7=3,0,$A$7=4,AJ23,$A$7=5,AJ24,$A$7=6,AJ24,$A$7=7,AJ24,$A$7=8,AJ24,$A$7=9,AJ25,$A$7=10,AJ25,$A$7=11,AJ25,$A$7=12,AJ25,$A$7=13,AJ26,$A$7=14,AJ26,$A$7=15,AJ26,$A$7=16,AJ26,$A$7=17,AJ27,$A$7=18,AJ27,$A$7=19,AJ27,$A$7=20,AJ27,$A$7=21,AJ28,$A$7=22,AJ28,$A$7=23,AJ28,$A$7=24,AJ28,$A$7=25,AJ29,$A$7=26,AJ29,$A$7=27,AJ29,$A$7=28,AJ29,$A$7=29,AJ30,$A$7=30,AJ30,$A$7=31,AJ30,$A$7=32,AJ30,$A$7=33,AJ31,$A$7=34,AJ31,$A$7=35,AJ31,$A$7=36,AJ31,$A$7=37,AJ32,$A$7=38,AJ32,$A$7=39,AJ32,$A$7=40,AJ32)</f>
        <v>9b</v>
      </c>
      <c r="AL22" s="4" t="str" cm="1">
        <f t="array" ref="AL22">_xlfn.IFS($A$7=1,0,$A$7=2,0,$A$7=3,0,$A$7=4,AJ32,$A$7=5,AJ33,$A$7=6,AJ33,$A$7=7,AJ33,$A$7=8,AJ33,$A$7=9,AJ34,$A$7=10,AJ28,$A$7=11,AJ28,$A$7=12,AJ28,$A$7=13,AJ30,$A$7=14,AJ30,$A$7=15,AJ30,$A$7=16,AJ30,$A$7=17,AJ32,$A$7=18,AJ32,$A$7=19,AJ32,$A$7=20,AJ32,$A$7=21,AJ34,$A$7=22,AJ34,$A$7=23,AJ34,$A$7=24,AJ34,$A$7=25,AJ36,$A$7=26,AJ36,$A$7=27,AJ36,$A$7=28,AJ36,$A$7=29,AJ38,$A$7=30,AJ38,$A$7=31,AJ38,$A$7=32,AJ38,$A$7=33,AJ40,$A$7=34,AJ40,$A$7=35,AJ40,$A$7=36,AJ40,$A$7=37,AJ41,$A$7=38,AJ42,$A$7=39,AJ42,$A$7=40,AJ42)</f>
        <v>11a</v>
      </c>
      <c r="AM22" s="4" cm="1">
        <f t="array" ref="AM22">_xlfn.IFS($A$7=1,0,$A$7=2,0,$A$7=3,0,$A$7=4,AJ42,$A$7=5,AJ43,$A$7=6,AJ43,$A$7=7,AJ43,$A$7=8,AJ31,$A$7=9,AJ31,$A$7=10,AJ31,$A$7=11,AJ31,$A$7=12,AJ31,$A$7=13,AJ34,$A$7=14,AJ34,$A$7=15,AJ34,$A$7=16,AJ34,$A$7=17,AJ37,$A$7=18,AJ37,$A$7=19,AJ37,$A$7=20,AJ37,$A$7=21,AJ40,$A$7=22,AJ40,$A$7=23,AJ40,$A$7=24,AJ40,$A$7=25,AJ43,$A$7=26,AJ43,$A$7=27,AJ43,$A$7=28,AJ43,$A$7=29,AJ46,$A$7=30,AJ46,$A$7=31,AJ46,$A$7=32,AJ46,$A$7=33,AJ49,$A$7=34,AJ49,$A$7=35,AJ49,$A$7=36,AJ49,$A$7=37,AJ50,$A$7=38,AJ51,$A$7=39,AJ52,$A$7=40,AJ52)</f>
        <v>0</v>
      </c>
      <c r="AN22" s="4" t="str">
        <f t="shared" si="8"/>
        <v>7b</v>
      </c>
      <c r="AO22" s="4" t="str" cm="1">
        <f t="array" ref="AO22">_xlfn.IFS($A$7=1,0,$A$7=2,0,$A$7=3,0,$A$7=4,AN23,$A$7=5,AN24,$A$7=6,AN24,$A$7=7,AN24,$A$7=8,AN24,$A$7=9,AN25,$A$7=10,AN25,$A$7=11,AN25,$A$7=12,AN25,$A$7=13,AN26,$A$7=14,AN26,$A$7=15,AN26,$A$7=16,AN26,$A$7=17,AN27,$A$7=18,AN27,$A$7=19,AN27,$A$7=20,AN27,$A$7=21,AN28,$A$7=22,AN28,$A$7=23,AN28,$A$7=24,AN28,$A$7=25,AN29,$A$7=26,AN29,$A$7=27,AN29,$A$7=28,AN29,$A$7=29,AN30,$A$7=30,AN30,$A$7=31,AN30,$A$7=32,AN30,$A$7=33,AN31,$A$7=34,AN31,$A$7=35,AN31,$A$7=36,AN31,$A$7=37,0,$A$7=38,AN32,$A$7=39,AN32,$A$7=40,AN32)</f>
        <v>9a</v>
      </c>
      <c r="AP22" s="4" t="str" cm="1">
        <f t="array" ref="AP22">_xlfn.IFS($A$7=1,0,$A$7=2,0,$A$7=3,0,$A$7=4,AN32,$A$7=5,AN33,$A$7=6,AN33,$A$7=7,AN33,$A$7=8,AN33,$A$7=9,AN34,$A$7=10,AN28,$A$7=11,AN28,$A$7=12,AN28,$A$7=13,AN30,$A$7=14,AN30,$A$7=15,AN30,$A$7=16,AN30,$A$7=17,AN32,$A$7=18,AN32,$A$7=19,AN32,$A$7=20,AN32,$A$7=21,AN34,$A$7=22,AN34,$A$7=23,AN34,$A$7=24,AN34,$A$7=25,AN36,$A$7=26,AN36,$A$7=27,AN36,$A$7=28,AN36,$A$7=29,AN38,$A$7=30,AN38,$A$7=31,AN38,$A$7=32,AN38,$A$7=33,AN40,$A$7=34,AN40,$A$7=35,AN40,$A$7=36,AN40,$A$7=37,0,$A$7=38,0,$A$7=39,AN42,$A$7=40,AN42)</f>
        <v>10d</v>
      </c>
      <c r="AQ22" s="4" cm="1">
        <f t="array" ref="AQ22">_xlfn.IFS($A$7=1,0,$A$7=2,0,$A$7=3,0,$A$7=4,AN42,$A$7=5,AN43,$A$7=6,AN43,$A$7=7,AN43,$A$7=8,AN31,$A$7=9,AN31,$A$7=10,AN31,$A$7=11,AN31,$A$7=12,AN31,$A$7=13,AN34,$A$7=14,AN34,$A$7=15,AN34,$A$7=16,AN34,$A$7=17,AN37,$A$7=18,AN37,$A$7=19,AN37,$A$7=20,AN37,$A$7=21,AN40,$A$7=22,AN40,$A$7=23,AN40,$A$7=24,AN40,$A$7=25,AN43,$A$7=26,AN43,$A$7=27,AN43,$A$7=28,AN43,$A$7=29,AN46,$A$7=30,AN46,$A$7=31,AN46,$A$7=32,AN46,$A$7=33,AN49,$A$7=34,AN49,$A$7=35,AN49,$A$7=36,AN49,$A$7=37,AN50,$A$7=38,AN51,$A$7=39,AN52,$A$7=40,AN52)</f>
        <v>0</v>
      </c>
      <c r="AR22" s="4" t="str">
        <f t="shared" si="9"/>
        <v>7a</v>
      </c>
      <c r="AS22" s="4" t="str" cm="1">
        <f t="array" ref="AS22">_xlfn.IFS($A$7=1,0,$A$7=2,0,$A$7=3,0,$A$7=4,AR23,$A$7=5,AR24,$A$7=6,AR24,$A$7=7,AR24,$A$7=8,AR24,$A$7=9,AR25,$A$7=10,AR25,$A$7=11,AR25,$A$7=12,AR25,$A$7=13,AR26,$A$7=14,AR26,$A$7=15,AR26,$A$7=16,AR26,$A$7=17,AR27,$A$7=18,AR27,$A$7=19,AR27,$A$7=20,AR27,$A$7=21,AR28,$A$7=22,AR28,$A$7=23,AR28,$A$7=24,AR28,$A$7=25,AR29,$A$7=26,AR29,$A$7=27,AR29,$A$7=28,AR29,$A$7=29,AR30,$A$7=30,AR30,$A$7=31,AR30,$A$7=32,AR30,$A$7=33,0,$A$7=34,AR31,$A$7=35,AR31,$A$7=36,AR31,$A$7=37,AR32,$A$7=38,AR32,$A$7=39,AR32,$A$7=40,AR32)</f>
        <v>8d</v>
      </c>
      <c r="AT22" s="4" t="str" cm="1">
        <f t="array" ref="AT22">_xlfn.IFS($A$7=1,0,$A$7=2,0,$A$7=3,0,$A$7=4,AR32,$A$7=5,AR33,$A$7=6,AR33,$A$7=7,AR33,$A$7=8,AR33,$A$7=9,AR34,$A$7=10,AR28,$A$7=11,AR28,$A$7=12,AR28,$A$7=13,AR30,$A$7=14,AR30,$A$7=15,AR30,$A$7=16,AR30,$A$7=17,AR32,$A$7=18,AR32,$A$7=19,AR32,$A$7=20,AR32,$A$7=21,AR34,$A$7=22,AR34,$A$7=23,AR34,$A$7=24,AR34,$A$7=25,AR36,$A$7=26,AR36,$A$7=27,AR36,$A$7=28,AR36,$A$7=29,AR38,$A$7=30,AR38,$A$7=31,AR38,$A$7=32,AR38,$A$7=33,0,$A$7=34,0,$A$7=35,AR40,$A$7=36,AR40,$A$7=37,AR41,$A$7=38,AR42,$A$7=39,AR42,$A$7=40,AR42)</f>
        <v>10c</v>
      </c>
      <c r="AU22" s="4" cm="1">
        <f t="array" ref="AU22">_xlfn.IFS($A$7=1,0,$A$7=2,0,$A$7=3,0,$A$7=4,AR42,$A$7=5,AR43,$A$7=6,AR43,$A$7=7,AR43,$A$7=8,AR31,$A$7=9,AR31,$A$7=10,AR31,$A$7=11,AR31,$A$7=12,AR31,$A$7=13,AR34,$A$7=14,AR34,$A$7=15,AR34,$A$7=16,AR34,$A$7=17,AR37,$A$7=18,AR37,$A$7=19,AR37,$A$7=20,AR37,$A$7=21,AR40,$A$7=22,AR40,$A$7=23,AR40,$A$7=24,AR40,$A$7=25,AR43,$A$7=26,AR43,$A$7=27,AR43,$A$7=28,AR43,$A$7=29,AR46,$A$7=30,AR46,$A$7=31,AR46,$A$7=32,AR46,$A$7=33,AR49,$A$7=34,AR49,$A$7=35,AR49,$A$7=36,AR49,$A$7=37,AR50,$A$7=38,AR51,$A$7=39,AR52,$A$7=40,AR52)</f>
        <v>0</v>
      </c>
      <c r="AV22" s="4" t="str">
        <f t="shared" si="10"/>
        <v>6d</v>
      </c>
      <c r="AW22" s="4" t="str" cm="1">
        <f t="array" ref="AW22">_xlfn.IFS($A$7=1,0,$A$7=2,0,$A$7=3,0,$A$7=4,AV23,$A$7=5,AV24,$A$7=6,AV24,$A$7=7,AV24,$A$7=8,AV24,$A$7=9,AV25,$A$7=10,AV25,$A$7=11,AV25,$A$7=12,AV25,$A$7=13,AV26,$A$7=14,AV26,$A$7=15,AV26,$A$7=16,AV26,$A$7=17,AV27,$A$7=18,AV27,$A$7=19,AV27,$A$7=20,AV27,$A$7=21,AV28,$A$7=22,AV28,$A$7=23,AV28,$A$7=24,AV28,$A$7=25,AV29,$A$7=26,AV29,$A$7=27,AV29,$A$7=28,AV29,$A$7=29,0,$A$7=30,AV30,$A$7=31,AV30,$A$7=32,AV30,$A$7=33,AV31,$A$7=34,AV31,$A$7=35,AV31,$A$7=36,AV31,$A$7=37,AV32,$A$7=38,AV32,$A$7=39,AV32,$A$7=40,AV32)</f>
        <v>8c</v>
      </c>
      <c r="AX22" s="4" t="str" cm="1">
        <f t="array" ref="AX22">_xlfn.IFS($A$7=1,0,$A$7=2,0,$A$7=3,0,$A$7=4,AV32,$A$7=5,AV33,$A$7=6,AV33,$A$7=7,AV33,$A$7=8,AV33,$A$7=9,AV34,$A$7=10,AV28,$A$7=11,AV28,$A$7=12,AV28,$A$7=13,AV30,$A$7=14,AV30,$A$7=15,AV30,$A$7=16,AV30,$A$7=17,AV32,$A$7=18,AV32,$A$7=19,AV32,$A$7=20,AV32,$A$7=21,AV34,$A$7=22,AV34,$A$7=23,AV34,$A$7=24,AV34,$A$7=25,AV36,$A$7=26,AV36,$A$7=27,AV36,$A$7=28,AV36,$A$7=29,0,$A$7=30,0,$A$7=31,AV38,$A$7=32,AV38,$A$7=33,AV39,$A$7=34,AV40,$A$7=35,AV40,$A$7=36,AV40,$A$7=37,AV41,$A$7=38,AV42,$A$7=39,AV42,$A$7=40,AV42)</f>
        <v>10b</v>
      </c>
      <c r="AY22" s="4" cm="1">
        <f t="array" ref="AY22">_xlfn.IFS($A$7=1,0,$A$7=2,0,$A$7=3,0,$A$7=4,AV42,$A$7=5,AV43,$A$7=6,AV43,$A$7=7,AV43,$A$7=8,AV31,$A$7=9,AV31,$A$7=10,AV31,$A$7=11,AV31,$A$7=12,AV31,$A$7=13,AV34,$A$7=14,AV34,$A$7=15,AV34,$A$7=16,AV34,$A$7=17,AV37,$A$7=18,AV37,$A$7=19,AV37,$A$7=20,AV37,$A$7=21,AV40,$A$7=22,AV40,$A$7=23,AV40,$A$7=24,AV40,$A$7=25,AV43,$A$7=26,AV43,$A$7=27,AV43,$A$7=28,AV43,$A$7=29,AV46,$A$7=30,AV46,$A$7=31,AV46,$A$7=32,AV46,$A$7=33,AV39,$A$7=34,AV48,$A$7=35,AV49,$A$7=36,AV49,$A$7=37,AV50,$A$7=38,AV51,$A$7=39,AV52,$A$7=40,AV52)</f>
        <v>0</v>
      </c>
      <c r="BF22" s="1"/>
      <c r="BG22" s="1"/>
      <c r="BH22" s="1"/>
    </row>
    <row r="23" spans="1:63" x14ac:dyDescent="0.2">
      <c r="A23" s="1">
        <v>-27</v>
      </c>
      <c r="B23">
        <v>20</v>
      </c>
      <c r="C23" s="3">
        <f t="shared" si="0"/>
        <v>0.88194444444444442</v>
      </c>
      <c r="D23" s="4" t="str">
        <f>'Zeitpläne Stationen'!B22</f>
        <v>9d</v>
      </c>
      <c r="E23" s="4" cm="1">
        <f t="array" ref="E23">_xlfn.IFS($A$7=1,0,$A$7=2,0,$A$7=3,0,$A$7=4,D24,$A$7=5,D25,$A$7=6,D25,$A$7=7,D25,$A$7=8,D25,$A$7=9,D26,$A$7=10,D26,$A$7=11,D26,$A$7=12,D26,$A$7=13,D27,$A$7=14,D27,$A$7=15,D27,$A$7=16,D27,$A$7=17,D28,$A$7=18,D28,$A$7=19,D28,$A$7=20,D28,$A$7=21,D29,$A$7=22,D29,$A$7=23,D29,$A$7=24,D29,$A$7=25,D30,$A$7=26,D30,$A$7=27,D30,$A$7=28,D30,$A$7=29,D31,$A$7=30,D31,$A$7=31,D31,$A$7=32,D31,$A$7=33,D32,$A$7=34,D32,$A$7=35,D32,$A$7=36,D32,$A$7=37,D33,$A$7=38,D33,$A$7=39,D33,$A$7=40,D33)</f>
        <v>0</v>
      </c>
      <c r="F23" s="4" cm="1">
        <f t="array" ref="F23">_xlfn.IFS($A$7=1,0,$A$7=2,0,$A$7=3,0,$A$7=4,D33,$A$7=5,D34,$A$7=6,D34,$A$7=7,D34,$A$7=8,D34,$A$7=9,D35,$A$7=10,D29,$A$7=11,D29,$A$7=12,D29,$A$7=13,D31,$A$7=14,D31,$A$7=15,D31,$A$7=16,D31,$A$7=17,D33,$A$7=18,D33,$A$7=19,D33,$A$7=20,D33,$A$7=21,D35,$A$7=22,D35,$A$7=23,D35,$A$7=24,D35,$A$7=25,D37,$A$7=26,D37,$A$7=27,D37,$A$7=28,D37,$A$7=29,D39,$A$7=30,D39,$A$7=31,D39,$A$7=32,D39,$A$7=33,D41,$A$7=34,D41,$A$7=35,D41,$A$7=36,D41,$A$7=37,D42,$A$7=38,D43,$A$7=39,D43,$A$7=40,D43)</f>
        <v>0</v>
      </c>
      <c r="G23" s="4" cm="1">
        <f t="array" ref="G23">_xlfn.IFS($A$7=1,0,$A$7=2,0,$A$7=3,0,$A$7=4,D43,$A$7=5,D44,$A$7=6,D44,$A$7=7,D44,$A$7=8,D32,$A$7=9,D32,$A$7=10,D32,$A$7=11,D32,$A$7=12,D32,$A$7=13,D35,$A$7=14,D35,$A$7=15,D35,$A$7=16,D35,$A$7=17,D38,$A$7=18,D38,$A$7=19,D38,$A$7=20,D38,$A$7=21,D41,$A$7=22,D41,$A$7=23,D41,$A$7=24,D41,$A$7=25,D44,$A$7=26,D44,$A$7=27,D44,$A$7=28,D44,$A$7=29,D47,$A$7=30,D47,$A$7=31,D47,$A$7=32,D47,$A$7=33,D50,$A$7=34,D50,$A$7=35,D50,$A$7=36,D50,$A$7=37,D51,$A$7=38,D52,$A$7=39,D53,$A$7=40,D53)</f>
        <v>1</v>
      </c>
      <c r="H23" s="4" t="str">
        <f>'Zeitpläne Stationen'!B21</f>
        <v>9c</v>
      </c>
      <c r="I23" s="4" t="str" cm="1">
        <f t="array" ref="I23">_xlfn.IFS($A$7=1,0,$A$7=2,0,$A$7=3,0,$A$7=4,H24,$A$7=5,H25,$A$7=6,H25,$A$7=7,H25,$A$7=8,H25,$A$7=9,H26,$A$7=10,H26,$A$7=11,H26,$A$7=12,H26,$A$7=13,H27,$A$7=14,H27,$A$7=15,H27,$A$7=16,H27,$A$7=17,H28,$A$7=18,H28,$A$7=19,H28,$A$7=20,H28,$A$7=21,H29,$A$7=22,H29,$A$7=23,H29,$A$7=24,H29,$A$7=25,H30,$A$7=26,H30,$A$7=27,H30,$A$7=28,H30,$A$7=29,H31,$A$7=30,H31,$A$7=31,H31,$A$7=32,H31,$A$7=33,H32,$A$7=34,H32,$A$7=35,H32,$A$7=36,H32,$A$7=37,H33,$A$7=38,H33,$A$7=39,H33,$A$7=40,H33)</f>
        <v>11b</v>
      </c>
      <c r="J23" s="4" cm="1">
        <f t="array" ref="J23">_xlfn.IFS($A$7=1,0,$A$7=2,0,$A$7=3,0,$A$7=4,H33,$A$7=5,H34,$A$7=6,H34,$A$7=7,H34,$A$7=8,H34,$A$7=9,H35,$A$7=10,H29,$A$7=11,H29,$A$7=12,H29,$A$7=13,H31,$A$7=14,H31,$A$7=15,H31,$A$7=16,H31,$A$7=17,H33,$A$7=18,H33,$A$7=19,H33,$A$7=20,H33,$A$7=21,H35,$A$7=22,H35,$A$7=23,H35,$A$7=24,H35,$A$7=25,H37,$A$7=26,H37,$A$7=27,H37,$A$7=28,H37,$A$7=29,H39,$A$7=30,H39,$A$7=31,H39,$A$7=32,H39,$A$7=33,H41,$A$7=34,H41,$A$7=35,H41,$A$7=36,H41,$A$7=37,H42,$A$7=38,H43,$A$7=39,H43,$A$7=40,H43)</f>
        <v>0</v>
      </c>
      <c r="K23" s="4" cm="1">
        <f t="array" ref="K23">_xlfn.IFS($A$7=1,0,$A$7=2,0,$A$7=3,0,$A$7=4,H43,$A$7=5,H44,$A$7=6,H44,$A$7=7,H44,$A$7=8,H32,$A$7=9,H32,$A$7=10,H32,$A$7=11,H32,$A$7=12,H32,$A$7=13,H35,$A$7=14,H35,$A$7=15,H35,$A$7=16,H35,$A$7=17,H38,$A$7=18,H38,$A$7=19,H38,$A$7=20,H38,$A$7=21,H41,$A$7=22,H41,$A$7=23,H41,$A$7=24,H41,$A$7=25,H44,$A$7=26,H44,$A$7=27,H44,$A$7=28,H44,$A$7=29,H47,$A$7=30,H47,$A$7=31,H47,$A$7=32,H47,$A$7=33,H50,$A$7=34,H50,$A$7=35,H50,$A$7=36,H50,$A$7=37,H51,$A$7=38,H52,$A$7=39,H53,$A$7=40,H53)</f>
        <v>0</v>
      </c>
      <c r="L23" s="4" t="str">
        <f t="shared" si="1"/>
        <v>9b</v>
      </c>
      <c r="M23" s="4" t="str" cm="1">
        <f t="array" ref="M23">_xlfn.IFS($A$7=1,0,$A$7=2,0,$A$7=3,0,$A$7=4,L24,$A$7=5,L25,$A$7=6,L25,$A$7=7,L25,$A$7=8,L25,$A$7=9,L26,$A$7=10,L26,$A$7=11,L26,$A$7=12,L26,$A$7=13,L27,$A$7=14,L27,$A$7=15,L27,$A$7=16,L27,$A$7=17,L28,$A$7=18,L28,$A$7=19,L28,$A$7=20,L28,$A$7=21,L29,$A$7=22,L29,$A$7=23,L29,$A$7=24,L29,$A$7=25,L30,$A$7=26,L30,$A$7=27,L30,$A$7=28,L30,$A$7=29,L31,$A$7=30,L31,$A$7=31,L31,$A$7=32,L31,$A$7=33,L32,$A$7=34,L32,$A$7=35,L32,$A$7=36,L32,$A$7=37,L33,$A$7=38,L33,$A$7=39,L33,$A$7=40,L33)</f>
        <v>11a</v>
      </c>
      <c r="N23" s="4" cm="1">
        <f t="array" ref="N23">_xlfn.IFS($A$7=1,0,$A$7=2,0,$A$7=3,0,$A$7=4,L33,$A$7=5,L34,$A$7=6,L34,$A$7=7,L34,$A$7=8,L34,$A$7=9,L35,$A$7=10,L29,$A$7=11,L29,$A$7=12,L29,$A$7=13,L31,$A$7=14,L31,$A$7=15,L31,$A$7=16,L31,$A$7=17,L33,$A$7=18,L33,$A$7=19,L33,$A$7=20,L33,$A$7=21,L35,$A$7=22,L35,$A$7=23,L35,$A$7=24,L35,$A$7=25,L37,$A$7=26,L37,$A$7=27,L37,$A$7=28,L37,$A$7=29,L39,$A$7=30,L39,$A$7=31,L39,$A$7=32,L39,$A$7=33,L41,$A$7=34,L41,$A$7=35,L41,$A$7=36,L41,$A$7=37,L42,$A$7=38,L43,$A$7=39,L43,$A$7=40,L43)</f>
        <v>0</v>
      </c>
      <c r="O23" s="4" cm="1">
        <f t="array" ref="O23">_xlfn.IFS($A$7=1,0,$A$7=2,0,$A$7=3,0,$A$7=4,L43,$A$7=5,L44,$A$7=6,L44,$A$7=7,L44,$A$7=8,L32,$A$7=9,L32,$A$7=10,L32,$A$7=11,L32,$A$7=12,L32,$A$7=13,L35,$A$7=14,L35,$A$7=15,L35,$A$7=16,L35,$A$7=17,L38,$A$7=18,L38,$A$7=19,L38,$A$7=20,L38,$A$7=21,L41,$A$7=22,L41,$A$7=23,L41,$A$7=24,L41,$A$7=25,L44,$A$7=26,L44,$A$7=27,L44,$A$7=28,L44,$A$7=29,L47,$A$7=30,L47,$A$7=31,L47,$A$7=32,L47,$A$7=33,L50,$A$7=34,L50,$A$7=35,L50,$A$7=36,L50,$A$7=37,L51,$A$7=38,L52,$A$7=39,L53,$A$7=40,L53)</f>
        <v>0</v>
      </c>
      <c r="P23" s="4" t="str">
        <f t="shared" si="2"/>
        <v>9a</v>
      </c>
      <c r="Q23" s="4" t="str" cm="1">
        <f t="array" ref="Q23">_xlfn.IFS($A$7=1,0,$A$7=2,0,$A$7=3,0,$A$7=4,P24,$A$7=5,P25,$A$7=6,P25,$A$7=7,P25,$A$7=8,P25,$A$7=9,P26,$A$7=10,P26,$A$7=11,P26,$A$7=12,P26,$A$7=13,P27,$A$7=14,P27,$A$7=15,P27,$A$7=16,P27,$A$7=17,P28,$A$7=18,P28,$A$7=19,P28,$A$7=20,P28,$A$7=21,P29,$A$7=22,P29,$A$7=23,P29,$A$7=24,P29,$A$7=25,P30,$A$7=26,P30,$A$7=27,P30,$A$7=28,P30,$A$7=29,P31,$A$7=30,P31,$A$7=31,P31,$A$7=32,P31,$A$7=33,P32,$A$7=34,P32,$A$7=35,P32,$A$7=36,P32,$A$7=37,P33,$A$7=38,P33,$A$7=39,P33,$A$7=40,P33)</f>
        <v>10d</v>
      </c>
      <c r="R23" s="4" cm="1">
        <f t="array" ref="R23">_xlfn.IFS($A$7=1,0,$A$7=2,0,$A$7=3,0,$A$7=4,P33,$A$7=5,P34,$A$7=6,P34,$A$7=7,P34,$A$7=8,P34,$A$7=9,P35,$A$7=10,P29,$A$7=11,P29,$A$7=12,P29,$A$7=13,P31,$A$7=14,P31,$A$7=15,P31,$A$7=16,P31,$A$7=17,P33,$A$7=18,P33,$A$7=19,P33,$A$7=20,P33,$A$7=21,P35,$A$7=22,P35,$A$7=23,P35,$A$7=24,P35,$A$7=25,P37,$A$7=26,P37,$A$7=27,P37,$A$7=28,P37,$A$7=29,P39,$A$7=30,P39,$A$7=31,P39,$A$7=32,P39,$A$7=33,P41,$A$7=34,P41,$A$7=35,P41,$A$7=36,P41,$A$7=37,P42,$A$7=38,P43,$A$7=39,P43,$A$7=40,P43)</f>
        <v>0</v>
      </c>
      <c r="S23" s="4" cm="1">
        <f t="array" ref="S23">_xlfn.IFS($A$7=1,0,$A$7=2,0,$A$7=3,0,$A$7=4,P43,$A$7=5,P44,$A$7=6,P44,$A$7=7,P44,$A$7=8,P32,$A$7=9,P32,$A$7=10,P32,$A$7=11,P32,$A$7=12,P32,$A$7=13,P35,$A$7=14,P35,$A$7=15,P35,$A$7=16,P35,$A$7=17,P38,$A$7=18,P38,$A$7=19,P38,$A$7=20,P38,$A$7=21,P41,$A$7=22,P41,$A$7=23,P41,$A$7=24,P41,$A$7=25,P44,$A$7=26,P44,$A$7=27,P44,$A$7=28,P44,$A$7=29,P47,$A$7=30,P47,$A$7=31,P47,$A$7=32,P47,$A$7=33,P50,$A$7=34,P50,$A$7=35,P50,$A$7=36,P50,$A$7=37,P51,$A$7=38,P52,$A$7=39,P53,$A$7=40,P53)</f>
        <v>0</v>
      </c>
      <c r="T23" s="4" t="str">
        <f t="shared" si="3"/>
        <v>8d</v>
      </c>
      <c r="U23" s="4" t="str" cm="1">
        <f t="array" ref="U23">_xlfn.IFS($A$7=1,0,$A$7=2,0,$A$7=3,0,$A$7=4,T24,$A$7=5,T25,$A$7=6,T25,$A$7=7,T25,$A$7=8,T25,$A$7=9,T26,$A$7=10,T26,$A$7=11,T26,$A$7=12,T26,$A$7=13,T27,$A$7=14,T27,$A$7=15,T27,$A$7=16,T27,$A$7=17,T28,$A$7=18,T28,$A$7=19,T28,$A$7=20,T28,$A$7=21,T29,$A$7=22,T29,$A$7=23,T29,$A$7=24,T29,$A$7=25,T30,$A$7=26,T30,$A$7=27,T30,$A$7=28,T30,$A$7=29,T31,$A$7=30,T31,$A$7=31,T31,$A$7=32,T31,$A$7=33,T32,$A$7=34,T32,$A$7=35,T32,$A$7=36,T32,$A$7=37,T33,$A$7=38,T33,$A$7=39,T33,$A$7=40,T33)</f>
        <v>10c</v>
      </c>
      <c r="V23" s="4" cm="1">
        <f t="array" ref="V23">_xlfn.IFS($A$7=1,0,$A$7=2,0,$A$7=3,0,$A$7=4,T33,$A$7=5,T34,$A$7=6,T34,$A$7=7,T34,$A$7=8,T34,$A$7=9,T35,$A$7=10,T29,$A$7=11,T29,$A$7=12,T29,$A$7=13,T31,$A$7=14,T31,$A$7=15,T31,$A$7=16,T31,$A$7=17,T33,$A$7=18,T33,$A$7=19,T33,$A$7=20,T33,$A$7=21,T35,$A$7=22,T35,$A$7=23,T35,$A$7=24,T35,$A$7=25,T37,$A$7=26,T37,$A$7=27,T37,$A$7=28,T37,$A$7=29,T39,$A$7=30,T39,$A$7=31,T39,$A$7=32,T39,$A$7=33,T41,$A$7=34,T41,$A$7=35,T41,$A$7=36,T41,$A$7=37,T42,$A$7=38,T43,$A$7=39,T43,$A$7=40,T43)</f>
        <v>0</v>
      </c>
      <c r="W23" s="4" cm="1">
        <f t="array" ref="W23">_xlfn.IFS($A$7=1,0,$A$7=2,0,$A$7=3,0,$A$7=4,T43,$A$7=5,T44,$A$7=6,T44,$A$7=7,T44,$A$7=8,T32,$A$7=9,T32,$A$7=10,T32,$A$7=11,T32,$A$7=12,T32,$A$7=13,T35,$A$7=14,T35,$A$7=15,T35,$A$7=16,T35,$A$7=17,T38,$A$7=18,T38,$A$7=19,T38,$A$7=20,T38,$A$7=21,T41,$A$7=22,T41,$A$7=23,T41,$A$7=24,T41,$A$7=25,T44,$A$7=26,T44,$A$7=27,T44,$A$7=28,T44,$A$7=29,T47,$A$7=30,T47,$A$7=31,T47,$A$7=32,T47,$A$7=33,T50,$A$7=34,T50,$A$7=35,T50,$A$7=36,T50,$A$7=37,T51,$A$7=38,T52,$A$7=39,T53,$A$7=40,T53)</f>
        <v>0</v>
      </c>
      <c r="X23" s="4" t="str">
        <f t="shared" si="4"/>
        <v>8c</v>
      </c>
      <c r="Y23" s="4" t="str" cm="1">
        <f t="array" ref="Y23">_xlfn.IFS($A$7=1,0,$A$7=2,0,$A$7=3,0,$A$7=4,X24,$A$7=5,X25,$A$7=6,X25,$A$7=7,X25,$A$7=8,X25,$A$7=9,X26,$A$7=10,X26,$A$7=11,X26,$A$7=12,X26,$A$7=13,X27,$A$7=14,X27,$A$7=15,X27,$A$7=16,X27,$A$7=17,X28,$A$7=18,X28,$A$7=19,X28,$A$7=20,X28,$A$7=21,X29,$A$7=22,X29,$A$7=23,X29,$A$7=24,X29,$A$7=25,X30,$A$7=26,X30,$A$7=27,X30,$A$7=28,X30,$A$7=29,X31,$A$7=30,X31,$A$7=31,X31,$A$7=32,X31,$A$7=33,X32,$A$7=34,X32,$A$7=35,X32,$A$7=36,X32,$A$7=37,X33,$A$7=38,X33,$A$7=39,X33,$A$7=40,X33)</f>
        <v>10b</v>
      </c>
      <c r="Z23" s="4" cm="1">
        <f t="array" ref="Z23">_xlfn.IFS($A$7=1,0,$A$7=2,0,$A$7=3,0,$A$7=4,X33,$A$7=5,X34,$A$7=6,X34,$A$7=7,X34,$A$7=8,X34,$A$7=9,X35,$A$7=10,X29,$A$7=11,X29,$A$7=12,X29,$A$7=13,X31,$A$7=14,X31,$A$7=15,X31,$A$7=16,X31,$A$7=17,X33,$A$7=18,X33,$A$7=19,X33,$A$7=20,X33,$A$7=21,X35,$A$7=22,X35,$A$7=23,X35,$A$7=24,X35,$A$7=25,X37,$A$7=26,X37,$A$7=27,X37,$A$7=28,X37,$A$7=29,X39,$A$7=30,X39,$A$7=31,X39,$A$7=32,X39,$A$7=33,X41,$A$7=34,X41,$A$7=35,X41,$A$7=36,X41,$A$7=37,X42,$A$7=38,X43,$A$7=39,X43,$A$7=40,X43)</f>
        <v>0</v>
      </c>
      <c r="AA23" s="4" cm="1">
        <f t="array" ref="AA23">_xlfn.IFS($A$7=1,0,$A$7=2,0,$A$7=3,0,$A$7=4,X43,$A$7=5,X44,$A$7=6,X44,$A$7=7,X44,$A$7=8,X32,$A$7=9,X32,$A$7=10,X32,$A$7=11,X32,$A$7=12,X32,$A$7=13,X35,$A$7=14,X35,$A$7=15,X35,$A$7=16,X35,$A$7=17,X38,$A$7=18,X38,$A$7=19,X38,$A$7=20,X38,$A$7=21,X41,$A$7=22,X41,$A$7=23,X41,$A$7=24,X41,$A$7=25,X44,$A$7=26,X44,$A$7=27,X44,$A$7=28,X44,$A$7=29,X47,$A$7=30,X47,$A$7=31,X47,$A$7=32,X47,$A$7=33,X50,$A$7=34,X50,$A$7=35,X50,$A$7=36,X50,$A$7=37,X51,$A$7=38,X52,$A$7=39,X53,$A$7=40,X53)</f>
        <v>0</v>
      </c>
      <c r="AB23" s="4" t="str">
        <f t="shared" si="5"/>
        <v>8b</v>
      </c>
      <c r="AC23" s="4" t="str" cm="1">
        <f t="array" ref="AC23">_xlfn.IFS($A$7=1,0,$A$7=2,0,$A$7=3,0,$A$7=4,AB24,$A$7=5,AB25,$A$7=6,AB25,$A$7=7,AB25,$A$7=8,AB25,$A$7=9,AB26,$A$7=10,AB26,$A$7=11,AB26,$A$7=12,AB26,$A$7=13,AB27,$A$7=14,AB27,$A$7=15,AB27,$A$7=16,AB27,$A$7=17,AB28,$A$7=18,AB28,$A$7=19,AB28,$A$7=20,AB28,$A$7=21,AB29,$A$7=22,AB29,$A$7=23,AB29,$A$7=24,AB29,$A$7=25,AB30,$A$7=26,AB30,$A$7=27,AB30,$A$7=28,AB30,$A$7=29,AB31,$A$7=30,AB31,$A$7=31,AB31,$A$7=32,AB31,$A$7=33,AB32,$A$7=34,AB32,$A$7=35,AB32,$A$7=36,AB32,$A$7=37,AB33,$A$7=38,AB33,$A$7=39,AB33,$A$7=40,AB33)</f>
        <v>10a</v>
      </c>
      <c r="AD23" s="4" cm="1">
        <f t="array" ref="AD23">_xlfn.IFS($A$7=1,0,$A$7=2,0,$A$7=3,0,$A$7=4,AB33,$A$7=5,AB34,$A$7=6,AB34,$A$7=7,AB34,$A$7=8,AB34,$A$7=9,AB35,$A$7=10,AB29,$A$7=11,AB29,$A$7=12,AB29,$A$7=13,AB31,$A$7=14,AB31,$A$7=15,AB31,$A$7=16,AB31,$A$7=17,AB33,$A$7=18,AB33,$A$7=19,AB33,$A$7=20,AB33,$A$7=21,AB35,$A$7=22,AB35,$A$7=23,AB35,$A$7=24,AB35,$A$7=25,AB37,$A$7=26,AB37,$A$7=27,AB37,$A$7=28,AB37,$A$7=29,AB39,$A$7=30,AB39,$A$7=31,AB39,$A$7=32,AB39,$A$7=33,AB41,$A$7=34,AB41,$A$7=35,AB41,$A$7=36,AB41,$A$7=37,AB42,$A$7=38,AB43,$A$7=39,AB43,$A$7=40,AB43)</f>
        <v>0</v>
      </c>
      <c r="AE23" s="4" cm="1">
        <f t="array" ref="AE23">_xlfn.IFS($A$7=1,0,$A$7=2,0,$A$7=3,0,$A$7=4,AB43,$A$7=5,AB44,$A$7=6,AB44,$A$7=7,AB44,$A$7=8,AB32,$A$7=9,AB32,$A$7=10,AB32,$A$7=11,AB32,$A$7=12,AB32,$A$7=13,AB35,$A$7=14,AB35,$A$7=15,AB35,$A$7=16,AB35,$A$7=17,AB38,$A$7=18,AB38,$A$7=19,AB38,$A$7=20,AB38,$A$7=21,AB41,$A$7=22,AB41,$A$7=23,AB41,$A$7=24,AB41,$A$7=25,AB44,$A$7=26,AB44,$A$7=27,AB44,$A$7=28,AB44,$A$7=29,AB47,$A$7=30,AB47,$A$7=31,AB47,$A$7=32,AB47,$A$7=33,AB50,$A$7=34,AB50,$A$7=35,AB50,$A$7=36,AB50,$A$7=37,AB51,$A$7=38,AB52,$A$7=39,AB53,$A$7=40,AB53)</f>
        <v>0</v>
      </c>
      <c r="AF23" s="4" t="str">
        <f t="shared" si="6"/>
        <v>8a</v>
      </c>
      <c r="AG23" s="4" t="str" cm="1">
        <f t="array" ref="AG23">_xlfn.IFS($A$7=1,0,$A$7=2,0,$A$7=3,0,$A$7=4,AF24,$A$7=5,AF25,$A$7=6,AF25,$A$7=7,AF25,$A$7=8,AF25,$A$7=9,AF26,$A$7=10,AF26,$A$7=11,AF26,$A$7=12,AF26,$A$7=13,AF27,$A$7=14,AF27,$A$7=15,AF27,$A$7=16,AF27,$A$7=17,AF28,$A$7=18,AF28,$A$7=19,AF28,$A$7=20,AF28,$A$7=21,AF29,$A$7=22,AF29,$A$7=23,AF29,$A$7=24,AF29,$A$7=25,AF30,$A$7=26,AF30,$A$7=27,AF30,$A$7=28,AF30,$A$7=29,AF31,$A$7=30,AF31,$A$7=31,AF31,$A$7=32,AF31,$A$7=33,AF32,$A$7=34,AF32,$A$7=35,AF32,$A$7=36,AF32,$A$7=37,AF33,$A$7=38,AF33,$A$7=39,AF33,$A$7=40,AF33)</f>
        <v>9d</v>
      </c>
      <c r="AH23" s="4" cm="1">
        <f t="array" ref="AH23">_xlfn.IFS($A$7=1,0,$A$7=2,0,$A$7=3,0,$A$7=4,AF33,$A$7=5,AF34,$A$7=6,AF34,$A$7=7,AF34,$A$7=8,AF34,$A$7=9,AF35,$A$7=10,AF29,$A$7=11,AF29,$A$7=12,AF29,$A$7=13,AF31,$A$7=14,AF31,$A$7=15,AF31,$A$7=16,AF31,$A$7=17,AF33,$A$7=18,AF33,$A$7=19,AF33,$A$7=20,AF33,$A$7=21,AF35,$A$7=22,AF35,$A$7=23,AF35,$A$7=24,AF35,$A$7=25,AF37,$A$7=26,AF37,$A$7=27,AF37,$A$7=28,AF37,$A$7=29,AF39,$A$7=30,AF39,$A$7=31,AF39,$A$7=32,AF39,$A$7=33,AF41,$A$7=34,AF41,$A$7=35,AF41,$A$7=36,AF41,$A$7=37,AF42,$A$7=38,AF43,$A$7=39,AF43,$A$7=40,AF43)</f>
        <v>0</v>
      </c>
      <c r="AI23" s="4" cm="1">
        <f t="array" ref="AI23">_xlfn.IFS($A$7=1,0,$A$7=2,0,$A$7=3,0,$A$7=4,AF43,$A$7=5,AF44,$A$7=6,AF44,$A$7=7,AF44,$A$7=8,AF32,$A$7=9,AF32,$A$7=10,AF32,$A$7=11,AF32,$A$7=12,AF32,$A$7=13,AF35,$A$7=14,AF35,$A$7=15,AF35,$A$7=16,AF35,$A$7=17,AF38,$A$7=18,AF38,$A$7=19,AF38,$A$7=20,AF38,$A$7=21,AF41,$A$7=22,AF41,$A$7=23,AF41,$A$7=24,AF41,$A$7=25,AF44,$A$7=26,AF44,$A$7=27,AF44,$A$7=28,AF44,$A$7=29,AF47,$A$7=30,AF47,$A$7=31,AF47,$A$7=32,AF47,$A$7=33,AF50,$A$7=34,AF50,$A$7=35,AF50,$A$7=36,AF50,$A$7=37,AF51,$A$7=38,AF52,$A$7=39,AF53,$A$7=40,AF53)</f>
        <v>0</v>
      </c>
      <c r="AJ23" s="4" t="str">
        <f t="shared" si="7"/>
        <v>7d</v>
      </c>
      <c r="AK23" s="4" t="str" cm="1">
        <f t="array" ref="AK23">_xlfn.IFS($A$7=1,0,$A$7=2,0,$A$7=3,0,$A$7=4,AJ24,$A$7=5,AJ25,$A$7=6,AJ25,$A$7=7,AJ25,$A$7=8,AJ25,$A$7=9,AJ26,$A$7=10,AJ26,$A$7=11,AJ26,$A$7=12,AJ26,$A$7=13,AJ27,$A$7=14,AJ27,$A$7=15,AJ27,$A$7=16,AJ27,$A$7=17,AJ28,$A$7=18,AJ28,$A$7=19,AJ28,$A$7=20,AJ28,$A$7=21,AJ29,$A$7=22,AJ29,$A$7=23,AJ29,$A$7=24,AJ29,$A$7=25,AJ30,$A$7=26,AJ30,$A$7=27,AJ30,$A$7=28,AJ30,$A$7=29,AJ31,$A$7=30,AJ31,$A$7=31,AJ31,$A$7=32,AJ31,$A$7=33,AJ32,$A$7=34,AJ32,$A$7=35,AJ32,$A$7=36,AJ32,$A$7=37,AJ33,$A$7=38,AJ33,$A$7=39,AJ33,$A$7=40,AJ33)</f>
        <v>9c</v>
      </c>
      <c r="AL23" s="4" t="str" cm="1">
        <f t="array" ref="AL23">_xlfn.IFS($A$7=1,0,$A$7=2,0,$A$7=3,0,$A$7=4,AJ33,$A$7=5,AJ34,$A$7=6,AJ34,$A$7=7,AJ34,$A$7=8,AJ34,$A$7=9,AJ35,$A$7=10,AJ29,$A$7=11,AJ29,$A$7=12,AJ29,$A$7=13,AJ31,$A$7=14,AJ31,$A$7=15,AJ31,$A$7=16,AJ31,$A$7=17,AJ33,$A$7=18,AJ33,$A$7=19,AJ33,$A$7=20,AJ33,$A$7=21,AJ35,$A$7=22,AJ35,$A$7=23,AJ35,$A$7=24,AJ35,$A$7=25,AJ37,$A$7=26,AJ37,$A$7=27,AJ37,$A$7=28,AJ37,$A$7=29,AJ39,$A$7=30,AJ39,$A$7=31,AJ39,$A$7=32,AJ39,$A$7=33,AJ41,$A$7=34,AJ41,$A$7=35,AJ41,$A$7=36,AJ41,$A$7=37,AJ42,$A$7=38,AJ43,$A$7=39,AJ43,$A$7=40,AJ43)</f>
        <v>11b</v>
      </c>
      <c r="AM23" s="4" cm="1">
        <f t="array" ref="AM23">_xlfn.IFS($A$7=1,0,$A$7=2,0,$A$7=3,0,$A$7=4,AJ43,$A$7=5,AJ44,$A$7=6,AJ44,$A$7=7,AJ44,$A$7=8,AJ32,$A$7=9,AJ32,$A$7=10,AJ32,$A$7=11,AJ32,$A$7=12,AJ32,$A$7=13,AJ35,$A$7=14,AJ35,$A$7=15,AJ35,$A$7=16,AJ35,$A$7=17,AJ38,$A$7=18,AJ38,$A$7=19,AJ38,$A$7=20,AJ38,$A$7=21,AJ41,$A$7=22,AJ41,$A$7=23,AJ41,$A$7=24,AJ41,$A$7=25,AJ44,$A$7=26,AJ44,$A$7=27,AJ44,$A$7=28,AJ44,$A$7=29,AJ47,$A$7=30,AJ47,$A$7=31,AJ47,$A$7=32,AJ47,$A$7=33,AJ50,$A$7=34,AJ50,$A$7=35,AJ50,$A$7=36,AJ50,$A$7=37,AJ51,$A$7=38,AJ52,$A$7=39,AJ53,$A$7=40,AJ53)</f>
        <v>0</v>
      </c>
      <c r="AN23" s="4" t="str">
        <f t="shared" si="8"/>
        <v>7c</v>
      </c>
      <c r="AO23" s="4" t="str" cm="1">
        <f t="array" ref="AO23">_xlfn.IFS($A$7=1,0,$A$7=2,0,$A$7=3,0,$A$7=4,AN24,$A$7=5,AN25,$A$7=6,AN25,$A$7=7,AN25,$A$7=8,AN25,$A$7=9,AN26,$A$7=10,AN26,$A$7=11,AN26,$A$7=12,AN26,$A$7=13,AN27,$A$7=14,AN27,$A$7=15,AN27,$A$7=16,AN27,$A$7=17,AN28,$A$7=18,AN28,$A$7=19,AN28,$A$7=20,AN28,$A$7=21,AN29,$A$7=22,AN29,$A$7=23,AN29,$A$7=24,AN29,$A$7=25,AN30,$A$7=26,AN30,$A$7=27,AN30,$A$7=28,AN30,$A$7=29,AN31,$A$7=30,AN31,$A$7=31,AN31,$A$7=32,AN31,$A$7=33,AN32,$A$7=34,AN32,$A$7=35,AN32,$A$7=36,AN32,$A$7=37,AN33,$A$7=38,AN33,$A$7=39,AN33,$A$7=40,AN33)</f>
        <v>9b</v>
      </c>
      <c r="AP23" s="4" t="str" cm="1">
        <f t="array" ref="AP23">_xlfn.IFS($A$7=1,0,$A$7=2,0,$A$7=3,0,$A$7=4,AN33,$A$7=5,AN34,$A$7=6,AN34,$A$7=7,AN34,$A$7=8,AN34,$A$7=9,AN35,$A$7=10,AN29,$A$7=11,AN29,$A$7=12,AN29,$A$7=13,AN31,$A$7=14,AN31,$A$7=15,AN31,$A$7=16,AN31,$A$7=17,AN33,$A$7=18,AN33,$A$7=19,AN33,$A$7=20,AN33,$A$7=21,AN35,$A$7=22,AN35,$A$7=23,AN35,$A$7=24,AN35,$A$7=25,AN37,$A$7=26,AN37,$A$7=27,AN37,$A$7=28,AN37,$A$7=29,AN39,$A$7=30,AN39,$A$7=31,AN39,$A$7=32,AN39,$A$7=33,AN41,$A$7=34,AN41,$A$7=35,AN41,$A$7=36,AN41,$A$7=37,AN42,$A$7=38,AN43,$A$7=39,AN43,$A$7=40,AN43)</f>
        <v>11a</v>
      </c>
      <c r="AQ23" s="4" cm="1">
        <f t="array" ref="AQ23">_xlfn.IFS($A$7=1,0,$A$7=2,0,$A$7=3,0,$A$7=4,AN43,$A$7=5,AN44,$A$7=6,AN44,$A$7=7,AN44,$A$7=8,AN32,$A$7=9,AN32,$A$7=10,AN32,$A$7=11,AN32,$A$7=12,AN32,$A$7=13,AN35,$A$7=14,AN35,$A$7=15,AN35,$A$7=16,AN35,$A$7=17,AN38,$A$7=18,AN38,$A$7=19,AN38,$A$7=20,AN38,$A$7=21,AN41,$A$7=22,AN41,$A$7=23,AN41,$A$7=24,AN41,$A$7=25,AN44,$A$7=26,AN44,$A$7=27,AN44,$A$7=28,AN44,$A$7=29,AN47,$A$7=30,AN47,$A$7=31,AN47,$A$7=32,AN47,$A$7=33,AN50,$A$7=34,AN50,$A$7=35,AN50,$A$7=36,AN50,$A$7=37,AN51,$A$7=38,AN52,$A$7=39,AN53,$A$7=40,AN53)</f>
        <v>0</v>
      </c>
      <c r="AR23" s="4" t="str">
        <f t="shared" si="9"/>
        <v>7b</v>
      </c>
      <c r="AS23" s="4" t="str" cm="1">
        <f t="array" ref="AS23">_xlfn.IFS($A$7=1,0,$A$7=2,0,$A$7=3,0,$A$7=4,AR24,$A$7=5,AR25,$A$7=6,AR25,$A$7=7,AR25,$A$7=8,AR25,$A$7=9,AR26,$A$7=10,AR26,$A$7=11,AR26,$A$7=12,AR26,$A$7=13,AR27,$A$7=14,AR27,$A$7=15,AR27,$A$7=16,AR27,$A$7=17,AR28,$A$7=18,AR28,$A$7=19,AR28,$A$7=20,AR28,$A$7=21,AR29,$A$7=22,AR29,$A$7=23,AR29,$A$7=24,AR29,$A$7=25,AR30,$A$7=26,AR30,$A$7=27,AR30,$A$7=28,AR30,$A$7=29,AR31,$A$7=30,AR31,$A$7=31,AR31,$A$7=32,AR31,$A$7=33,AR32,$A$7=34,AR32,$A$7=35,AR32,$A$7=36,AR32,$A$7=37,0,$A$7=38,AR33,$A$7=39,AR33,$A$7=40,AR33)</f>
        <v>9a</v>
      </c>
      <c r="AT23" s="4" t="str" cm="1">
        <f t="array" ref="AT23">_xlfn.IFS($A$7=1,0,$A$7=2,0,$A$7=3,0,$A$7=4,AR33,$A$7=5,AR34,$A$7=6,AR34,$A$7=7,AR34,$A$7=8,AR34,$A$7=9,AR35,$A$7=10,AR29,$A$7=11,AR29,$A$7=12,AR29,$A$7=13,AR31,$A$7=14,AR31,$A$7=15,AR31,$A$7=16,AR31,$A$7=17,AR33,$A$7=18,AR33,$A$7=19,AR33,$A$7=20,AR33,$A$7=21,AR35,$A$7=22,AR35,$A$7=23,AR35,$A$7=24,AR35,$A$7=25,AR37,$A$7=26,AR37,$A$7=27,AR37,$A$7=28,AR37,$A$7=29,AR39,$A$7=30,AR39,$A$7=31,AR39,$A$7=32,AR39,$A$7=33,AR41,$A$7=34,AR41,$A$7=35,AR41,$A$7=36,AR41,$A$7=37,0,$A$7=38,0,$A$7=39,AR43,$A$7=40,AR43)</f>
        <v>10d</v>
      </c>
      <c r="AU23" s="4" cm="1">
        <f t="array" ref="AU23">_xlfn.IFS($A$7=1,0,$A$7=2,0,$A$7=3,0,$A$7=4,AR43,$A$7=5,AR44,$A$7=6,AR44,$A$7=7,AR44,$A$7=8,AR32,$A$7=9,AR32,$A$7=10,AR32,$A$7=11,AR32,$A$7=12,AR32,$A$7=13,AR35,$A$7=14,AR35,$A$7=15,AR35,$A$7=16,AR35,$A$7=17,AR38,$A$7=18,AR38,$A$7=19,AR38,$A$7=20,AR38,$A$7=21,AR41,$A$7=22,AR41,$A$7=23,AR41,$A$7=24,AR41,$A$7=25,AR44,$A$7=26,AR44,$A$7=27,AR44,$A$7=28,AR44,$A$7=29,AR47,$A$7=30,AR47,$A$7=31,AR47,$A$7=32,AR47,$A$7=33,AR50,$A$7=34,AR50,$A$7=35,AR50,$A$7=36,AR50,$A$7=37,AR51,$A$7=38,AR52,$A$7=39,AR53,$A$7=40,AR53)</f>
        <v>0</v>
      </c>
      <c r="AV23" s="4" t="str">
        <f t="shared" si="10"/>
        <v>7a</v>
      </c>
      <c r="AW23" s="4" t="str" cm="1">
        <f t="array" ref="AW23">_xlfn.IFS($A$7=1,0,$A$7=2,0,$A$7=3,0,$A$7=4,AV24,$A$7=5,AV25,$A$7=6,AV25,$A$7=7,AV25,$A$7=8,AV25,$A$7=9,AV26,$A$7=10,AV26,$A$7=11,AV26,$A$7=12,AV26,$A$7=13,AV27,$A$7=14,AV27,$A$7=15,AV27,$A$7=16,AV27,$A$7=17,AV28,$A$7=18,AV28,$A$7=19,AV28,$A$7=20,AV28,$A$7=21,AV29,$A$7=22,AV29,$A$7=23,AV29,$A$7=24,AV29,$A$7=25,AV30,$A$7=26,AV30,$A$7=27,AV30,$A$7=28,AV30,$A$7=29,AV31,$A$7=30,AV31,$A$7=31,AV31,$A$7=32,AV31,$A$7=33,0,$A$7=34,AV32,$A$7=35,AV32,$A$7=36,AV32,$A$7=37,AV33,$A$7=38,AV33,$A$7=39,AV33,$A$7=40,AV33)</f>
        <v>8d</v>
      </c>
      <c r="AX23" s="4" t="str" cm="1">
        <f t="array" ref="AX23">_xlfn.IFS($A$7=1,0,$A$7=2,0,$A$7=3,0,$A$7=4,AV33,$A$7=5,AV34,$A$7=6,AV34,$A$7=7,AV34,$A$7=8,AV34,$A$7=9,AV35,$A$7=10,AV29,$A$7=11,AV29,$A$7=12,AV29,$A$7=13,AV31,$A$7=14,AV31,$A$7=15,AV31,$A$7=16,AV31,$A$7=17,AV33,$A$7=18,AV33,$A$7=19,AV33,$A$7=20,AV33,$A$7=21,AV35,$A$7=22,AV35,$A$7=23,AV35,$A$7=24,AV35,$A$7=25,AV37,$A$7=26,AV37,$A$7=27,AV37,$A$7=28,AV37,$A$7=29,AV39,$A$7=30,AV39,$A$7=31,AV39,$A$7=32,AV39,$A$7=33,0,$A$7=34,0,$A$7=35,AV41,$A$7=36,AV41,$A$7=37,AV42,$A$7=38,AV43,$A$7=39,AV43,$A$7=40,AV43)</f>
        <v>10c</v>
      </c>
      <c r="AY23" s="4" cm="1">
        <f t="array" ref="AY23">_xlfn.IFS($A$7=1,0,$A$7=2,0,$A$7=3,0,$A$7=4,AV43,$A$7=5,AV44,$A$7=6,AV44,$A$7=7,AV44,$A$7=8,AV32,$A$7=9,AV32,$A$7=10,AV32,$A$7=11,AV32,$A$7=12,AV32,$A$7=13,AV35,$A$7=14,AV35,$A$7=15,AV35,$A$7=16,AV35,$A$7=17,AV38,$A$7=18,AV38,$A$7=19,AV38,$A$7=20,AV38,$A$7=21,AV41,$A$7=22,AV41,$A$7=23,AV41,$A$7=24,AV41,$A$7=25,AV44,$A$7=26,AV44,$A$7=27,AV44,$A$7=28,AV44,$A$7=29,AV47,$A$7=30,AV47,$A$7=31,AV47,$A$7=32,AV47,$A$7=33,AV50,$A$7=34,AV50,$A$7=35,AV50,$A$7=36,AV50,$A$7=37,AV51,$A$7=38,AV52,$A$7=39,AV53,$A$7=40,AV53)</f>
        <v>0</v>
      </c>
      <c r="BF23" s="1"/>
      <c r="BG23" s="1"/>
      <c r="BH23" s="1"/>
      <c r="BI23" s="1"/>
      <c r="BJ23" s="1"/>
      <c r="BK23" s="1"/>
    </row>
    <row r="24" spans="1:63" x14ac:dyDescent="0.2">
      <c r="A24" s="1">
        <v>-26</v>
      </c>
      <c r="B24">
        <v>21</v>
      </c>
      <c r="C24" s="3">
        <f t="shared" si="0"/>
        <v>0.90972222222222232</v>
      </c>
      <c r="D24" s="4" t="str">
        <f>'Zeitpläne Stationen'!B23</f>
        <v>10a</v>
      </c>
      <c r="E24" s="4" cm="1">
        <f t="array" ref="E24">_xlfn.IFS($A$7=1,0,$A$7=2,0,$A$7=3,0,$A$7=4,D25,$A$7=5,D26,$A$7=6,D26,$A$7=7,D26,$A$7=8,D26,$A$7=9,D27,$A$7=10,D27,$A$7=11,D27,$A$7=12,D27,$A$7=13,D28,$A$7=14,D28,$A$7=15,D28,$A$7=16,D28,$A$7=17,D29,$A$7=18,D29,$A$7=19,D29,$A$7=20,D29,$A$7=21,D30,$A$7=22,D30,$A$7=23,D30,$A$7=24,D30,$A$7=25,D31,$A$7=26,D31,$A$7=27,D31,$A$7=28,D31,$A$7=29,D32,$A$7=30,D32,$A$7=31,D32,$A$7=32,D32,$A$7=33,D33,$A$7=34,D33,$A$7=35,D33,$A$7=36,D33,$A$7=37,D34,$A$7=38,D34,$A$7=39,D34,$A$7=40,D34)</f>
        <v>0</v>
      </c>
      <c r="F24" s="4" cm="1">
        <f t="array" ref="F24">_xlfn.IFS($A$7=1,0,$A$7=2,0,$A$7=3,0,$A$7=4,D34,$A$7=5,D35,$A$7=6,D35,$A$7=7,D35,$A$7=8,D35,$A$7=9,D36,$A$7=10,D30,$A$7=11,D30,$A$7=12,D30,$A$7=13,D32,$A$7=14,D32,$A$7=15,D32,$A$7=16,D32,$A$7=17,D34,$A$7=18,D34,$A$7=19,D34,$A$7=20,D34,$A$7=21,D36,$A$7=22,D36,$A$7=23,D36,$A$7=24,D36,$A$7=25,D38,$A$7=26,D38,$A$7=27,D38,$A$7=28,D38,$A$7=29,D40,$A$7=30,D40,$A$7=31,D40,$A$7=32,D40,$A$7=33,D42,$A$7=34,D42,$A$7=35,D42,$A$7=36,D42,$A$7=37,D43,$A$7=38,D44,$A$7=39,D44,$A$7=40,D44)</f>
        <v>0</v>
      </c>
      <c r="G24" s="4" cm="1">
        <f t="array" ref="G24">_xlfn.IFS($A$7=1,0,$A$7=2,0,$A$7=3,0,$A$7=4,D44,$A$7=5,D45,$A$7=6,D45,$A$7=7,D45,$A$7=8,D33,$A$7=9,D33,$A$7=10,D33,$A$7=11,D33,$A$7=12,D33,$A$7=13,D36,$A$7=14,D36,$A$7=15,D36,$A$7=16,D36,$A$7=17,D39,$A$7=18,D39,$A$7=19,D39,$A$7=20,D39,$A$7=21,D42,$A$7=22,D42,$A$7=23,D42,$A$7=24,D42,$A$7=25,D45,$A$7=26,D45,$A$7=27,D45,$A$7=28,D45,$A$7=29,D48,$A$7=30,D48,$A$7=31,D48,$A$7=32,D48,$A$7=33,D51,$A$7=34,D51,$A$7=35,D51,$A$7=36,D51,$A$7=37,D52,$A$7=38,D53,$A$7=39,D54,$A$7=40,D54)</f>
        <v>2</v>
      </c>
      <c r="H24" s="4" t="str">
        <f>'Zeitpläne Stationen'!B22</f>
        <v>9d</v>
      </c>
      <c r="I24" s="4" cm="1">
        <f t="array" ref="I24">_xlfn.IFS($A$7=1,0,$A$7=2,0,$A$7=3,0,$A$7=4,H25,$A$7=5,H26,$A$7=6,H26,$A$7=7,H26,$A$7=8,H26,$A$7=9,H27,$A$7=10,H27,$A$7=11,H27,$A$7=12,H27,$A$7=13,H28,$A$7=14,H28,$A$7=15,H28,$A$7=16,H28,$A$7=17,H29,$A$7=18,H29,$A$7=19,H29,$A$7=20,H29,$A$7=21,H30,$A$7=22,H30,$A$7=23,H30,$A$7=24,H30,$A$7=25,H31,$A$7=26,H31,$A$7=27,H31,$A$7=28,H31,$A$7=29,H32,$A$7=30,H32,$A$7=31,H32,$A$7=32,H32,$A$7=33,H33,$A$7=34,H33,$A$7=35,H33,$A$7=36,H33,$A$7=37,H34,$A$7=38,H34,$A$7=39,H34,$A$7=40,H34)</f>
        <v>0</v>
      </c>
      <c r="J24" s="4" cm="1">
        <f t="array" ref="J24">_xlfn.IFS($A$7=1,0,$A$7=2,0,$A$7=3,0,$A$7=4,H34,$A$7=5,H35,$A$7=6,H35,$A$7=7,H35,$A$7=8,H35,$A$7=9,H36,$A$7=10,H30,$A$7=11,H30,$A$7=12,H30,$A$7=13,H32,$A$7=14,H32,$A$7=15,H32,$A$7=16,H32,$A$7=17,H34,$A$7=18,H34,$A$7=19,H34,$A$7=20,H34,$A$7=21,H36,$A$7=22,H36,$A$7=23,H36,$A$7=24,H36,$A$7=25,H38,$A$7=26,H38,$A$7=27,H38,$A$7=28,H38,$A$7=29,H40,$A$7=30,H40,$A$7=31,H40,$A$7=32,H40,$A$7=33,H42,$A$7=34,H42,$A$7=35,H42,$A$7=36,H42,$A$7=37,H43,$A$7=38,H44,$A$7=39,H44,$A$7=40,H44)</f>
        <v>0</v>
      </c>
      <c r="K24" s="4" cm="1">
        <f t="array" ref="K24">_xlfn.IFS($A$7=1,0,$A$7=2,0,$A$7=3,0,$A$7=4,H44,$A$7=5,H45,$A$7=6,H45,$A$7=7,H45,$A$7=8,H33,$A$7=9,H33,$A$7=10,H33,$A$7=11,H33,$A$7=12,H33,$A$7=13,H36,$A$7=14,H36,$A$7=15,H36,$A$7=16,H36,$A$7=17,H39,$A$7=18,H39,$A$7=19,H39,$A$7=20,H39,$A$7=21,H42,$A$7=22,H42,$A$7=23,H42,$A$7=24,H42,$A$7=25,H45,$A$7=26,H45,$A$7=27,H45,$A$7=28,H45,$A$7=29,H48,$A$7=30,H48,$A$7=31,H48,$A$7=32,H48,$A$7=33,H51,$A$7=34,H51,$A$7=35,H51,$A$7=36,H51,$A$7=37,H52,$A$7=38,H53,$A$7=39,H54,$A$7=40,H54)</f>
        <v>0</v>
      </c>
      <c r="L24" s="4" t="str">
        <f t="shared" si="1"/>
        <v>9c</v>
      </c>
      <c r="M24" s="4" t="str" cm="1">
        <f t="array" ref="M24">_xlfn.IFS($A$7=1,0,$A$7=2,0,$A$7=3,0,$A$7=4,L25,$A$7=5,L26,$A$7=6,L26,$A$7=7,L26,$A$7=8,L26,$A$7=9,L27,$A$7=10,L27,$A$7=11,L27,$A$7=12,L27,$A$7=13,L28,$A$7=14,L28,$A$7=15,L28,$A$7=16,L28,$A$7=17,L29,$A$7=18,L29,$A$7=19,L29,$A$7=20,L29,$A$7=21,L30,$A$7=22,L30,$A$7=23,L30,$A$7=24,L30,$A$7=25,L31,$A$7=26,L31,$A$7=27,L31,$A$7=28,L31,$A$7=29,L32,$A$7=30,L32,$A$7=31,L32,$A$7=32,L32,$A$7=33,L33,$A$7=34,L33,$A$7=35,L33,$A$7=36,L33,$A$7=37,L34,$A$7=38,L34,$A$7=39,L34,$A$7=40,L34)</f>
        <v>11b</v>
      </c>
      <c r="N24" s="4" cm="1">
        <f t="array" ref="N24">_xlfn.IFS($A$7=1,0,$A$7=2,0,$A$7=3,0,$A$7=4,L34,$A$7=5,L35,$A$7=6,L35,$A$7=7,L35,$A$7=8,L35,$A$7=9,L36,$A$7=10,L30,$A$7=11,L30,$A$7=12,L30,$A$7=13,L32,$A$7=14,L32,$A$7=15,L32,$A$7=16,L32,$A$7=17,L34,$A$7=18,L34,$A$7=19,L34,$A$7=20,L34,$A$7=21,L36,$A$7=22,L36,$A$7=23,L36,$A$7=24,L36,$A$7=25,L38,$A$7=26,L38,$A$7=27,L38,$A$7=28,L38,$A$7=29,L40,$A$7=30,L40,$A$7=31,L40,$A$7=32,L40,$A$7=33,L42,$A$7=34,L42,$A$7=35,L42,$A$7=36,L42,$A$7=37,L43,$A$7=38,L44,$A$7=39,L44,$A$7=40,L44)</f>
        <v>0</v>
      </c>
      <c r="O24" s="4" cm="1">
        <f t="array" ref="O24">_xlfn.IFS($A$7=1,0,$A$7=2,0,$A$7=3,0,$A$7=4,L44,$A$7=5,L45,$A$7=6,L45,$A$7=7,L45,$A$7=8,L33,$A$7=9,L33,$A$7=10,L33,$A$7=11,L33,$A$7=12,L33,$A$7=13,L36,$A$7=14,L36,$A$7=15,L36,$A$7=16,L36,$A$7=17,L39,$A$7=18,L39,$A$7=19,L39,$A$7=20,L39,$A$7=21,L42,$A$7=22,L42,$A$7=23,L42,$A$7=24,L42,$A$7=25,L45,$A$7=26,L45,$A$7=27,L45,$A$7=28,L45,$A$7=29,L48,$A$7=30,L48,$A$7=31,L48,$A$7=32,L48,$A$7=33,L51,$A$7=34,L51,$A$7=35,L51,$A$7=36,L51,$A$7=37,L52,$A$7=38,L53,$A$7=39,L54,$A$7=40,L54)</f>
        <v>0</v>
      </c>
      <c r="P24" s="4" t="str">
        <f t="shared" si="2"/>
        <v>9b</v>
      </c>
      <c r="Q24" s="4" t="str" cm="1">
        <f t="array" ref="Q24">_xlfn.IFS($A$7=1,0,$A$7=2,0,$A$7=3,0,$A$7=4,P25,$A$7=5,P26,$A$7=6,P26,$A$7=7,P26,$A$7=8,P26,$A$7=9,P27,$A$7=10,P27,$A$7=11,P27,$A$7=12,P27,$A$7=13,P28,$A$7=14,P28,$A$7=15,P28,$A$7=16,P28,$A$7=17,P29,$A$7=18,P29,$A$7=19,P29,$A$7=20,P29,$A$7=21,P30,$A$7=22,P30,$A$7=23,P30,$A$7=24,P30,$A$7=25,P31,$A$7=26,P31,$A$7=27,P31,$A$7=28,P31,$A$7=29,P32,$A$7=30,P32,$A$7=31,P32,$A$7=32,P32,$A$7=33,P33,$A$7=34,P33,$A$7=35,P33,$A$7=36,P33,$A$7=37,P34,$A$7=38,P34,$A$7=39,P34,$A$7=40,P34)</f>
        <v>11a</v>
      </c>
      <c r="R24" s="4" cm="1">
        <f t="array" ref="R24">_xlfn.IFS($A$7=1,0,$A$7=2,0,$A$7=3,0,$A$7=4,P34,$A$7=5,P35,$A$7=6,P35,$A$7=7,P35,$A$7=8,P35,$A$7=9,P36,$A$7=10,P30,$A$7=11,P30,$A$7=12,P30,$A$7=13,P32,$A$7=14,P32,$A$7=15,P32,$A$7=16,P32,$A$7=17,P34,$A$7=18,P34,$A$7=19,P34,$A$7=20,P34,$A$7=21,P36,$A$7=22,P36,$A$7=23,P36,$A$7=24,P36,$A$7=25,P38,$A$7=26,P38,$A$7=27,P38,$A$7=28,P38,$A$7=29,P40,$A$7=30,P40,$A$7=31,P40,$A$7=32,P40,$A$7=33,P42,$A$7=34,P42,$A$7=35,P42,$A$7=36,P42,$A$7=37,P43,$A$7=38,P44,$A$7=39,P44,$A$7=40,P44)</f>
        <v>0</v>
      </c>
      <c r="S24" s="4" cm="1">
        <f t="array" ref="S24">_xlfn.IFS($A$7=1,0,$A$7=2,0,$A$7=3,0,$A$7=4,P44,$A$7=5,P45,$A$7=6,P45,$A$7=7,P45,$A$7=8,P33,$A$7=9,P33,$A$7=10,P33,$A$7=11,P33,$A$7=12,P33,$A$7=13,P36,$A$7=14,P36,$A$7=15,P36,$A$7=16,P36,$A$7=17,P39,$A$7=18,P39,$A$7=19,P39,$A$7=20,P39,$A$7=21,P42,$A$7=22,P42,$A$7=23,P42,$A$7=24,P42,$A$7=25,P45,$A$7=26,P45,$A$7=27,P45,$A$7=28,P45,$A$7=29,P48,$A$7=30,P48,$A$7=31,P48,$A$7=32,P48,$A$7=33,P51,$A$7=34,P51,$A$7=35,P51,$A$7=36,P51,$A$7=37,P52,$A$7=38,P53,$A$7=39,P54,$A$7=40,P54)</f>
        <v>0</v>
      </c>
      <c r="T24" s="4" t="str">
        <f t="shared" si="3"/>
        <v>9a</v>
      </c>
      <c r="U24" s="4" t="str" cm="1">
        <f t="array" ref="U24">_xlfn.IFS($A$7=1,0,$A$7=2,0,$A$7=3,0,$A$7=4,T25,$A$7=5,T26,$A$7=6,T26,$A$7=7,T26,$A$7=8,T26,$A$7=9,T27,$A$7=10,T27,$A$7=11,T27,$A$7=12,T27,$A$7=13,T28,$A$7=14,T28,$A$7=15,T28,$A$7=16,T28,$A$7=17,T29,$A$7=18,T29,$A$7=19,T29,$A$7=20,T29,$A$7=21,T30,$A$7=22,T30,$A$7=23,T30,$A$7=24,T30,$A$7=25,T31,$A$7=26,T31,$A$7=27,T31,$A$7=28,T31,$A$7=29,T32,$A$7=30,T32,$A$7=31,T32,$A$7=32,T32,$A$7=33,T33,$A$7=34,T33,$A$7=35,T33,$A$7=36,T33,$A$7=37,T34,$A$7=38,T34,$A$7=39,T34,$A$7=40,T34)</f>
        <v>10d</v>
      </c>
      <c r="V24" s="4" cm="1">
        <f t="array" ref="V24">_xlfn.IFS($A$7=1,0,$A$7=2,0,$A$7=3,0,$A$7=4,T34,$A$7=5,T35,$A$7=6,T35,$A$7=7,T35,$A$7=8,T35,$A$7=9,T36,$A$7=10,T30,$A$7=11,T30,$A$7=12,T30,$A$7=13,T32,$A$7=14,T32,$A$7=15,T32,$A$7=16,T32,$A$7=17,T34,$A$7=18,T34,$A$7=19,T34,$A$7=20,T34,$A$7=21,T36,$A$7=22,T36,$A$7=23,T36,$A$7=24,T36,$A$7=25,T38,$A$7=26,T38,$A$7=27,T38,$A$7=28,T38,$A$7=29,T40,$A$7=30,T40,$A$7=31,T40,$A$7=32,T40,$A$7=33,T42,$A$7=34,T42,$A$7=35,T42,$A$7=36,T42,$A$7=37,T43,$A$7=38,T44,$A$7=39,T44,$A$7=40,T44)</f>
        <v>0</v>
      </c>
      <c r="W24" s="4" cm="1">
        <f t="array" ref="W24">_xlfn.IFS($A$7=1,0,$A$7=2,0,$A$7=3,0,$A$7=4,T44,$A$7=5,T45,$A$7=6,T45,$A$7=7,T45,$A$7=8,T33,$A$7=9,T33,$A$7=10,T33,$A$7=11,T33,$A$7=12,T33,$A$7=13,T36,$A$7=14,T36,$A$7=15,T36,$A$7=16,T36,$A$7=17,T39,$A$7=18,T39,$A$7=19,T39,$A$7=20,T39,$A$7=21,T42,$A$7=22,T42,$A$7=23,T42,$A$7=24,T42,$A$7=25,T45,$A$7=26,T45,$A$7=27,T45,$A$7=28,T45,$A$7=29,T48,$A$7=30,T48,$A$7=31,T48,$A$7=32,T48,$A$7=33,T51,$A$7=34,T51,$A$7=35,T51,$A$7=36,T51,$A$7=37,T52,$A$7=38,T53,$A$7=39,T54,$A$7=40,T54)</f>
        <v>0</v>
      </c>
      <c r="X24" s="4" t="str">
        <f t="shared" si="4"/>
        <v>8d</v>
      </c>
      <c r="Y24" s="4" t="str" cm="1">
        <f t="array" ref="Y24">_xlfn.IFS($A$7=1,0,$A$7=2,0,$A$7=3,0,$A$7=4,X25,$A$7=5,X26,$A$7=6,X26,$A$7=7,X26,$A$7=8,X26,$A$7=9,X27,$A$7=10,X27,$A$7=11,X27,$A$7=12,X27,$A$7=13,X28,$A$7=14,X28,$A$7=15,X28,$A$7=16,X28,$A$7=17,X29,$A$7=18,X29,$A$7=19,X29,$A$7=20,X29,$A$7=21,X30,$A$7=22,X30,$A$7=23,X30,$A$7=24,X30,$A$7=25,X31,$A$7=26,X31,$A$7=27,X31,$A$7=28,X31,$A$7=29,X32,$A$7=30,X32,$A$7=31,X32,$A$7=32,X32,$A$7=33,X33,$A$7=34,X33,$A$7=35,X33,$A$7=36,X33,$A$7=37,X34,$A$7=38,X34,$A$7=39,X34,$A$7=40,X34)</f>
        <v>10c</v>
      </c>
      <c r="Z24" s="4" cm="1">
        <f t="array" ref="Z24">_xlfn.IFS($A$7=1,0,$A$7=2,0,$A$7=3,0,$A$7=4,X34,$A$7=5,X35,$A$7=6,X35,$A$7=7,X35,$A$7=8,X35,$A$7=9,X36,$A$7=10,X30,$A$7=11,X30,$A$7=12,X30,$A$7=13,X32,$A$7=14,X32,$A$7=15,X32,$A$7=16,X32,$A$7=17,X34,$A$7=18,X34,$A$7=19,X34,$A$7=20,X34,$A$7=21,X36,$A$7=22,X36,$A$7=23,X36,$A$7=24,X36,$A$7=25,X38,$A$7=26,X38,$A$7=27,X38,$A$7=28,X38,$A$7=29,X40,$A$7=30,X40,$A$7=31,X40,$A$7=32,X40,$A$7=33,X42,$A$7=34,X42,$A$7=35,X42,$A$7=36,X42,$A$7=37,X43,$A$7=38,X44,$A$7=39,X44,$A$7=40,X44)</f>
        <v>0</v>
      </c>
      <c r="AA24" s="4" cm="1">
        <f t="array" ref="AA24">_xlfn.IFS($A$7=1,0,$A$7=2,0,$A$7=3,0,$A$7=4,X44,$A$7=5,X45,$A$7=6,X45,$A$7=7,X45,$A$7=8,X33,$A$7=9,X33,$A$7=10,X33,$A$7=11,X33,$A$7=12,X33,$A$7=13,X36,$A$7=14,X36,$A$7=15,X36,$A$7=16,X36,$A$7=17,X39,$A$7=18,X39,$A$7=19,X39,$A$7=20,X39,$A$7=21,X42,$A$7=22,X42,$A$7=23,X42,$A$7=24,X42,$A$7=25,X45,$A$7=26,X45,$A$7=27,X45,$A$7=28,X45,$A$7=29,X48,$A$7=30,X48,$A$7=31,X48,$A$7=32,X48,$A$7=33,X51,$A$7=34,X51,$A$7=35,X51,$A$7=36,X51,$A$7=37,X52,$A$7=38,X53,$A$7=39,X54,$A$7=40,X54)</f>
        <v>0</v>
      </c>
      <c r="AB24" s="4" t="str">
        <f t="shared" si="5"/>
        <v>8c</v>
      </c>
      <c r="AC24" s="4" t="str" cm="1">
        <f t="array" ref="AC24">_xlfn.IFS($A$7=1,0,$A$7=2,0,$A$7=3,0,$A$7=4,AB25,$A$7=5,AB26,$A$7=6,AB26,$A$7=7,AB26,$A$7=8,AB26,$A$7=9,AB27,$A$7=10,AB27,$A$7=11,AB27,$A$7=12,AB27,$A$7=13,AB28,$A$7=14,AB28,$A$7=15,AB28,$A$7=16,AB28,$A$7=17,AB29,$A$7=18,AB29,$A$7=19,AB29,$A$7=20,AB29,$A$7=21,AB30,$A$7=22,AB30,$A$7=23,AB30,$A$7=24,AB30,$A$7=25,AB31,$A$7=26,AB31,$A$7=27,AB31,$A$7=28,AB31,$A$7=29,AB32,$A$7=30,AB32,$A$7=31,AB32,$A$7=32,AB32,$A$7=33,AB33,$A$7=34,AB33,$A$7=35,AB33,$A$7=36,AB33,$A$7=37,AB34,$A$7=38,AB34,$A$7=39,AB34,$A$7=40,AB34)</f>
        <v>10b</v>
      </c>
      <c r="AD24" s="4" cm="1">
        <f t="array" ref="AD24">_xlfn.IFS($A$7=1,0,$A$7=2,0,$A$7=3,0,$A$7=4,AB34,$A$7=5,AB35,$A$7=6,AB35,$A$7=7,AB35,$A$7=8,AB35,$A$7=9,AB36,$A$7=10,AB30,$A$7=11,AB30,$A$7=12,AB30,$A$7=13,AB32,$A$7=14,AB32,$A$7=15,AB32,$A$7=16,AB32,$A$7=17,AB34,$A$7=18,AB34,$A$7=19,AB34,$A$7=20,AB34,$A$7=21,AB36,$A$7=22,AB36,$A$7=23,AB36,$A$7=24,AB36,$A$7=25,AB38,$A$7=26,AB38,$A$7=27,AB38,$A$7=28,AB38,$A$7=29,AB40,$A$7=30,AB40,$A$7=31,AB40,$A$7=32,AB40,$A$7=33,AB42,$A$7=34,AB42,$A$7=35,AB42,$A$7=36,AB42,$A$7=37,AB43,$A$7=38,AB44,$A$7=39,AB44,$A$7=40,AB44)</f>
        <v>0</v>
      </c>
      <c r="AE24" s="4" cm="1">
        <f t="array" ref="AE24">_xlfn.IFS($A$7=1,0,$A$7=2,0,$A$7=3,0,$A$7=4,AB44,$A$7=5,AB45,$A$7=6,AB45,$A$7=7,AB45,$A$7=8,AB33,$A$7=9,AB33,$A$7=10,AB33,$A$7=11,AB33,$A$7=12,AB33,$A$7=13,AB36,$A$7=14,AB36,$A$7=15,AB36,$A$7=16,AB36,$A$7=17,AB39,$A$7=18,AB39,$A$7=19,AB39,$A$7=20,AB39,$A$7=21,AB42,$A$7=22,AB42,$A$7=23,AB42,$A$7=24,AB42,$A$7=25,AB45,$A$7=26,AB45,$A$7=27,AB45,$A$7=28,AB45,$A$7=29,AB48,$A$7=30,AB48,$A$7=31,AB48,$A$7=32,AB48,$A$7=33,AB51,$A$7=34,AB51,$A$7=35,AB51,$A$7=36,AB51,$A$7=37,AB52,$A$7=38,AB53,$A$7=39,AB54,$A$7=40,AB54)</f>
        <v>0</v>
      </c>
      <c r="AF24" s="4" t="str">
        <f t="shared" si="6"/>
        <v>8b</v>
      </c>
      <c r="AG24" s="4" t="str" cm="1">
        <f t="array" ref="AG24">_xlfn.IFS($A$7=1,0,$A$7=2,0,$A$7=3,0,$A$7=4,AF25,$A$7=5,AF26,$A$7=6,AF26,$A$7=7,AF26,$A$7=8,AF26,$A$7=9,AF27,$A$7=10,AF27,$A$7=11,AF27,$A$7=12,AF27,$A$7=13,AF28,$A$7=14,AF28,$A$7=15,AF28,$A$7=16,AF28,$A$7=17,AF29,$A$7=18,AF29,$A$7=19,AF29,$A$7=20,AF29,$A$7=21,AF30,$A$7=22,AF30,$A$7=23,AF30,$A$7=24,AF30,$A$7=25,AF31,$A$7=26,AF31,$A$7=27,AF31,$A$7=28,AF31,$A$7=29,AF32,$A$7=30,AF32,$A$7=31,AF32,$A$7=32,AF32,$A$7=33,AF33,$A$7=34,AF33,$A$7=35,AF33,$A$7=36,AF33,$A$7=37,AF34,$A$7=38,AF34,$A$7=39,AF34,$A$7=40,AF34)</f>
        <v>10a</v>
      </c>
      <c r="AH24" s="4" cm="1">
        <f t="array" ref="AH24">_xlfn.IFS($A$7=1,0,$A$7=2,0,$A$7=3,0,$A$7=4,AF34,$A$7=5,AF35,$A$7=6,AF35,$A$7=7,AF35,$A$7=8,AF35,$A$7=9,AF36,$A$7=10,AF30,$A$7=11,AF30,$A$7=12,AF30,$A$7=13,AF32,$A$7=14,AF32,$A$7=15,AF32,$A$7=16,AF32,$A$7=17,AF34,$A$7=18,AF34,$A$7=19,AF34,$A$7=20,AF34,$A$7=21,AF36,$A$7=22,AF36,$A$7=23,AF36,$A$7=24,AF36,$A$7=25,AF38,$A$7=26,AF38,$A$7=27,AF38,$A$7=28,AF38,$A$7=29,AF40,$A$7=30,AF40,$A$7=31,AF40,$A$7=32,AF40,$A$7=33,AF42,$A$7=34,AF42,$A$7=35,AF42,$A$7=36,AF42,$A$7=37,AF43,$A$7=38,AF44,$A$7=39,AF44,$A$7=40,AF44)</f>
        <v>0</v>
      </c>
      <c r="AI24" s="4" cm="1">
        <f t="array" ref="AI24">_xlfn.IFS($A$7=1,0,$A$7=2,0,$A$7=3,0,$A$7=4,AF44,$A$7=5,AF45,$A$7=6,AF45,$A$7=7,AF45,$A$7=8,AF33,$A$7=9,AF33,$A$7=10,AF33,$A$7=11,AF33,$A$7=12,AF33,$A$7=13,AF36,$A$7=14,AF36,$A$7=15,AF36,$A$7=16,AF36,$A$7=17,AF39,$A$7=18,AF39,$A$7=19,AF39,$A$7=20,AF39,$A$7=21,AF42,$A$7=22,AF42,$A$7=23,AF42,$A$7=24,AF42,$A$7=25,AF45,$A$7=26,AF45,$A$7=27,AF45,$A$7=28,AF45,$A$7=29,AF48,$A$7=30,AF48,$A$7=31,AF48,$A$7=32,AF48,$A$7=33,AF51,$A$7=34,AF51,$A$7=35,AF51,$A$7=36,AF51,$A$7=37,AF52,$A$7=38,AF53,$A$7=39,AF54,$A$7=40,AF54)</f>
        <v>0</v>
      </c>
      <c r="AJ24" s="4" t="str">
        <f t="shared" si="7"/>
        <v>8a</v>
      </c>
      <c r="AK24" s="4" t="str" cm="1">
        <f t="array" ref="AK24">_xlfn.IFS($A$7=1,0,$A$7=2,0,$A$7=3,0,$A$7=4,AJ25,$A$7=5,AJ26,$A$7=6,AJ26,$A$7=7,AJ26,$A$7=8,AJ26,$A$7=9,AJ27,$A$7=10,AJ27,$A$7=11,AJ27,$A$7=12,AJ27,$A$7=13,AJ28,$A$7=14,AJ28,$A$7=15,AJ28,$A$7=16,AJ28,$A$7=17,AJ29,$A$7=18,AJ29,$A$7=19,AJ29,$A$7=20,AJ29,$A$7=21,AJ30,$A$7=22,AJ30,$A$7=23,AJ30,$A$7=24,AJ30,$A$7=25,AJ31,$A$7=26,AJ31,$A$7=27,AJ31,$A$7=28,AJ31,$A$7=29,AJ32,$A$7=30,AJ32,$A$7=31,AJ32,$A$7=32,AJ32,$A$7=33,AJ33,$A$7=34,AJ33,$A$7=35,AJ33,$A$7=36,AJ33,$A$7=37,AJ34,$A$7=38,AJ34,$A$7=39,AJ34,$A$7=40,AJ34)</f>
        <v>9d</v>
      </c>
      <c r="AL24" s="4" cm="1">
        <f t="array" ref="AL24">_xlfn.IFS($A$7=1,0,$A$7=2,0,$A$7=3,0,$A$7=4,AJ34,$A$7=5,AJ35,$A$7=6,AJ35,$A$7=7,AJ35,$A$7=8,AJ35,$A$7=9,AJ36,$A$7=10,AJ30,$A$7=11,AJ30,$A$7=12,AJ30,$A$7=13,AJ32,$A$7=14,AJ32,$A$7=15,AJ32,$A$7=16,AJ32,$A$7=17,AJ34,$A$7=18,AJ34,$A$7=19,AJ34,$A$7=20,AJ34,$A$7=21,AJ36,$A$7=22,AJ36,$A$7=23,AJ36,$A$7=24,AJ36,$A$7=25,AJ38,$A$7=26,AJ38,$A$7=27,AJ38,$A$7=28,AJ38,$A$7=29,AJ40,$A$7=30,AJ40,$A$7=31,AJ40,$A$7=32,AJ40,$A$7=33,AJ42,$A$7=34,AJ42,$A$7=35,AJ42,$A$7=36,AJ42,$A$7=37,AJ43,$A$7=38,AJ44,$A$7=39,AJ44,$A$7=40,AJ44)</f>
        <v>0</v>
      </c>
      <c r="AM24" s="4" cm="1">
        <f t="array" ref="AM24">_xlfn.IFS($A$7=1,0,$A$7=2,0,$A$7=3,0,$A$7=4,AJ44,$A$7=5,AJ45,$A$7=6,AJ45,$A$7=7,AJ45,$A$7=8,AJ33,$A$7=9,AJ33,$A$7=10,AJ33,$A$7=11,AJ33,$A$7=12,AJ33,$A$7=13,AJ36,$A$7=14,AJ36,$A$7=15,AJ36,$A$7=16,AJ36,$A$7=17,AJ39,$A$7=18,AJ39,$A$7=19,AJ39,$A$7=20,AJ39,$A$7=21,AJ42,$A$7=22,AJ42,$A$7=23,AJ42,$A$7=24,AJ42,$A$7=25,AJ45,$A$7=26,AJ45,$A$7=27,AJ45,$A$7=28,AJ45,$A$7=29,AJ48,$A$7=30,AJ48,$A$7=31,AJ48,$A$7=32,AJ48,$A$7=33,AJ51,$A$7=34,AJ51,$A$7=35,AJ51,$A$7=36,AJ51,$A$7=37,AJ52,$A$7=38,AJ53,$A$7=39,AJ54,$A$7=40,AJ54)</f>
        <v>0</v>
      </c>
      <c r="AN24" s="4" t="str">
        <f t="shared" si="8"/>
        <v>7d</v>
      </c>
      <c r="AO24" s="4" t="str" cm="1">
        <f t="array" ref="AO24">_xlfn.IFS($A$7=1,0,$A$7=2,0,$A$7=3,0,$A$7=4,AN25,$A$7=5,AN26,$A$7=6,AN26,$A$7=7,AN26,$A$7=8,AN26,$A$7=9,AN27,$A$7=10,AN27,$A$7=11,AN27,$A$7=12,AN27,$A$7=13,AN28,$A$7=14,AN28,$A$7=15,AN28,$A$7=16,AN28,$A$7=17,AN29,$A$7=18,AN29,$A$7=19,AN29,$A$7=20,AN29,$A$7=21,AN30,$A$7=22,AN30,$A$7=23,AN30,$A$7=24,AN30,$A$7=25,AN31,$A$7=26,AN31,$A$7=27,AN31,$A$7=28,AN31,$A$7=29,AN32,$A$7=30,AN32,$A$7=31,AN32,$A$7=32,AN32,$A$7=33,AN33,$A$7=34,AN33,$A$7=35,AN33,$A$7=36,AN33,$A$7=37,AN34,$A$7=38,AN34,$A$7=39,AN34,$A$7=40,AN34)</f>
        <v>9c</v>
      </c>
      <c r="AP24" s="4" t="str" cm="1">
        <f t="array" ref="AP24">_xlfn.IFS($A$7=1,0,$A$7=2,0,$A$7=3,0,$A$7=4,AN34,$A$7=5,AN35,$A$7=6,AN35,$A$7=7,AN35,$A$7=8,AN35,$A$7=9,AN36,$A$7=10,AN30,$A$7=11,AN30,$A$7=12,AN30,$A$7=13,AN32,$A$7=14,AN32,$A$7=15,AN32,$A$7=16,AN32,$A$7=17,AN34,$A$7=18,AN34,$A$7=19,AN34,$A$7=20,AN34,$A$7=21,AN36,$A$7=22,AN36,$A$7=23,AN36,$A$7=24,AN36,$A$7=25,AN38,$A$7=26,AN38,$A$7=27,AN38,$A$7=28,AN38,$A$7=29,AN40,$A$7=30,AN40,$A$7=31,AN40,$A$7=32,AN40,$A$7=33,AN42,$A$7=34,AN42,$A$7=35,AN42,$A$7=36,AN42,$A$7=37,AN43,$A$7=38,AN44,$A$7=39,AN44,$A$7=40,AN44)</f>
        <v>11b</v>
      </c>
      <c r="AQ24" s="4" cm="1">
        <f t="array" ref="AQ24">_xlfn.IFS($A$7=1,0,$A$7=2,0,$A$7=3,0,$A$7=4,AN44,$A$7=5,AN45,$A$7=6,AN45,$A$7=7,AN45,$A$7=8,AN33,$A$7=9,AN33,$A$7=10,AN33,$A$7=11,AN33,$A$7=12,AN33,$A$7=13,AN36,$A$7=14,AN36,$A$7=15,AN36,$A$7=16,AN36,$A$7=17,AN39,$A$7=18,AN39,$A$7=19,AN39,$A$7=20,AN39,$A$7=21,AN42,$A$7=22,AN42,$A$7=23,AN42,$A$7=24,AN42,$A$7=25,AN45,$A$7=26,AN45,$A$7=27,AN45,$A$7=28,AN45,$A$7=29,AN48,$A$7=30,AN48,$A$7=31,AN48,$A$7=32,AN48,$A$7=33,AN51,$A$7=34,AN51,$A$7=35,AN51,$A$7=36,AN51,$A$7=37,AN52,$A$7=38,AN53,$A$7=39,AN54,$A$7=40,AN54)</f>
        <v>0</v>
      </c>
      <c r="AR24" s="4" t="str">
        <f t="shared" si="9"/>
        <v>7c</v>
      </c>
      <c r="AS24" s="4" t="str" cm="1">
        <f t="array" ref="AS24">_xlfn.IFS($A$7=1,0,$A$7=2,0,$A$7=3,0,$A$7=4,AR25,$A$7=5,AR26,$A$7=6,AR26,$A$7=7,AR26,$A$7=8,AR26,$A$7=9,AR27,$A$7=10,AR27,$A$7=11,AR27,$A$7=12,AR27,$A$7=13,AR28,$A$7=14,AR28,$A$7=15,AR28,$A$7=16,AR28,$A$7=17,AR29,$A$7=18,AR29,$A$7=19,AR29,$A$7=20,AR29,$A$7=21,AR30,$A$7=22,AR30,$A$7=23,AR30,$A$7=24,AR30,$A$7=25,AR31,$A$7=26,AR31,$A$7=27,AR31,$A$7=28,AR31,$A$7=29,AR32,$A$7=30,AR32,$A$7=31,AR32,$A$7=32,AR32,$A$7=33,AR33,$A$7=34,AR33,$A$7=35,AR33,$A$7=36,AR33,$A$7=37,AR34,$A$7=38,AR34,$A$7=39,AR34,$A$7=40,AR34)</f>
        <v>9b</v>
      </c>
      <c r="AT24" s="4" t="str" cm="1">
        <f t="array" ref="AT24">_xlfn.IFS($A$7=1,0,$A$7=2,0,$A$7=3,0,$A$7=4,AR34,$A$7=5,AR35,$A$7=6,AR35,$A$7=7,AR35,$A$7=8,AR35,$A$7=9,AR36,$A$7=10,AR30,$A$7=11,AR30,$A$7=12,AR30,$A$7=13,AR32,$A$7=14,AR32,$A$7=15,AR32,$A$7=16,AR32,$A$7=17,AR34,$A$7=18,AR34,$A$7=19,AR34,$A$7=20,AR34,$A$7=21,AR36,$A$7=22,AR36,$A$7=23,AR36,$A$7=24,AR36,$A$7=25,AR38,$A$7=26,AR38,$A$7=27,AR38,$A$7=28,AR38,$A$7=29,AR40,$A$7=30,AR40,$A$7=31,AR40,$A$7=32,AR40,$A$7=33,AR42,$A$7=34,AR42,$A$7=35,AR42,$A$7=36,AR42,$A$7=37,AR43,$A$7=38,AR44,$A$7=39,AR44,$A$7=40,AR44)</f>
        <v>11a</v>
      </c>
      <c r="AU24" s="4" cm="1">
        <f t="array" ref="AU24">_xlfn.IFS($A$7=1,0,$A$7=2,0,$A$7=3,0,$A$7=4,AR44,$A$7=5,AR45,$A$7=6,AR45,$A$7=7,AR45,$A$7=8,AR33,$A$7=9,AR33,$A$7=10,AR33,$A$7=11,AR33,$A$7=12,AR33,$A$7=13,AR36,$A$7=14,AR36,$A$7=15,AR36,$A$7=16,AR36,$A$7=17,AR39,$A$7=18,AR39,$A$7=19,AR39,$A$7=20,AR39,$A$7=21,AR42,$A$7=22,AR42,$A$7=23,AR42,$A$7=24,AR42,$A$7=25,AR45,$A$7=26,AR45,$A$7=27,AR45,$A$7=28,AR45,$A$7=29,AR48,$A$7=30,AR48,$A$7=31,AR48,$A$7=32,AR48,$A$7=33,AR51,$A$7=34,AR51,$A$7=35,AR51,$A$7=36,AR51,$A$7=37,AR52,$A$7=38,AR53,$A$7=39,AR54,$A$7=40,AR54)</f>
        <v>0</v>
      </c>
      <c r="AV24" s="4" t="str">
        <f t="shared" si="10"/>
        <v>7b</v>
      </c>
      <c r="AW24" s="4" t="str" cm="1">
        <f t="array" ref="AW24">_xlfn.IFS($A$7=1,0,$A$7=2,0,$A$7=3,0,$A$7=4,AV25,$A$7=5,AV26,$A$7=6,AV26,$A$7=7,AV26,$A$7=8,AV26,$A$7=9,AV27,$A$7=10,AV27,$A$7=11,AV27,$A$7=12,AV27,$A$7=13,AV28,$A$7=14,AV28,$A$7=15,AV28,$A$7=16,AV28,$A$7=17,AV29,$A$7=18,AV29,$A$7=19,AV29,$A$7=20,AV29,$A$7=21,AV30,$A$7=22,AV30,$A$7=23,AV30,$A$7=24,AV30,$A$7=25,AV31,$A$7=26,AV31,$A$7=27,AV31,$A$7=28,AV31,$A$7=29,AV32,$A$7=30,AV32,$A$7=31,AV32,$A$7=32,AV32,$A$7=33,AV33,$A$7=34,AV33,$A$7=35,AV33,$A$7=36,AV33,$A$7=37,0,$A$7=38,AV34,$A$7=39,AV34,$A$7=40,AV34)</f>
        <v>9a</v>
      </c>
      <c r="AX24" s="4" t="str" cm="1">
        <f t="array" ref="AX24">_xlfn.IFS($A$7=1,0,$A$7=2,0,$A$7=3,0,$A$7=4,AV34,$A$7=5,AV35,$A$7=6,AV35,$A$7=7,AV35,$A$7=8,AV35,$A$7=9,AV36,$A$7=10,AV30,$A$7=11,AV30,$A$7=12,AV30,$A$7=13,AV32,$A$7=14,AV32,$A$7=15,AV32,$A$7=16,AV32,$A$7=17,AV34,$A$7=18,AV34,$A$7=19,AV34,$A$7=20,AV34,$A$7=21,AV36,$A$7=22,AV36,$A$7=23,AV36,$A$7=24,AV36,$A$7=25,AV38,$A$7=26,AV38,$A$7=27,AV38,$A$7=28,AV38,$A$7=29,AV40,$A$7=30,AV40,$A$7=31,AV40,$A$7=32,AV40,$A$7=33,AV42,$A$7=34,AV42,$A$7=35,AV42,$A$7=36,AV42,$A$7=37,0,$A$7=38,0,$A$7=39,AV44,$A$7=40,AV44)</f>
        <v>10d</v>
      </c>
      <c r="AY24" s="4" cm="1">
        <f t="array" ref="AY24">_xlfn.IFS($A$7=1,0,$A$7=2,0,$A$7=3,0,$A$7=4,AV44,$A$7=5,AV45,$A$7=6,AV45,$A$7=7,AV45,$A$7=8,AV33,$A$7=9,AV33,$A$7=10,AV33,$A$7=11,AV33,$A$7=12,AV33,$A$7=13,AV36,$A$7=14,AV36,$A$7=15,AV36,$A$7=16,AV36,$A$7=17,AV39,$A$7=18,AV39,$A$7=19,AV39,$A$7=20,AV39,$A$7=21,AV42,$A$7=22,AV42,$A$7=23,AV42,$A$7=24,AV42,$A$7=25,AV45,$A$7=26,AV45,$A$7=27,AV45,$A$7=28,AV45,$A$7=29,AV48,$A$7=30,AV48,$A$7=31,AV48,$A$7=32,AV48,$A$7=33,AV51,$A$7=34,AV51,$A$7=35,AV51,$A$7=36,AV51,$A$7=37,AV52,$A$7=38,AV53,$A$7=39,AV54,$A$7=40,AV54)</f>
        <v>0</v>
      </c>
      <c r="BF24" s="1"/>
      <c r="BG24" s="1"/>
      <c r="BH24" s="1"/>
      <c r="BI24" s="1"/>
      <c r="BJ24" s="1"/>
      <c r="BK24" s="1"/>
    </row>
    <row r="25" spans="1:63" x14ac:dyDescent="0.2">
      <c r="A25" s="1">
        <v>-25</v>
      </c>
      <c r="B25">
        <v>22</v>
      </c>
      <c r="C25" s="3">
        <f t="shared" si="0"/>
        <v>0.9375</v>
      </c>
      <c r="D25" s="4" t="str">
        <f>'Zeitpläne Stationen'!B24</f>
        <v>10b</v>
      </c>
      <c r="E25" s="4" cm="1">
        <f t="array" ref="E25">_xlfn.IFS($A$7=1,0,$A$7=2,0,$A$7=3,0,$A$7=4,D26,$A$7=5,D27,$A$7=6,D27,$A$7=7,D27,$A$7=8,D27,$A$7=9,D28,$A$7=10,D28,$A$7=11,D28,$A$7=12,D28,$A$7=13,D29,$A$7=14,D29,$A$7=15,D29,$A$7=16,D29,$A$7=17,D30,$A$7=18,D30,$A$7=19,D30,$A$7=20,D30,$A$7=21,D31,$A$7=22,D31,$A$7=23,D31,$A$7=24,D31,$A$7=25,D32,$A$7=26,D32,$A$7=27,D32,$A$7=28,D32,$A$7=29,D33,$A$7=30,D33,$A$7=31,D33,$A$7=32,D33,$A$7=33,D34,$A$7=34,D34,$A$7=35,D34,$A$7=36,D34,$A$7=37,D35,$A$7=38,D35,$A$7=39,D35,$A$7=40,D35)</f>
        <v>0</v>
      </c>
      <c r="F25" s="4" cm="1">
        <f t="array" ref="F25">_xlfn.IFS($A$7=1,0,$A$7=2,0,$A$7=3,0,$A$7=4,D35,$A$7=5,D36,$A$7=6,D36,$A$7=7,D36,$A$7=8,D36,$A$7=9,D37,$A$7=10,D31,$A$7=11,D31,$A$7=12,D31,$A$7=13,D33,$A$7=14,D33,$A$7=15,D33,$A$7=16,D33,$A$7=17,D35,$A$7=18,D35,$A$7=19,D35,$A$7=20,D35,$A$7=21,D37,$A$7=22,D37,$A$7=23,D37,$A$7=24,D37,$A$7=25,D39,$A$7=26,D39,$A$7=27,D39,$A$7=28,D39,$A$7=29,D41,$A$7=30,D41,$A$7=31,D41,$A$7=32,D41,$A$7=33,D43,$A$7=34,D43,$A$7=35,D43,$A$7=36,D43,$A$7=37,D44,$A$7=38,D45,$A$7=39,D45,$A$7=40,D45)</f>
        <v>0</v>
      </c>
      <c r="G25" s="4" cm="1">
        <f t="array" ref="G25">_xlfn.IFS($A$7=1,0,$A$7=2,0,$A$7=3,0,$A$7=4,D45,$A$7=5,D46,$A$7=6,D46,$A$7=7,D46,$A$7=8,D34,$A$7=9,D34,$A$7=10,D34,$A$7=11,D34,$A$7=12,D34,$A$7=13,D37,$A$7=14,D37,$A$7=15,D37,$A$7=16,D37,$A$7=17,D40,$A$7=18,D40,$A$7=19,D40,$A$7=20,D40,$A$7=21,D43,$A$7=22,D43,$A$7=23,D43,$A$7=24,D43,$A$7=25,D46,$A$7=26,D46,$A$7=27,D46,$A$7=28,D46,$A$7=29,D49,$A$7=30,D49,$A$7=31,D49,$A$7=32,D49,$A$7=33,D52,$A$7=34,D52,$A$7=35,D52,$A$7=36,D52,$A$7=37,D53,$A$7=38,D54,$A$7=39,D55,$A$7=40,D55)</f>
        <v>3</v>
      </c>
      <c r="H25" s="4" t="str">
        <f>'Zeitpläne Stationen'!B23</f>
        <v>10a</v>
      </c>
      <c r="I25" s="4" cm="1">
        <f t="array" ref="I25">_xlfn.IFS($A$7=1,0,$A$7=2,0,$A$7=3,0,$A$7=4,H26,$A$7=5,H27,$A$7=6,H27,$A$7=7,H27,$A$7=8,H27,$A$7=9,H28,$A$7=10,H28,$A$7=11,H28,$A$7=12,H28,$A$7=13,H29,$A$7=14,H29,$A$7=15,H29,$A$7=16,H29,$A$7=17,H30,$A$7=18,H30,$A$7=19,H30,$A$7=20,H30,$A$7=21,H31,$A$7=22,H31,$A$7=23,H31,$A$7=24,H31,$A$7=25,H32,$A$7=26,H32,$A$7=27,H32,$A$7=28,H32,$A$7=29,H33,$A$7=30,H33,$A$7=31,H33,$A$7=32,H33,$A$7=33,H34,$A$7=34,H34,$A$7=35,H34,$A$7=36,H34,$A$7=37,H35,$A$7=38,H35,$A$7=39,H35,$A$7=40,H35)</f>
        <v>0</v>
      </c>
      <c r="J25" s="4" cm="1">
        <f t="array" ref="J25">_xlfn.IFS($A$7=1,0,$A$7=2,0,$A$7=3,0,$A$7=4,H35,$A$7=5,H36,$A$7=6,H36,$A$7=7,H36,$A$7=8,H36,$A$7=9,H37,$A$7=10,H31,$A$7=11,H31,$A$7=12,H31,$A$7=13,H33,$A$7=14,H33,$A$7=15,H33,$A$7=16,H33,$A$7=17,H35,$A$7=18,H35,$A$7=19,H35,$A$7=20,H35,$A$7=21,H37,$A$7=22,H37,$A$7=23,H37,$A$7=24,H37,$A$7=25,H39,$A$7=26,H39,$A$7=27,H39,$A$7=28,H39,$A$7=29,H41,$A$7=30,H41,$A$7=31,H41,$A$7=32,H41,$A$7=33,H43,$A$7=34,H43,$A$7=35,H43,$A$7=36,H43,$A$7=37,H44,$A$7=38,H45,$A$7=39,H45,$A$7=40,H45)</f>
        <v>0</v>
      </c>
      <c r="K25" s="4" cm="1">
        <f t="array" ref="K25">_xlfn.IFS($A$7=1,0,$A$7=2,0,$A$7=3,0,$A$7=4,H45,$A$7=5,H46,$A$7=6,H46,$A$7=7,H46,$A$7=8,H34,$A$7=9,H34,$A$7=10,H34,$A$7=11,H34,$A$7=12,H34,$A$7=13,H37,$A$7=14,H37,$A$7=15,H37,$A$7=16,H37,$A$7=17,H40,$A$7=18,H40,$A$7=19,H40,$A$7=20,H40,$A$7=21,H43,$A$7=22,H43,$A$7=23,H43,$A$7=24,H43,$A$7=25,H46,$A$7=26,H46,$A$7=27,H46,$A$7=28,H46,$A$7=29,H49,$A$7=30,H49,$A$7=31,H49,$A$7=32,H49,$A$7=33,H52,$A$7=34,H52,$A$7=35,H52,$A$7=36,H52,$A$7=37,H53,$A$7=38,H54,$A$7=39,H55,$A$7=40,H55)</f>
        <v>0</v>
      </c>
      <c r="L25" s="4" t="str">
        <f t="shared" si="1"/>
        <v>9d</v>
      </c>
      <c r="M25" s="4" cm="1">
        <f t="array" ref="M25">_xlfn.IFS($A$7=1,0,$A$7=2,0,$A$7=3,0,$A$7=4,L26,$A$7=5,L27,$A$7=6,L27,$A$7=7,L27,$A$7=8,L27,$A$7=9,L28,$A$7=10,L28,$A$7=11,L28,$A$7=12,L28,$A$7=13,L29,$A$7=14,L29,$A$7=15,L29,$A$7=16,L29,$A$7=17,L30,$A$7=18,L30,$A$7=19,L30,$A$7=20,L30,$A$7=21,L31,$A$7=22,L31,$A$7=23,L31,$A$7=24,L31,$A$7=25,L32,$A$7=26,L32,$A$7=27,L32,$A$7=28,L32,$A$7=29,L33,$A$7=30,L33,$A$7=31,L33,$A$7=32,L33,$A$7=33,L34,$A$7=34,L34,$A$7=35,L34,$A$7=36,L34,$A$7=37,L35,$A$7=38,L35,$A$7=39,L35,$A$7=40,L35)</f>
        <v>0</v>
      </c>
      <c r="N25" s="4" cm="1">
        <f t="array" ref="N25">_xlfn.IFS($A$7=1,0,$A$7=2,0,$A$7=3,0,$A$7=4,L35,$A$7=5,L36,$A$7=6,L36,$A$7=7,L36,$A$7=8,L36,$A$7=9,L37,$A$7=10,L31,$A$7=11,L31,$A$7=12,L31,$A$7=13,L33,$A$7=14,L33,$A$7=15,L33,$A$7=16,L33,$A$7=17,L35,$A$7=18,L35,$A$7=19,L35,$A$7=20,L35,$A$7=21,L37,$A$7=22,L37,$A$7=23,L37,$A$7=24,L37,$A$7=25,L39,$A$7=26,L39,$A$7=27,L39,$A$7=28,L39,$A$7=29,L41,$A$7=30,L41,$A$7=31,L41,$A$7=32,L41,$A$7=33,L43,$A$7=34,L43,$A$7=35,L43,$A$7=36,L43,$A$7=37,L44,$A$7=38,L45,$A$7=39,L45,$A$7=40,L45)</f>
        <v>0</v>
      </c>
      <c r="O25" s="4" cm="1">
        <f t="array" ref="O25">_xlfn.IFS($A$7=1,0,$A$7=2,0,$A$7=3,0,$A$7=4,L45,$A$7=5,L46,$A$7=6,L46,$A$7=7,L46,$A$7=8,L34,$A$7=9,L34,$A$7=10,L34,$A$7=11,L34,$A$7=12,L34,$A$7=13,L37,$A$7=14,L37,$A$7=15,L37,$A$7=16,L37,$A$7=17,L40,$A$7=18,L40,$A$7=19,L40,$A$7=20,L40,$A$7=21,L43,$A$7=22,L43,$A$7=23,L43,$A$7=24,L43,$A$7=25,L46,$A$7=26,L46,$A$7=27,L46,$A$7=28,L46,$A$7=29,L49,$A$7=30,L49,$A$7=31,L49,$A$7=32,L49,$A$7=33,L52,$A$7=34,L52,$A$7=35,L52,$A$7=36,L52,$A$7=37,L53,$A$7=38,L54,$A$7=39,L55,$A$7=40,L55)</f>
        <v>0</v>
      </c>
      <c r="P25" s="4" t="str">
        <f t="shared" si="2"/>
        <v>9c</v>
      </c>
      <c r="Q25" s="4" t="str" cm="1">
        <f t="array" ref="Q25">_xlfn.IFS($A$7=1,0,$A$7=2,0,$A$7=3,0,$A$7=4,P26,$A$7=5,P27,$A$7=6,P27,$A$7=7,P27,$A$7=8,P27,$A$7=9,P28,$A$7=10,P28,$A$7=11,P28,$A$7=12,P28,$A$7=13,P29,$A$7=14,P29,$A$7=15,P29,$A$7=16,P29,$A$7=17,P30,$A$7=18,P30,$A$7=19,P30,$A$7=20,P30,$A$7=21,P31,$A$7=22,P31,$A$7=23,P31,$A$7=24,P31,$A$7=25,P32,$A$7=26,P32,$A$7=27,P32,$A$7=28,P32,$A$7=29,P33,$A$7=30,P33,$A$7=31,P33,$A$7=32,P33,$A$7=33,P34,$A$7=34,P34,$A$7=35,P34,$A$7=36,P34,$A$7=37,P35,$A$7=38,P35,$A$7=39,P35,$A$7=40,P35)</f>
        <v>11b</v>
      </c>
      <c r="R25" s="4" cm="1">
        <f t="array" ref="R25">_xlfn.IFS($A$7=1,0,$A$7=2,0,$A$7=3,0,$A$7=4,P35,$A$7=5,P36,$A$7=6,P36,$A$7=7,P36,$A$7=8,P36,$A$7=9,P37,$A$7=10,P31,$A$7=11,P31,$A$7=12,P31,$A$7=13,P33,$A$7=14,P33,$A$7=15,P33,$A$7=16,P33,$A$7=17,P35,$A$7=18,P35,$A$7=19,P35,$A$7=20,P35,$A$7=21,P37,$A$7=22,P37,$A$7=23,P37,$A$7=24,P37,$A$7=25,P39,$A$7=26,P39,$A$7=27,P39,$A$7=28,P39,$A$7=29,P41,$A$7=30,P41,$A$7=31,P41,$A$7=32,P41,$A$7=33,P43,$A$7=34,P43,$A$7=35,P43,$A$7=36,P43,$A$7=37,P44,$A$7=38,P45,$A$7=39,P45,$A$7=40,P45)</f>
        <v>0</v>
      </c>
      <c r="S25" s="4" cm="1">
        <f t="array" ref="S25">_xlfn.IFS($A$7=1,0,$A$7=2,0,$A$7=3,0,$A$7=4,P45,$A$7=5,P46,$A$7=6,P46,$A$7=7,P46,$A$7=8,P34,$A$7=9,P34,$A$7=10,P34,$A$7=11,P34,$A$7=12,P34,$A$7=13,P37,$A$7=14,P37,$A$7=15,P37,$A$7=16,P37,$A$7=17,P40,$A$7=18,P40,$A$7=19,P40,$A$7=20,P40,$A$7=21,P43,$A$7=22,P43,$A$7=23,P43,$A$7=24,P43,$A$7=25,P46,$A$7=26,P46,$A$7=27,P46,$A$7=28,P46,$A$7=29,P49,$A$7=30,P49,$A$7=31,P49,$A$7=32,P49,$A$7=33,P52,$A$7=34,P52,$A$7=35,P52,$A$7=36,P52,$A$7=37,P53,$A$7=38,P54,$A$7=39,P55,$A$7=40,P55)</f>
        <v>0</v>
      </c>
      <c r="T25" s="4" t="str">
        <f t="shared" si="3"/>
        <v>9b</v>
      </c>
      <c r="U25" s="4" t="str" cm="1">
        <f t="array" ref="U25">_xlfn.IFS($A$7=1,0,$A$7=2,0,$A$7=3,0,$A$7=4,T26,$A$7=5,T27,$A$7=6,T27,$A$7=7,T27,$A$7=8,T27,$A$7=9,T28,$A$7=10,T28,$A$7=11,T28,$A$7=12,T28,$A$7=13,T29,$A$7=14,T29,$A$7=15,T29,$A$7=16,T29,$A$7=17,T30,$A$7=18,T30,$A$7=19,T30,$A$7=20,T30,$A$7=21,T31,$A$7=22,T31,$A$7=23,T31,$A$7=24,T31,$A$7=25,T32,$A$7=26,T32,$A$7=27,T32,$A$7=28,T32,$A$7=29,T33,$A$7=30,T33,$A$7=31,T33,$A$7=32,T33,$A$7=33,T34,$A$7=34,T34,$A$7=35,T34,$A$7=36,T34,$A$7=37,T35,$A$7=38,T35,$A$7=39,T35,$A$7=40,T35)</f>
        <v>11a</v>
      </c>
      <c r="V25" s="4" cm="1">
        <f t="array" ref="V25">_xlfn.IFS($A$7=1,0,$A$7=2,0,$A$7=3,0,$A$7=4,T35,$A$7=5,T36,$A$7=6,T36,$A$7=7,T36,$A$7=8,T36,$A$7=9,T37,$A$7=10,T31,$A$7=11,T31,$A$7=12,T31,$A$7=13,T33,$A$7=14,T33,$A$7=15,T33,$A$7=16,T33,$A$7=17,T35,$A$7=18,T35,$A$7=19,T35,$A$7=20,T35,$A$7=21,T37,$A$7=22,T37,$A$7=23,T37,$A$7=24,T37,$A$7=25,T39,$A$7=26,T39,$A$7=27,T39,$A$7=28,T39,$A$7=29,T41,$A$7=30,T41,$A$7=31,T41,$A$7=32,T41,$A$7=33,T43,$A$7=34,T43,$A$7=35,T43,$A$7=36,T43,$A$7=37,T44,$A$7=38,T45,$A$7=39,T45,$A$7=40,T45)</f>
        <v>0</v>
      </c>
      <c r="W25" s="4" cm="1">
        <f t="array" ref="W25">_xlfn.IFS($A$7=1,0,$A$7=2,0,$A$7=3,0,$A$7=4,T45,$A$7=5,T46,$A$7=6,T46,$A$7=7,T46,$A$7=8,T34,$A$7=9,T34,$A$7=10,T34,$A$7=11,T34,$A$7=12,T34,$A$7=13,T37,$A$7=14,T37,$A$7=15,T37,$A$7=16,T37,$A$7=17,T40,$A$7=18,T40,$A$7=19,T40,$A$7=20,T40,$A$7=21,T43,$A$7=22,T43,$A$7=23,T43,$A$7=24,T43,$A$7=25,T46,$A$7=26,T46,$A$7=27,T46,$A$7=28,T46,$A$7=29,T49,$A$7=30,T49,$A$7=31,T49,$A$7=32,T49,$A$7=33,T52,$A$7=34,T52,$A$7=35,T52,$A$7=36,T52,$A$7=37,T53,$A$7=38,T54,$A$7=39,T55,$A$7=40,T55)</f>
        <v>0</v>
      </c>
      <c r="X25" s="4" t="str">
        <f t="shared" si="4"/>
        <v>9a</v>
      </c>
      <c r="Y25" s="4" t="str" cm="1">
        <f t="array" ref="Y25">_xlfn.IFS($A$7=1,0,$A$7=2,0,$A$7=3,0,$A$7=4,X26,$A$7=5,X27,$A$7=6,X27,$A$7=7,X27,$A$7=8,X27,$A$7=9,X28,$A$7=10,X28,$A$7=11,X28,$A$7=12,X28,$A$7=13,X29,$A$7=14,X29,$A$7=15,X29,$A$7=16,X29,$A$7=17,X30,$A$7=18,X30,$A$7=19,X30,$A$7=20,X30,$A$7=21,X31,$A$7=22,X31,$A$7=23,X31,$A$7=24,X31,$A$7=25,X32,$A$7=26,X32,$A$7=27,X32,$A$7=28,X32,$A$7=29,X33,$A$7=30,X33,$A$7=31,X33,$A$7=32,X33,$A$7=33,X34,$A$7=34,X34,$A$7=35,X34,$A$7=36,X34,$A$7=37,X35,$A$7=38,X35,$A$7=39,X35,$A$7=40,X35)</f>
        <v>10d</v>
      </c>
      <c r="Z25" s="4" cm="1">
        <f t="array" ref="Z25">_xlfn.IFS($A$7=1,0,$A$7=2,0,$A$7=3,0,$A$7=4,X35,$A$7=5,X36,$A$7=6,X36,$A$7=7,X36,$A$7=8,X36,$A$7=9,X37,$A$7=10,X31,$A$7=11,X31,$A$7=12,X31,$A$7=13,X33,$A$7=14,X33,$A$7=15,X33,$A$7=16,X33,$A$7=17,X35,$A$7=18,X35,$A$7=19,X35,$A$7=20,X35,$A$7=21,X37,$A$7=22,X37,$A$7=23,X37,$A$7=24,X37,$A$7=25,X39,$A$7=26,X39,$A$7=27,X39,$A$7=28,X39,$A$7=29,X41,$A$7=30,X41,$A$7=31,X41,$A$7=32,X41,$A$7=33,X43,$A$7=34,X43,$A$7=35,X43,$A$7=36,X43,$A$7=37,X44,$A$7=38,X45,$A$7=39,X45,$A$7=40,X45)</f>
        <v>0</v>
      </c>
      <c r="AA25" s="4" cm="1">
        <f t="array" ref="AA25">_xlfn.IFS($A$7=1,0,$A$7=2,0,$A$7=3,0,$A$7=4,X45,$A$7=5,X46,$A$7=6,X46,$A$7=7,X46,$A$7=8,X34,$A$7=9,X34,$A$7=10,X34,$A$7=11,X34,$A$7=12,X34,$A$7=13,X37,$A$7=14,X37,$A$7=15,X37,$A$7=16,X37,$A$7=17,X40,$A$7=18,X40,$A$7=19,X40,$A$7=20,X40,$A$7=21,X43,$A$7=22,X43,$A$7=23,X43,$A$7=24,X43,$A$7=25,X46,$A$7=26,X46,$A$7=27,X46,$A$7=28,X46,$A$7=29,X49,$A$7=30,X49,$A$7=31,X49,$A$7=32,X49,$A$7=33,X52,$A$7=34,X52,$A$7=35,X52,$A$7=36,X52,$A$7=37,X53,$A$7=38,X54,$A$7=39,X55,$A$7=40,X55)</f>
        <v>0</v>
      </c>
      <c r="AB25" s="4" t="str">
        <f t="shared" si="5"/>
        <v>8d</v>
      </c>
      <c r="AC25" s="4" t="str" cm="1">
        <f t="array" ref="AC25">_xlfn.IFS($A$7=1,0,$A$7=2,0,$A$7=3,0,$A$7=4,AB26,$A$7=5,AB27,$A$7=6,AB27,$A$7=7,AB27,$A$7=8,AB27,$A$7=9,AB28,$A$7=10,AB28,$A$7=11,AB28,$A$7=12,AB28,$A$7=13,AB29,$A$7=14,AB29,$A$7=15,AB29,$A$7=16,AB29,$A$7=17,AB30,$A$7=18,AB30,$A$7=19,AB30,$A$7=20,AB30,$A$7=21,AB31,$A$7=22,AB31,$A$7=23,AB31,$A$7=24,AB31,$A$7=25,AB32,$A$7=26,AB32,$A$7=27,AB32,$A$7=28,AB32,$A$7=29,AB33,$A$7=30,AB33,$A$7=31,AB33,$A$7=32,AB33,$A$7=33,AB34,$A$7=34,AB34,$A$7=35,AB34,$A$7=36,AB34,$A$7=37,AB35,$A$7=38,AB35,$A$7=39,AB35,$A$7=40,AB35)</f>
        <v>10c</v>
      </c>
      <c r="AD25" s="4" cm="1">
        <f t="array" ref="AD25">_xlfn.IFS($A$7=1,0,$A$7=2,0,$A$7=3,0,$A$7=4,AB35,$A$7=5,AB36,$A$7=6,AB36,$A$7=7,AB36,$A$7=8,AB36,$A$7=9,AB37,$A$7=10,AB31,$A$7=11,AB31,$A$7=12,AB31,$A$7=13,AB33,$A$7=14,AB33,$A$7=15,AB33,$A$7=16,AB33,$A$7=17,AB35,$A$7=18,AB35,$A$7=19,AB35,$A$7=20,AB35,$A$7=21,AB37,$A$7=22,AB37,$A$7=23,AB37,$A$7=24,AB37,$A$7=25,AB39,$A$7=26,AB39,$A$7=27,AB39,$A$7=28,AB39,$A$7=29,AB41,$A$7=30,AB41,$A$7=31,AB41,$A$7=32,AB41,$A$7=33,AB43,$A$7=34,AB43,$A$7=35,AB43,$A$7=36,AB43,$A$7=37,AB44,$A$7=38,AB45,$A$7=39,AB45,$A$7=40,AB45)</f>
        <v>0</v>
      </c>
      <c r="AE25" s="4" cm="1">
        <f t="array" ref="AE25">_xlfn.IFS($A$7=1,0,$A$7=2,0,$A$7=3,0,$A$7=4,AB45,$A$7=5,AB46,$A$7=6,AB46,$A$7=7,AB46,$A$7=8,AB34,$A$7=9,AB34,$A$7=10,AB34,$A$7=11,AB34,$A$7=12,AB34,$A$7=13,AB37,$A$7=14,AB37,$A$7=15,AB37,$A$7=16,AB37,$A$7=17,AB40,$A$7=18,AB40,$A$7=19,AB40,$A$7=20,AB40,$A$7=21,AB43,$A$7=22,AB43,$A$7=23,AB43,$A$7=24,AB43,$A$7=25,AB46,$A$7=26,AB46,$A$7=27,AB46,$A$7=28,AB46,$A$7=29,AB49,$A$7=30,AB49,$A$7=31,AB49,$A$7=32,AB49,$A$7=33,AB52,$A$7=34,AB52,$A$7=35,AB52,$A$7=36,AB52,$A$7=37,AB53,$A$7=38,AB54,$A$7=39,AB55,$A$7=40,AB55)</f>
        <v>0</v>
      </c>
      <c r="AF25" s="4" t="str">
        <f t="shared" si="6"/>
        <v>8c</v>
      </c>
      <c r="AG25" s="4" t="str" cm="1">
        <f t="array" ref="AG25">_xlfn.IFS($A$7=1,0,$A$7=2,0,$A$7=3,0,$A$7=4,AF26,$A$7=5,AF27,$A$7=6,AF27,$A$7=7,AF27,$A$7=8,AF27,$A$7=9,AF28,$A$7=10,AF28,$A$7=11,AF28,$A$7=12,AF28,$A$7=13,AF29,$A$7=14,AF29,$A$7=15,AF29,$A$7=16,AF29,$A$7=17,AF30,$A$7=18,AF30,$A$7=19,AF30,$A$7=20,AF30,$A$7=21,AF31,$A$7=22,AF31,$A$7=23,AF31,$A$7=24,AF31,$A$7=25,AF32,$A$7=26,AF32,$A$7=27,AF32,$A$7=28,AF32,$A$7=29,AF33,$A$7=30,AF33,$A$7=31,AF33,$A$7=32,AF33,$A$7=33,AF34,$A$7=34,AF34,$A$7=35,AF34,$A$7=36,AF34,$A$7=37,AF35,$A$7=38,AF35,$A$7=39,AF35,$A$7=40,AF35)</f>
        <v>10b</v>
      </c>
      <c r="AH25" s="4" cm="1">
        <f t="array" ref="AH25">_xlfn.IFS($A$7=1,0,$A$7=2,0,$A$7=3,0,$A$7=4,AF35,$A$7=5,AF36,$A$7=6,AF36,$A$7=7,AF36,$A$7=8,AF36,$A$7=9,AF37,$A$7=10,AF31,$A$7=11,AF31,$A$7=12,AF31,$A$7=13,AF33,$A$7=14,AF33,$A$7=15,AF33,$A$7=16,AF33,$A$7=17,AF35,$A$7=18,AF35,$A$7=19,AF35,$A$7=20,AF35,$A$7=21,AF37,$A$7=22,AF37,$A$7=23,AF37,$A$7=24,AF37,$A$7=25,AF39,$A$7=26,AF39,$A$7=27,AF39,$A$7=28,AF39,$A$7=29,AF41,$A$7=30,AF41,$A$7=31,AF41,$A$7=32,AF41,$A$7=33,AF43,$A$7=34,AF43,$A$7=35,AF43,$A$7=36,AF43,$A$7=37,AF44,$A$7=38,AF45,$A$7=39,AF45,$A$7=40,AF45)</f>
        <v>0</v>
      </c>
      <c r="AI25" s="4" cm="1">
        <f t="array" ref="AI25">_xlfn.IFS($A$7=1,0,$A$7=2,0,$A$7=3,0,$A$7=4,AF45,$A$7=5,AF46,$A$7=6,AF46,$A$7=7,AF46,$A$7=8,AF34,$A$7=9,AF34,$A$7=10,AF34,$A$7=11,AF34,$A$7=12,AF34,$A$7=13,AF37,$A$7=14,AF37,$A$7=15,AF37,$A$7=16,AF37,$A$7=17,AF40,$A$7=18,AF40,$A$7=19,AF40,$A$7=20,AF40,$A$7=21,AF43,$A$7=22,AF43,$A$7=23,AF43,$A$7=24,AF43,$A$7=25,AF46,$A$7=26,AF46,$A$7=27,AF46,$A$7=28,AF46,$A$7=29,AF49,$A$7=30,AF49,$A$7=31,AF49,$A$7=32,AF49,$A$7=33,AF52,$A$7=34,AF52,$A$7=35,AF52,$A$7=36,AF52,$A$7=37,AF53,$A$7=38,AF54,$A$7=39,AF55,$A$7=40,AF55)</f>
        <v>0</v>
      </c>
      <c r="AJ25" s="4" t="str">
        <f t="shared" si="7"/>
        <v>8b</v>
      </c>
      <c r="AK25" s="4" t="str" cm="1">
        <f t="array" ref="AK25">_xlfn.IFS($A$7=1,0,$A$7=2,0,$A$7=3,0,$A$7=4,AJ26,$A$7=5,AJ27,$A$7=6,AJ27,$A$7=7,AJ27,$A$7=8,AJ27,$A$7=9,AJ28,$A$7=10,AJ28,$A$7=11,AJ28,$A$7=12,AJ28,$A$7=13,AJ29,$A$7=14,AJ29,$A$7=15,AJ29,$A$7=16,AJ29,$A$7=17,AJ30,$A$7=18,AJ30,$A$7=19,AJ30,$A$7=20,AJ30,$A$7=21,AJ31,$A$7=22,AJ31,$A$7=23,AJ31,$A$7=24,AJ31,$A$7=25,AJ32,$A$7=26,AJ32,$A$7=27,AJ32,$A$7=28,AJ32,$A$7=29,AJ33,$A$7=30,AJ33,$A$7=31,AJ33,$A$7=32,AJ33,$A$7=33,AJ34,$A$7=34,AJ34,$A$7=35,AJ34,$A$7=36,AJ34,$A$7=37,AJ35,$A$7=38,AJ35,$A$7=39,AJ35,$A$7=40,AJ35)</f>
        <v>10a</v>
      </c>
      <c r="AL25" s="4" cm="1">
        <f t="array" ref="AL25">_xlfn.IFS($A$7=1,0,$A$7=2,0,$A$7=3,0,$A$7=4,AJ35,$A$7=5,AJ36,$A$7=6,AJ36,$A$7=7,AJ36,$A$7=8,AJ36,$A$7=9,AJ37,$A$7=10,AJ31,$A$7=11,AJ31,$A$7=12,AJ31,$A$7=13,AJ33,$A$7=14,AJ33,$A$7=15,AJ33,$A$7=16,AJ33,$A$7=17,AJ35,$A$7=18,AJ35,$A$7=19,AJ35,$A$7=20,AJ35,$A$7=21,AJ37,$A$7=22,AJ37,$A$7=23,AJ37,$A$7=24,AJ37,$A$7=25,AJ39,$A$7=26,AJ39,$A$7=27,AJ39,$A$7=28,AJ39,$A$7=29,AJ41,$A$7=30,AJ41,$A$7=31,AJ41,$A$7=32,AJ41,$A$7=33,AJ43,$A$7=34,AJ43,$A$7=35,AJ43,$A$7=36,AJ43,$A$7=37,AJ44,$A$7=38,AJ45,$A$7=39,AJ45,$A$7=40,AJ45)</f>
        <v>0</v>
      </c>
      <c r="AM25" s="4" cm="1">
        <f t="array" ref="AM25">_xlfn.IFS($A$7=1,0,$A$7=2,0,$A$7=3,0,$A$7=4,AJ45,$A$7=5,AJ46,$A$7=6,AJ46,$A$7=7,AJ46,$A$7=8,AJ34,$A$7=9,AJ34,$A$7=10,AJ34,$A$7=11,AJ34,$A$7=12,AJ34,$A$7=13,AJ37,$A$7=14,AJ37,$A$7=15,AJ37,$A$7=16,AJ37,$A$7=17,AJ40,$A$7=18,AJ40,$A$7=19,AJ40,$A$7=20,AJ40,$A$7=21,AJ43,$A$7=22,AJ43,$A$7=23,AJ43,$A$7=24,AJ43,$A$7=25,AJ46,$A$7=26,AJ46,$A$7=27,AJ46,$A$7=28,AJ46,$A$7=29,AJ49,$A$7=30,AJ49,$A$7=31,AJ49,$A$7=32,AJ49,$A$7=33,AJ52,$A$7=34,AJ52,$A$7=35,AJ52,$A$7=36,AJ52,$A$7=37,AJ53,$A$7=38,AJ54,$A$7=39,AJ55,$A$7=40,AJ55)</f>
        <v>0</v>
      </c>
      <c r="AN25" s="4" t="str">
        <f t="shared" si="8"/>
        <v>8a</v>
      </c>
      <c r="AO25" s="4" t="str" cm="1">
        <f t="array" ref="AO25">_xlfn.IFS($A$7=1,0,$A$7=2,0,$A$7=3,0,$A$7=4,AN26,$A$7=5,AN27,$A$7=6,AN27,$A$7=7,AN27,$A$7=8,AN27,$A$7=9,AN28,$A$7=10,AN28,$A$7=11,AN28,$A$7=12,AN28,$A$7=13,AN29,$A$7=14,AN29,$A$7=15,AN29,$A$7=16,AN29,$A$7=17,AN30,$A$7=18,AN30,$A$7=19,AN30,$A$7=20,AN30,$A$7=21,AN31,$A$7=22,AN31,$A$7=23,AN31,$A$7=24,AN31,$A$7=25,AN32,$A$7=26,AN32,$A$7=27,AN32,$A$7=28,AN32,$A$7=29,AN33,$A$7=30,AN33,$A$7=31,AN33,$A$7=32,AN33,$A$7=33,AN34,$A$7=34,AN34,$A$7=35,AN34,$A$7=36,AN34,$A$7=37,AN35,$A$7=38,AN35,$A$7=39,AN35,$A$7=40,AN35)</f>
        <v>9d</v>
      </c>
      <c r="AP25" s="4" cm="1">
        <f t="array" ref="AP25">_xlfn.IFS($A$7=1,0,$A$7=2,0,$A$7=3,0,$A$7=4,AN35,$A$7=5,AN36,$A$7=6,AN36,$A$7=7,AN36,$A$7=8,AN36,$A$7=9,AN37,$A$7=10,AN31,$A$7=11,AN31,$A$7=12,AN31,$A$7=13,AN33,$A$7=14,AN33,$A$7=15,AN33,$A$7=16,AN33,$A$7=17,AN35,$A$7=18,AN35,$A$7=19,AN35,$A$7=20,AN35,$A$7=21,AN37,$A$7=22,AN37,$A$7=23,AN37,$A$7=24,AN37,$A$7=25,AN39,$A$7=26,AN39,$A$7=27,AN39,$A$7=28,AN39,$A$7=29,AN41,$A$7=30,AN41,$A$7=31,AN41,$A$7=32,AN41,$A$7=33,AN43,$A$7=34,AN43,$A$7=35,AN43,$A$7=36,AN43,$A$7=37,AN44,$A$7=38,AN45,$A$7=39,AN45,$A$7=40,AN45)</f>
        <v>0</v>
      </c>
      <c r="AQ25" s="4" cm="1">
        <f t="array" ref="AQ25">_xlfn.IFS($A$7=1,0,$A$7=2,0,$A$7=3,0,$A$7=4,AN45,$A$7=5,AN46,$A$7=6,AN46,$A$7=7,AN46,$A$7=8,AN34,$A$7=9,AN34,$A$7=10,AN34,$A$7=11,AN34,$A$7=12,AN34,$A$7=13,AN37,$A$7=14,AN37,$A$7=15,AN37,$A$7=16,AN37,$A$7=17,AN40,$A$7=18,AN40,$A$7=19,AN40,$A$7=20,AN40,$A$7=21,AN43,$A$7=22,AN43,$A$7=23,AN43,$A$7=24,AN43,$A$7=25,AN46,$A$7=26,AN46,$A$7=27,AN46,$A$7=28,AN46,$A$7=29,AN49,$A$7=30,AN49,$A$7=31,AN49,$A$7=32,AN49,$A$7=33,AN52,$A$7=34,AN52,$A$7=35,AN52,$A$7=36,AN52,$A$7=37,AN53,$A$7=38,AN54,$A$7=39,AN55,$A$7=40,AN55)</f>
        <v>0</v>
      </c>
      <c r="AR25" s="4" t="str">
        <f t="shared" si="9"/>
        <v>7d</v>
      </c>
      <c r="AS25" s="4" t="str" cm="1">
        <f t="array" ref="AS25">_xlfn.IFS($A$7=1,0,$A$7=2,0,$A$7=3,0,$A$7=4,AR26,$A$7=5,AR27,$A$7=6,AR27,$A$7=7,AR27,$A$7=8,AR27,$A$7=9,AR28,$A$7=10,AR28,$A$7=11,AR28,$A$7=12,AR28,$A$7=13,AR29,$A$7=14,AR29,$A$7=15,AR29,$A$7=16,AR29,$A$7=17,AR30,$A$7=18,AR30,$A$7=19,AR30,$A$7=20,AR30,$A$7=21,AR31,$A$7=22,AR31,$A$7=23,AR31,$A$7=24,AR31,$A$7=25,AR32,$A$7=26,AR32,$A$7=27,AR32,$A$7=28,AR32,$A$7=29,AR33,$A$7=30,AR33,$A$7=31,AR33,$A$7=32,AR33,$A$7=33,AR34,$A$7=34,AR34,$A$7=35,AR34,$A$7=36,AR34,$A$7=37,AR35,$A$7=38,AR35,$A$7=39,AR35,$A$7=40,AR35)</f>
        <v>9c</v>
      </c>
      <c r="AT25" s="4" t="str" cm="1">
        <f t="array" ref="AT25">_xlfn.IFS($A$7=1,0,$A$7=2,0,$A$7=3,0,$A$7=4,AR35,$A$7=5,AR36,$A$7=6,AR36,$A$7=7,AR36,$A$7=8,AR36,$A$7=9,AR37,$A$7=10,AR31,$A$7=11,AR31,$A$7=12,AR31,$A$7=13,AR33,$A$7=14,AR33,$A$7=15,AR33,$A$7=16,AR33,$A$7=17,AR35,$A$7=18,AR35,$A$7=19,AR35,$A$7=20,AR35,$A$7=21,AR37,$A$7=22,AR37,$A$7=23,AR37,$A$7=24,AR37,$A$7=25,AR39,$A$7=26,AR39,$A$7=27,AR39,$A$7=28,AR39,$A$7=29,AR41,$A$7=30,AR41,$A$7=31,AR41,$A$7=32,AR41,$A$7=33,AR43,$A$7=34,AR43,$A$7=35,AR43,$A$7=36,AR43,$A$7=37,AR44,$A$7=38,AR45,$A$7=39,AR45,$A$7=40,AR45)</f>
        <v>11b</v>
      </c>
      <c r="AU25" s="4" cm="1">
        <f t="array" ref="AU25">_xlfn.IFS($A$7=1,0,$A$7=2,0,$A$7=3,0,$A$7=4,AR45,$A$7=5,AR46,$A$7=6,AR46,$A$7=7,AR46,$A$7=8,AR34,$A$7=9,AR34,$A$7=10,AR34,$A$7=11,AR34,$A$7=12,AR34,$A$7=13,AR37,$A$7=14,AR37,$A$7=15,AR37,$A$7=16,AR37,$A$7=17,AR40,$A$7=18,AR40,$A$7=19,AR40,$A$7=20,AR40,$A$7=21,AR43,$A$7=22,AR43,$A$7=23,AR43,$A$7=24,AR43,$A$7=25,AR46,$A$7=26,AR46,$A$7=27,AR46,$A$7=28,AR46,$A$7=29,AR49,$A$7=30,AR49,$A$7=31,AR49,$A$7=32,AR49,$A$7=33,AR52,$A$7=34,AR52,$A$7=35,AR52,$A$7=36,AR52,$A$7=37,AR53,$A$7=38,AR54,$A$7=39,AR55,$A$7=40,AR55)</f>
        <v>0</v>
      </c>
      <c r="AV25" s="4" t="str">
        <f t="shared" si="10"/>
        <v>7c</v>
      </c>
      <c r="AW25" s="4" t="str" cm="1">
        <f t="array" ref="AW25">_xlfn.IFS($A$7=1,0,$A$7=2,0,$A$7=3,0,$A$7=4,AV26,$A$7=5,AV27,$A$7=6,AV27,$A$7=7,AV27,$A$7=8,AV27,$A$7=9,AV28,$A$7=10,AV28,$A$7=11,AV28,$A$7=12,AV28,$A$7=13,AV29,$A$7=14,AV29,$A$7=15,AV29,$A$7=16,AV29,$A$7=17,AV30,$A$7=18,AV30,$A$7=19,AV30,$A$7=20,AV30,$A$7=21,AV31,$A$7=22,AV31,$A$7=23,AV31,$A$7=24,AV31,$A$7=25,AV32,$A$7=26,AV32,$A$7=27,AV32,$A$7=28,AV32,$A$7=29,AV33,$A$7=30,AV33,$A$7=31,AV33,$A$7=32,AV33,$A$7=33,AV34,$A$7=34,AV34,$A$7=35,AV34,$A$7=36,AV34,$A$7=37,AV35,$A$7=38,AV35,$A$7=39,AV35,$A$7=40,AV35)</f>
        <v>9b</v>
      </c>
      <c r="AX25" s="4" t="str" cm="1">
        <f t="array" ref="AX25">_xlfn.IFS($A$7=1,0,$A$7=2,0,$A$7=3,0,$A$7=4,AV35,$A$7=5,AV36,$A$7=6,AV36,$A$7=7,AV36,$A$7=8,AV36,$A$7=9,AV37,$A$7=10,AV31,$A$7=11,AV31,$A$7=12,AV31,$A$7=13,AV33,$A$7=14,AV33,$A$7=15,AV33,$A$7=16,AV33,$A$7=17,AV35,$A$7=18,AV35,$A$7=19,AV35,$A$7=20,AV35,$A$7=21,AV37,$A$7=22,AV37,$A$7=23,AV37,$A$7=24,AV37,$A$7=25,AV39,$A$7=26,AV39,$A$7=27,AV39,$A$7=28,AV39,$A$7=29,AV41,$A$7=30,AV41,$A$7=31,AV41,$A$7=32,AV41,$A$7=33,AV43,$A$7=34,AV43,$A$7=35,AV43,$A$7=36,AV43,$A$7=37,AV44,$A$7=38,AV45,$A$7=39,AV45,$A$7=40,AV45)</f>
        <v>11a</v>
      </c>
      <c r="AY25" s="4" cm="1">
        <f t="array" ref="AY25">_xlfn.IFS($A$7=1,0,$A$7=2,0,$A$7=3,0,$A$7=4,AV45,$A$7=5,AV46,$A$7=6,AV46,$A$7=7,AV46,$A$7=8,AV34,$A$7=9,AV34,$A$7=10,AV34,$A$7=11,AV34,$A$7=12,AV34,$A$7=13,AV37,$A$7=14,AV37,$A$7=15,AV37,$A$7=16,AV37,$A$7=17,AV40,$A$7=18,AV40,$A$7=19,AV40,$A$7=20,AV40,$A$7=21,AV43,$A$7=22,AV43,$A$7=23,AV43,$A$7=24,AV43,$A$7=25,AV46,$A$7=26,AV46,$A$7=27,AV46,$A$7=28,AV46,$A$7=29,AV49,$A$7=30,AV49,$A$7=31,AV49,$A$7=32,AV49,$A$7=33,AV52,$A$7=34,AV52,$A$7=35,AV52,$A$7=36,AV52,$A$7=37,AV53,$A$7=38,AV54,$A$7=39,AV55,$A$7=40,AV55)</f>
        <v>0</v>
      </c>
      <c r="BF25" s="1"/>
      <c r="BG25" s="1"/>
      <c r="BH25" s="1"/>
      <c r="BI25" s="1"/>
      <c r="BJ25" s="1"/>
      <c r="BK25" s="1"/>
    </row>
    <row r="26" spans="1:63" x14ac:dyDescent="0.2">
      <c r="A26" s="1">
        <v>-24</v>
      </c>
      <c r="B26">
        <v>23</v>
      </c>
      <c r="C26" s="3">
        <f t="shared" si="0"/>
        <v>0.96527777777777768</v>
      </c>
      <c r="D26" s="4" t="str">
        <f>'Zeitpläne Stationen'!B25</f>
        <v>10c</v>
      </c>
      <c r="E26" s="4" cm="1">
        <f t="array" ref="E26">_xlfn.IFS($A$7=1,0,$A$7=2,0,$A$7=3,0,$A$7=4,D27,$A$7=5,D28,$A$7=6,D28,$A$7=7,D28,$A$7=8,D28,$A$7=9,D29,$A$7=10,D29,$A$7=11,D29,$A$7=12,D29,$A$7=13,D30,$A$7=14,D30,$A$7=15,D30,$A$7=16,D30,$A$7=17,D31,$A$7=18,D31,$A$7=19,D31,$A$7=20,D31,$A$7=21,D32,$A$7=22,D32,$A$7=23,D32,$A$7=24,D32,$A$7=25,D33,$A$7=26,D33,$A$7=27,D33,$A$7=28,D33,$A$7=29,D34,$A$7=30,D34,$A$7=31,D34,$A$7=32,D34,$A$7=33,D35,$A$7=34,D35,$A$7=35,D35,$A$7=36,D35,$A$7=37,D36,$A$7=38,D36,$A$7=39,D36,$A$7=40,D36)</f>
        <v>0</v>
      </c>
      <c r="F26" s="4" cm="1">
        <f t="array" ref="F26">_xlfn.IFS($A$7=1,0,$A$7=2,0,$A$7=3,0,$A$7=4,D36,$A$7=5,D37,$A$7=6,D37,$A$7=7,D37,$A$7=8,D37,$A$7=9,D38,$A$7=10,D32,$A$7=11,D32,$A$7=12,D32,$A$7=13,D34,$A$7=14,D34,$A$7=15,D34,$A$7=16,D34,$A$7=17,D36,$A$7=18,D36,$A$7=19,D36,$A$7=20,D36,$A$7=21,D38,$A$7=22,D38,$A$7=23,D38,$A$7=24,D38,$A$7=25,D40,$A$7=26,D40,$A$7=27,D40,$A$7=28,D40,$A$7=29,D42,$A$7=30,D42,$A$7=31,D42,$A$7=32,D42,$A$7=33,D44,$A$7=34,D44,$A$7=35,D44,$A$7=36,D44,$A$7=37,D45,$A$7=38,D46,$A$7=39,D46,$A$7=40,D46)</f>
        <v>0</v>
      </c>
      <c r="G26" s="4" cm="1">
        <f t="array" ref="G26">_xlfn.IFS($A$7=1,0,$A$7=2,0,$A$7=3,0,$A$7=4,D46,$A$7=5,D47,$A$7=6,D47,$A$7=7,D47,$A$7=8,D35,$A$7=9,D35,$A$7=10,D35,$A$7=11,D35,$A$7=12,D35,$A$7=13,D38,$A$7=14,D38,$A$7=15,D38,$A$7=16,D38,$A$7=17,D41,$A$7=18,D41,$A$7=19,D41,$A$7=20,D41,$A$7=21,D44,$A$7=22,D44,$A$7=23,D44,$A$7=24,D44,$A$7=25,D47,$A$7=26,D47,$A$7=27,D47,$A$7=28,D47,$A$7=29,D50,$A$7=30,D50,$A$7=31,D50,$A$7=32,D50,$A$7=33,D53,$A$7=34,D53,$A$7=35,D53,$A$7=36,D53,$A$7=37,D54,$A$7=38,D55,$A$7=39,D56,$A$7=40,D56)</f>
        <v>4</v>
      </c>
      <c r="H26" s="4" t="str">
        <f>'Zeitpläne Stationen'!B24</f>
        <v>10b</v>
      </c>
      <c r="I26" s="4" cm="1">
        <f t="array" ref="I26">_xlfn.IFS($A$7=1,0,$A$7=2,0,$A$7=3,0,$A$7=4,H27,$A$7=5,H28,$A$7=6,H28,$A$7=7,H28,$A$7=8,H28,$A$7=9,H29,$A$7=10,H29,$A$7=11,H29,$A$7=12,H29,$A$7=13,H30,$A$7=14,H30,$A$7=15,H30,$A$7=16,H30,$A$7=17,H31,$A$7=18,H31,$A$7=19,H31,$A$7=20,H31,$A$7=21,H32,$A$7=22,H32,$A$7=23,H32,$A$7=24,H32,$A$7=25,H33,$A$7=26,H33,$A$7=27,H33,$A$7=28,H33,$A$7=29,H34,$A$7=30,H34,$A$7=31,H34,$A$7=32,H34,$A$7=33,H35,$A$7=34,H35,$A$7=35,H35,$A$7=36,H35,$A$7=37,H36,$A$7=38,H36,$A$7=39,H36,$A$7=40,H36)</f>
        <v>0</v>
      </c>
      <c r="J26" s="4" cm="1">
        <f t="array" ref="J26">_xlfn.IFS($A$7=1,0,$A$7=2,0,$A$7=3,0,$A$7=4,H36,$A$7=5,H37,$A$7=6,H37,$A$7=7,H37,$A$7=8,H37,$A$7=9,H38,$A$7=10,H32,$A$7=11,H32,$A$7=12,H32,$A$7=13,H34,$A$7=14,H34,$A$7=15,H34,$A$7=16,H34,$A$7=17,H36,$A$7=18,H36,$A$7=19,H36,$A$7=20,H36,$A$7=21,H38,$A$7=22,H38,$A$7=23,H38,$A$7=24,H38,$A$7=25,H40,$A$7=26,H40,$A$7=27,H40,$A$7=28,H40,$A$7=29,H42,$A$7=30,H42,$A$7=31,H42,$A$7=32,H42,$A$7=33,H44,$A$7=34,H44,$A$7=35,H44,$A$7=36,H44,$A$7=37,H45,$A$7=38,H46,$A$7=39,H46,$A$7=40,H46)</f>
        <v>0</v>
      </c>
      <c r="K26" s="4" cm="1">
        <f t="array" ref="K26">_xlfn.IFS($A$7=1,0,$A$7=2,0,$A$7=3,0,$A$7=4,H46,$A$7=5,H47,$A$7=6,H47,$A$7=7,H47,$A$7=8,H35,$A$7=9,H35,$A$7=10,H35,$A$7=11,H35,$A$7=12,H35,$A$7=13,H38,$A$7=14,H38,$A$7=15,H38,$A$7=16,H38,$A$7=17,H41,$A$7=18,H41,$A$7=19,H41,$A$7=20,H41,$A$7=21,H44,$A$7=22,H44,$A$7=23,H44,$A$7=24,H44,$A$7=25,H47,$A$7=26,H47,$A$7=27,H47,$A$7=28,H47,$A$7=29,H50,$A$7=30,H50,$A$7=31,H50,$A$7=32,H50,$A$7=33,H53,$A$7=34,H53,$A$7=35,H53,$A$7=36,H53,$A$7=37,H54,$A$7=38,H55,$A$7=39,H56,$A$7=40,H56)</f>
        <v>0</v>
      </c>
      <c r="L26" s="4" t="str">
        <f t="shared" si="1"/>
        <v>10a</v>
      </c>
      <c r="M26" s="4" cm="1">
        <f t="array" ref="M26">_xlfn.IFS($A$7=1,0,$A$7=2,0,$A$7=3,0,$A$7=4,L27,$A$7=5,L28,$A$7=6,L28,$A$7=7,L28,$A$7=8,L28,$A$7=9,L29,$A$7=10,L29,$A$7=11,L29,$A$7=12,L29,$A$7=13,L30,$A$7=14,L30,$A$7=15,L30,$A$7=16,L30,$A$7=17,L31,$A$7=18,L31,$A$7=19,L31,$A$7=20,L31,$A$7=21,L32,$A$7=22,L32,$A$7=23,L32,$A$7=24,L32,$A$7=25,L33,$A$7=26,L33,$A$7=27,L33,$A$7=28,L33,$A$7=29,L34,$A$7=30,L34,$A$7=31,L34,$A$7=32,L34,$A$7=33,L35,$A$7=34,L35,$A$7=35,L35,$A$7=36,L35,$A$7=37,L36,$A$7=38,L36,$A$7=39,L36,$A$7=40,L36)</f>
        <v>0</v>
      </c>
      <c r="N26" s="4" cm="1">
        <f t="array" ref="N26">_xlfn.IFS($A$7=1,0,$A$7=2,0,$A$7=3,0,$A$7=4,L36,$A$7=5,L37,$A$7=6,L37,$A$7=7,L37,$A$7=8,L37,$A$7=9,L38,$A$7=10,L32,$A$7=11,L32,$A$7=12,L32,$A$7=13,L34,$A$7=14,L34,$A$7=15,L34,$A$7=16,L34,$A$7=17,L36,$A$7=18,L36,$A$7=19,L36,$A$7=20,L36,$A$7=21,L38,$A$7=22,L38,$A$7=23,L38,$A$7=24,L38,$A$7=25,L40,$A$7=26,L40,$A$7=27,L40,$A$7=28,L40,$A$7=29,L42,$A$7=30,L42,$A$7=31,L42,$A$7=32,L42,$A$7=33,L44,$A$7=34,L44,$A$7=35,L44,$A$7=36,L44,$A$7=37,L45,$A$7=38,L46,$A$7=39,L46,$A$7=40,L46)</f>
        <v>0</v>
      </c>
      <c r="O26" s="4" cm="1">
        <f t="array" ref="O26">_xlfn.IFS($A$7=1,0,$A$7=2,0,$A$7=3,0,$A$7=4,L46,$A$7=5,L47,$A$7=6,L47,$A$7=7,L47,$A$7=8,L35,$A$7=9,L35,$A$7=10,L35,$A$7=11,L35,$A$7=12,L35,$A$7=13,L38,$A$7=14,L38,$A$7=15,L38,$A$7=16,L38,$A$7=17,L41,$A$7=18,L41,$A$7=19,L41,$A$7=20,L41,$A$7=21,L44,$A$7=22,L44,$A$7=23,L44,$A$7=24,L44,$A$7=25,L47,$A$7=26,L47,$A$7=27,L47,$A$7=28,L47,$A$7=29,L50,$A$7=30,L50,$A$7=31,L50,$A$7=32,L50,$A$7=33,L53,$A$7=34,L53,$A$7=35,L53,$A$7=36,L53,$A$7=37,L54,$A$7=38,L55,$A$7=39,L56,$A$7=40,L56)</f>
        <v>0</v>
      </c>
      <c r="P26" s="4" t="str">
        <f t="shared" si="2"/>
        <v>9d</v>
      </c>
      <c r="Q26" s="4" cm="1">
        <f t="array" ref="Q26">_xlfn.IFS($A$7=1,0,$A$7=2,0,$A$7=3,0,$A$7=4,P27,$A$7=5,P28,$A$7=6,P28,$A$7=7,P28,$A$7=8,P28,$A$7=9,P29,$A$7=10,P29,$A$7=11,P29,$A$7=12,P29,$A$7=13,P30,$A$7=14,P30,$A$7=15,P30,$A$7=16,P30,$A$7=17,P31,$A$7=18,P31,$A$7=19,P31,$A$7=20,P31,$A$7=21,P32,$A$7=22,P32,$A$7=23,P32,$A$7=24,P32,$A$7=25,P33,$A$7=26,P33,$A$7=27,P33,$A$7=28,P33,$A$7=29,P34,$A$7=30,P34,$A$7=31,P34,$A$7=32,P34,$A$7=33,P35,$A$7=34,P35,$A$7=35,P35,$A$7=36,P35,$A$7=37,P36,$A$7=38,P36,$A$7=39,P36,$A$7=40,P36)</f>
        <v>0</v>
      </c>
      <c r="R26" s="4" cm="1">
        <f t="array" ref="R26">_xlfn.IFS($A$7=1,0,$A$7=2,0,$A$7=3,0,$A$7=4,P36,$A$7=5,P37,$A$7=6,P37,$A$7=7,P37,$A$7=8,P37,$A$7=9,P38,$A$7=10,P32,$A$7=11,P32,$A$7=12,P32,$A$7=13,P34,$A$7=14,P34,$A$7=15,P34,$A$7=16,P34,$A$7=17,P36,$A$7=18,P36,$A$7=19,P36,$A$7=20,P36,$A$7=21,P38,$A$7=22,P38,$A$7=23,P38,$A$7=24,P38,$A$7=25,P40,$A$7=26,P40,$A$7=27,P40,$A$7=28,P40,$A$7=29,P42,$A$7=30,P42,$A$7=31,P42,$A$7=32,P42,$A$7=33,P44,$A$7=34,P44,$A$7=35,P44,$A$7=36,P44,$A$7=37,P45,$A$7=38,P46,$A$7=39,P46,$A$7=40,P46)</f>
        <v>0</v>
      </c>
      <c r="S26" s="4" cm="1">
        <f t="array" ref="S26">_xlfn.IFS($A$7=1,0,$A$7=2,0,$A$7=3,0,$A$7=4,P46,$A$7=5,P47,$A$7=6,P47,$A$7=7,P47,$A$7=8,P35,$A$7=9,P35,$A$7=10,P35,$A$7=11,P35,$A$7=12,P35,$A$7=13,P38,$A$7=14,P38,$A$7=15,P38,$A$7=16,P38,$A$7=17,P41,$A$7=18,P41,$A$7=19,P41,$A$7=20,P41,$A$7=21,P44,$A$7=22,P44,$A$7=23,P44,$A$7=24,P44,$A$7=25,P47,$A$7=26,P47,$A$7=27,P47,$A$7=28,P47,$A$7=29,P50,$A$7=30,P50,$A$7=31,P50,$A$7=32,P50,$A$7=33,P53,$A$7=34,P53,$A$7=35,P53,$A$7=36,P53,$A$7=37,P54,$A$7=38,P55,$A$7=39,P56,$A$7=40,P56)</f>
        <v>0</v>
      </c>
      <c r="T26" s="4" t="str">
        <f t="shared" si="3"/>
        <v>9c</v>
      </c>
      <c r="U26" s="4" t="str" cm="1">
        <f t="array" ref="U26">_xlfn.IFS($A$7=1,0,$A$7=2,0,$A$7=3,0,$A$7=4,T27,$A$7=5,T28,$A$7=6,T28,$A$7=7,T28,$A$7=8,T28,$A$7=9,T29,$A$7=10,T29,$A$7=11,T29,$A$7=12,T29,$A$7=13,T30,$A$7=14,T30,$A$7=15,T30,$A$7=16,T30,$A$7=17,T31,$A$7=18,T31,$A$7=19,T31,$A$7=20,T31,$A$7=21,T32,$A$7=22,T32,$A$7=23,T32,$A$7=24,T32,$A$7=25,T33,$A$7=26,T33,$A$7=27,T33,$A$7=28,T33,$A$7=29,T34,$A$7=30,T34,$A$7=31,T34,$A$7=32,T34,$A$7=33,T35,$A$7=34,T35,$A$7=35,T35,$A$7=36,T35,$A$7=37,T36,$A$7=38,T36,$A$7=39,T36,$A$7=40,T36)</f>
        <v>11b</v>
      </c>
      <c r="V26" s="4" cm="1">
        <f t="array" ref="V26">_xlfn.IFS($A$7=1,0,$A$7=2,0,$A$7=3,0,$A$7=4,T36,$A$7=5,T37,$A$7=6,T37,$A$7=7,T37,$A$7=8,T37,$A$7=9,T38,$A$7=10,T32,$A$7=11,T32,$A$7=12,T32,$A$7=13,T34,$A$7=14,T34,$A$7=15,T34,$A$7=16,T34,$A$7=17,T36,$A$7=18,T36,$A$7=19,T36,$A$7=20,T36,$A$7=21,T38,$A$7=22,T38,$A$7=23,T38,$A$7=24,T38,$A$7=25,T40,$A$7=26,T40,$A$7=27,T40,$A$7=28,T40,$A$7=29,T42,$A$7=30,T42,$A$7=31,T42,$A$7=32,T42,$A$7=33,T44,$A$7=34,T44,$A$7=35,T44,$A$7=36,T44,$A$7=37,T45,$A$7=38,T46,$A$7=39,T46,$A$7=40,T46)</f>
        <v>0</v>
      </c>
      <c r="W26" s="4" cm="1">
        <f t="array" ref="W26">_xlfn.IFS($A$7=1,0,$A$7=2,0,$A$7=3,0,$A$7=4,T46,$A$7=5,T47,$A$7=6,T47,$A$7=7,T47,$A$7=8,T35,$A$7=9,T35,$A$7=10,T35,$A$7=11,T35,$A$7=12,T35,$A$7=13,T38,$A$7=14,T38,$A$7=15,T38,$A$7=16,T38,$A$7=17,T41,$A$7=18,T41,$A$7=19,T41,$A$7=20,T41,$A$7=21,T44,$A$7=22,T44,$A$7=23,T44,$A$7=24,T44,$A$7=25,T47,$A$7=26,T47,$A$7=27,T47,$A$7=28,T47,$A$7=29,T50,$A$7=30,T50,$A$7=31,T50,$A$7=32,T50,$A$7=33,T53,$A$7=34,T53,$A$7=35,T53,$A$7=36,T53,$A$7=37,T54,$A$7=38,T55,$A$7=39,T56,$A$7=40,T56)</f>
        <v>0</v>
      </c>
      <c r="X26" s="4" t="str">
        <f t="shared" si="4"/>
        <v>9b</v>
      </c>
      <c r="Y26" s="4" t="str" cm="1">
        <f t="array" ref="Y26">_xlfn.IFS($A$7=1,0,$A$7=2,0,$A$7=3,0,$A$7=4,X27,$A$7=5,X28,$A$7=6,X28,$A$7=7,X28,$A$7=8,X28,$A$7=9,X29,$A$7=10,X29,$A$7=11,X29,$A$7=12,X29,$A$7=13,X30,$A$7=14,X30,$A$7=15,X30,$A$7=16,X30,$A$7=17,X31,$A$7=18,X31,$A$7=19,X31,$A$7=20,X31,$A$7=21,X32,$A$7=22,X32,$A$7=23,X32,$A$7=24,X32,$A$7=25,X33,$A$7=26,X33,$A$7=27,X33,$A$7=28,X33,$A$7=29,X34,$A$7=30,X34,$A$7=31,X34,$A$7=32,X34,$A$7=33,X35,$A$7=34,X35,$A$7=35,X35,$A$7=36,X35,$A$7=37,X36,$A$7=38,X36,$A$7=39,X36,$A$7=40,X36)</f>
        <v>11a</v>
      </c>
      <c r="Z26" s="4" cm="1">
        <f t="array" ref="Z26">_xlfn.IFS($A$7=1,0,$A$7=2,0,$A$7=3,0,$A$7=4,X36,$A$7=5,X37,$A$7=6,X37,$A$7=7,X37,$A$7=8,X37,$A$7=9,X38,$A$7=10,X32,$A$7=11,X32,$A$7=12,X32,$A$7=13,X34,$A$7=14,X34,$A$7=15,X34,$A$7=16,X34,$A$7=17,X36,$A$7=18,X36,$A$7=19,X36,$A$7=20,X36,$A$7=21,X38,$A$7=22,X38,$A$7=23,X38,$A$7=24,X38,$A$7=25,X40,$A$7=26,X40,$A$7=27,X40,$A$7=28,X40,$A$7=29,X42,$A$7=30,X42,$A$7=31,X42,$A$7=32,X42,$A$7=33,X44,$A$7=34,X44,$A$7=35,X44,$A$7=36,X44,$A$7=37,X45,$A$7=38,X46,$A$7=39,X46,$A$7=40,X46)</f>
        <v>0</v>
      </c>
      <c r="AA26" s="4" cm="1">
        <f t="array" ref="AA26">_xlfn.IFS($A$7=1,0,$A$7=2,0,$A$7=3,0,$A$7=4,X46,$A$7=5,X47,$A$7=6,X47,$A$7=7,X47,$A$7=8,X35,$A$7=9,X35,$A$7=10,X35,$A$7=11,X35,$A$7=12,X35,$A$7=13,X38,$A$7=14,X38,$A$7=15,X38,$A$7=16,X38,$A$7=17,X41,$A$7=18,X41,$A$7=19,X41,$A$7=20,X41,$A$7=21,X44,$A$7=22,X44,$A$7=23,X44,$A$7=24,X44,$A$7=25,X47,$A$7=26,X47,$A$7=27,X47,$A$7=28,X47,$A$7=29,X50,$A$7=30,X50,$A$7=31,X50,$A$7=32,X50,$A$7=33,X53,$A$7=34,X53,$A$7=35,X53,$A$7=36,X53,$A$7=37,X54,$A$7=38,X55,$A$7=39,X56,$A$7=40,X56)</f>
        <v>0</v>
      </c>
      <c r="AB26" s="4" t="str">
        <f t="shared" si="5"/>
        <v>9a</v>
      </c>
      <c r="AC26" s="4" t="str" cm="1">
        <f t="array" ref="AC26">_xlfn.IFS($A$7=1,0,$A$7=2,0,$A$7=3,0,$A$7=4,AB27,$A$7=5,AB28,$A$7=6,AB28,$A$7=7,AB28,$A$7=8,AB28,$A$7=9,AB29,$A$7=10,AB29,$A$7=11,AB29,$A$7=12,AB29,$A$7=13,AB30,$A$7=14,AB30,$A$7=15,AB30,$A$7=16,AB30,$A$7=17,AB31,$A$7=18,AB31,$A$7=19,AB31,$A$7=20,AB31,$A$7=21,AB32,$A$7=22,AB32,$A$7=23,AB32,$A$7=24,AB32,$A$7=25,AB33,$A$7=26,AB33,$A$7=27,AB33,$A$7=28,AB33,$A$7=29,AB34,$A$7=30,AB34,$A$7=31,AB34,$A$7=32,AB34,$A$7=33,AB35,$A$7=34,AB35,$A$7=35,AB35,$A$7=36,AB35,$A$7=37,AB36,$A$7=38,AB36,$A$7=39,AB36,$A$7=40,AB36)</f>
        <v>10d</v>
      </c>
      <c r="AD26" s="4" cm="1">
        <f t="array" ref="AD26">_xlfn.IFS($A$7=1,0,$A$7=2,0,$A$7=3,0,$A$7=4,AB36,$A$7=5,AB37,$A$7=6,AB37,$A$7=7,AB37,$A$7=8,AB37,$A$7=9,AB38,$A$7=10,AB32,$A$7=11,AB32,$A$7=12,AB32,$A$7=13,AB34,$A$7=14,AB34,$A$7=15,AB34,$A$7=16,AB34,$A$7=17,AB36,$A$7=18,AB36,$A$7=19,AB36,$A$7=20,AB36,$A$7=21,AB38,$A$7=22,AB38,$A$7=23,AB38,$A$7=24,AB38,$A$7=25,AB40,$A$7=26,AB40,$A$7=27,AB40,$A$7=28,AB40,$A$7=29,AB42,$A$7=30,AB42,$A$7=31,AB42,$A$7=32,AB42,$A$7=33,AB44,$A$7=34,AB44,$A$7=35,AB44,$A$7=36,AB44,$A$7=37,AB45,$A$7=38,AB46,$A$7=39,AB46,$A$7=40,AB46)</f>
        <v>0</v>
      </c>
      <c r="AE26" s="4" cm="1">
        <f t="array" ref="AE26">_xlfn.IFS($A$7=1,0,$A$7=2,0,$A$7=3,0,$A$7=4,AB46,$A$7=5,AB47,$A$7=6,AB47,$A$7=7,AB47,$A$7=8,AB35,$A$7=9,AB35,$A$7=10,AB35,$A$7=11,AB35,$A$7=12,AB35,$A$7=13,AB38,$A$7=14,AB38,$A$7=15,AB38,$A$7=16,AB38,$A$7=17,AB41,$A$7=18,AB41,$A$7=19,AB41,$A$7=20,AB41,$A$7=21,AB44,$A$7=22,AB44,$A$7=23,AB44,$A$7=24,AB44,$A$7=25,AB47,$A$7=26,AB47,$A$7=27,AB47,$A$7=28,AB47,$A$7=29,AB50,$A$7=30,AB50,$A$7=31,AB50,$A$7=32,AB50,$A$7=33,AB53,$A$7=34,AB53,$A$7=35,AB53,$A$7=36,AB53,$A$7=37,AB54,$A$7=38,AB55,$A$7=39,AB56,$A$7=40,AB56)</f>
        <v>0</v>
      </c>
      <c r="AF26" s="4" t="str">
        <f t="shared" si="6"/>
        <v>8d</v>
      </c>
      <c r="AG26" s="4" t="str" cm="1">
        <f t="array" ref="AG26">_xlfn.IFS($A$7=1,0,$A$7=2,0,$A$7=3,0,$A$7=4,AF27,$A$7=5,AF28,$A$7=6,AF28,$A$7=7,AF28,$A$7=8,AF28,$A$7=9,AF29,$A$7=10,AF29,$A$7=11,AF29,$A$7=12,AF29,$A$7=13,AF30,$A$7=14,AF30,$A$7=15,AF30,$A$7=16,AF30,$A$7=17,AF31,$A$7=18,AF31,$A$7=19,AF31,$A$7=20,AF31,$A$7=21,AF32,$A$7=22,AF32,$A$7=23,AF32,$A$7=24,AF32,$A$7=25,AF33,$A$7=26,AF33,$A$7=27,AF33,$A$7=28,AF33,$A$7=29,AF34,$A$7=30,AF34,$A$7=31,AF34,$A$7=32,AF34,$A$7=33,AF35,$A$7=34,AF35,$A$7=35,AF35,$A$7=36,AF35,$A$7=37,AF36,$A$7=38,AF36,$A$7=39,AF36,$A$7=40,AF36)</f>
        <v>10c</v>
      </c>
      <c r="AH26" s="4" cm="1">
        <f t="array" ref="AH26">_xlfn.IFS($A$7=1,0,$A$7=2,0,$A$7=3,0,$A$7=4,AF36,$A$7=5,AF37,$A$7=6,AF37,$A$7=7,AF37,$A$7=8,AF37,$A$7=9,AF38,$A$7=10,AF32,$A$7=11,AF32,$A$7=12,AF32,$A$7=13,AF34,$A$7=14,AF34,$A$7=15,AF34,$A$7=16,AF34,$A$7=17,AF36,$A$7=18,AF36,$A$7=19,AF36,$A$7=20,AF36,$A$7=21,AF38,$A$7=22,AF38,$A$7=23,AF38,$A$7=24,AF38,$A$7=25,AF40,$A$7=26,AF40,$A$7=27,AF40,$A$7=28,AF40,$A$7=29,AF42,$A$7=30,AF42,$A$7=31,AF42,$A$7=32,AF42,$A$7=33,AF44,$A$7=34,AF44,$A$7=35,AF44,$A$7=36,AF44,$A$7=37,AF45,$A$7=38,AF46,$A$7=39,AF46,$A$7=40,AF46)</f>
        <v>0</v>
      </c>
      <c r="AI26" s="4" cm="1">
        <f t="array" ref="AI26">_xlfn.IFS($A$7=1,0,$A$7=2,0,$A$7=3,0,$A$7=4,AF46,$A$7=5,AF47,$A$7=6,AF47,$A$7=7,AF47,$A$7=8,AF35,$A$7=9,AF35,$A$7=10,AF35,$A$7=11,AF35,$A$7=12,AF35,$A$7=13,AF38,$A$7=14,AF38,$A$7=15,AF38,$A$7=16,AF38,$A$7=17,AF41,$A$7=18,AF41,$A$7=19,AF41,$A$7=20,AF41,$A$7=21,AF44,$A$7=22,AF44,$A$7=23,AF44,$A$7=24,AF44,$A$7=25,AF47,$A$7=26,AF47,$A$7=27,AF47,$A$7=28,AF47,$A$7=29,AF50,$A$7=30,AF50,$A$7=31,AF50,$A$7=32,AF50,$A$7=33,AF53,$A$7=34,AF53,$A$7=35,AF53,$A$7=36,AF53,$A$7=37,AF54,$A$7=38,AF55,$A$7=39,AF56,$A$7=40,AF56)</f>
        <v>0</v>
      </c>
      <c r="AJ26" s="4" t="str">
        <f t="shared" si="7"/>
        <v>8c</v>
      </c>
      <c r="AK26" s="4" t="str" cm="1">
        <f t="array" ref="AK26">_xlfn.IFS($A$7=1,0,$A$7=2,0,$A$7=3,0,$A$7=4,AJ27,$A$7=5,AJ28,$A$7=6,AJ28,$A$7=7,AJ28,$A$7=8,AJ28,$A$7=9,AJ29,$A$7=10,AJ29,$A$7=11,AJ29,$A$7=12,AJ29,$A$7=13,AJ30,$A$7=14,AJ30,$A$7=15,AJ30,$A$7=16,AJ30,$A$7=17,AJ31,$A$7=18,AJ31,$A$7=19,AJ31,$A$7=20,AJ31,$A$7=21,AJ32,$A$7=22,AJ32,$A$7=23,AJ32,$A$7=24,AJ32,$A$7=25,AJ33,$A$7=26,AJ33,$A$7=27,AJ33,$A$7=28,AJ33,$A$7=29,AJ34,$A$7=30,AJ34,$A$7=31,AJ34,$A$7=32,AJ34,$A$7=33,AJ35,$A$7=34,AJ35,$A$7=35,AJ35,$A$7=36,AJ35,$A$7=37,AJ36,$A$7=38,AJ36,$A$7=39,AJ36,$A$7=40,AJ36)</f>
        <v>10b</v>
      </c>
      <c r="AL26" s="4" cm="1">
        <f t="array" ref="AL26">_xlfn.IFS($A$7=1,0,$A$7=2,0,$A$7=3,0,$A$7=4,AJ36,$A$7=5,AJ37,$A$7=6,AJ37,$A$7=7,AJ37,$A$7=8,AJ37,$A$7=9,AJ38,$A$7=10,AJ32,$A$7=11,AJ32,$A$7=12,AJ32,$A$7=13,AJ34,$A$7=14,AJ34,$A$7=15,AJ34,$A$7=16,AJ34,$A$7=17,AJ36,$A$7=18,AJ36,$A$7=19,AJ36,$A$7=20,AJ36,$A$7=21,AJ38,$A$7=22,AJ38,$A$7=23,AJ38,$A$7=24,AJ38,$A$7=25,AJ40,$A$7=26,AJ40,$A$7=27,AJ40,$A$7=28,AJ40,$A$7=29,AJ42,$A$7=30,AJ42,$A$7=31,AJ42,$A$7=32,AJ42,$A$7=33,AJ44,$A$7=34,AJ44,$A$7=35,AJ44,$A$7=36,AJ44,$A$7=37,AJ45,$A$7=38,AJ46,$A$7=39,AJ46,$A$7=40,AJ46)</f>
        <v>0</v>
      </c>
      <c r="AM26" s="4" cm="1">
        <f t="array" ref="AM26">_xlfn.IFS($A$7=1,0,$A$7=2,0,$A$7=3,0,$A$7=4,AJ46,$A$7=5,AJ47,$A$7=6,AJ47,$A$7=7,AJ47,$A$7=8,AJ35,$A$7=9,AJ35,$A$7=10,AJ35,$A$7=11,AJ35,$A$7=12,AJ35,$A$7=13,AJ38,$A$7=14,AJ38,$A$7=15,AJ38,$A$7=16,AJ38,$A$7=17,AJ41,$A$7=18,AJ41,$A$7=19,AJ41,$A$7=20,AJ41,$A$7=21,AJ44,$A$7=22,AJ44,$A$7=23,AJ44,$A$7=24,AJ44,$A$7=25,AJ47,$A$7=26,AJ47,$A$7=27,AJ47,$A$7=28,AJ47,$A$7=29,AJ50,$A$7=30,AJ50,$A$7=31,AJ50,$A$7=32,AJ50,$A$7=33,AJ53,$A$7=34,AJ53,$A$7=35,AJ53,$A$7=36,AJ53,$A$7=37,AJ54,$A$7=38,AJ55,$A$7=39,AJ56,$A$7=40,AJ56)</f>
        <v>0</v>
      </c>
      <c r="AN26" s="4" t="str">
        <f t="shared" si="8"/>
        <v>8b</v>
      </c>
      <c r="AO26" s="4" t="str" cm="1">
        <f t="array" ref="AO26">_xlfn.IFS($A$7=1,0,$A$7=2,0,$A$7=3,0,$A$7=4,AN27,$A$7=5,AN28,$A$7=6,AN28,$A$7=7,AN28,$A$7=8,AN28,$A$7=9,AN29,$A$7=10,AN29,$A$7=11,AN29,$A$7=12,AN29,$A$7=13,AN30,$A$7=14,AN30,$A$7=15,AN30,$A$7=16,AN30,$A$7=17,AN31,$A$7=18,AN31,$A$7=19,AN31,$A$7=20,AN31,$A$7=21,AN32,$A$7=22,AN32,$A$7=23,AN32,$A$7=24,AN32,$A$7=25,AN33,$A$7=26,AN33,$A$7=27,AN33,$A$7=28,AN33,$A$7=29,AN34,$A$7=30,AN34,$A$7=31,AN34,$A$7=32,AN34,$A$7=33,AN35,$A$7=34,AN35,$A$7=35,AN35,$A$7=36,AN35,$A$7=37,AN36,$A$7=38,AN36,$A$7=39,AN36,$A$7=40,AN36)</f>
        <v>10a</v>
      </c>
      <c r="AP26" s="4" cm="1">
        <f t="array" ref="AP26">_xlfn.IFS($A$7=1,0,$A$7=2,0,$A$7=3,0,$A$7=4,AN36,$A$7=5,AN37,$A$7=6,AN37,$A$7=7,AN37,$A$7=8,AN37,$A$7=9,AN38,$A$7=10,AN32,$A$7=11,AN32,$A$7=12,AN32,$A$7=13,AN34,$A$7=14,AN34,$A$7=15,AN34,$A$7=16,AN34,$A$7=17,AN36,$A$7=18,AN36,$A$7=19,AN36,$A$7=20,AN36,$A$7=21,AN38,$A$7=22,AN38,$A$7=23,AN38,$A$7=24,AN38,$A$7=25,AN40,$A$7=26,AN40,$A$7=27,AN40,$A$7=28,AN40,$A$7=29,AN42,$A$7=30,AN42,$A$7=31,AN42,$A$7=32,AN42,$A$7=33,AN44,$A$7=34,AN44,$A$7=35,AN44,$A$7=36,AN44,$A$7=37,AN45,$A$7=38,AN46,$A$7=39,AN46,$A$7=40,AN46)</f>
        <v>0</v>
      </c>
      <c r="AQ26" s="4" cm="1">
        <f t="array" ref="AQ26">_xlfn.IFS($A$7=1,0,$A$7=2,0,$A$7=3,0,$A$7=4,AN46,$A$7=5,AN47,$A$7=6,AN47,$A$7=7,AN47,$A$7=8,AN35,$A$7=9,AN35,$A$7=10,AN35,$A$7=11,AN35,$A$7=12,AN35,$A$7=13,AN38,$A$7=14,AN38,$A$7=15,AN38,$A$7=16,AN38,$A$7=17,AN41,$A$7=18,AN41,$A$7=19,AN41,$A$7=20,AN41,$A$7=21,AN44,$A$7=22,AN44,$A$7=23,AN44,$A$7=24,AN44,$A$7=25,AN47,$A$7=26,AN47,$A$7=27,AN47,$A$7=28,AN47,$A$7=29,AN50,$A$7=30,AN50,$A$7=31,AN50,$A$7=32,AN50,$A$7=33,AN53,$A$7=34,AN53,$A$7=35,AN53,$A$7=36,AN53,$A$7=37,AN54,$A$7=38,AN55,$A$7=39,AN56,$A$7=40,AN56)</f>
        <v>0</v>
      </c>
      <c r="AR26" s="4" t="str">
        <f t="shared" si="9"/>
        <v>8a</v>
      </c>
      <c r="AS26" s="4" t="str" cm="1">
        <f t="array" ref="AS26">_xlfn.IFS($A$7=1,0,$A$7=2,0,$A$7=3,0,$A$7=4,AR27,$A$7=5,AR28,$A$7=6,AR28,$A$7=7,AR28,$A$7=8,AR28,$A$7=9,AR29,$A$7=10,AR29,$A$7=11,AR29,$A$7=12,AR29,$A$7=13,AR30,$A$7=14,AR30,$A$7=15,AR30,$A$7=16,AR30,$A$7=17,AR31,$A$7=18,AR31,$A$7=19,AR31,$A$7=20,AR31,$A$7=21,AR32,$A$7=22,AR32,$A$7=23,AR32,$A$7=24,AR32,$A$7=25,AR33,$A$7=26,AR33,$A$7=27,AR33,$A$7=28,AR33,$A$7=29,AR34,$A$7=30,AR34,$A$7=31,AR34,$A$7=32,AR34,$A$7=33,AR35,$A$7=34,AR35,$A$7=35,AR35,$A$7=36,AR35,$A$7=37,AR36,$A$7=38,AR36,$A$7=39,AR36,$A$7=40,AR36)</f>
        <v>9d</v>
      </c>
      <c r="AT26" s="4" cm="1">
        <f t="array" ref="AT26">_xlfn.IFS($A$7=1,0,$A$7=2,0,$A$7=3,0,$A$7=4,AR36,$A$7=5,AR37,$A$7=6,AR37,$A$7=7,AR37,$A$7=8,AR37,$A$7=9,AR38,$A$7=10,AR32,$A$7=11,AR32,$A$7=12,AR32,$A$7=13,AR34,$A$7=14,AR34,$A$7=15,AR34,$A$7=16,AR34,$A$7=17,AR36,$A$7=18,AR36,$A$7=19,AR36,$A$7=20,AR36,$A$7=21,AR38,$A$7=22,AR38,$A$7=23,AR38,$A$7=24,AR38,$A$7=25,AR40,$A$7=26,AR40,$A$7=27,AR40,$A$7=28,AR40,$A$7=29,AR42,$A$7=30,AR42,$A$7=31,AR42,$A$7=32,AR42,$A$7=33,AR44,$A$7=34,AR44,$A$7=35,AR44,$A$7=36,AR44,$A$7=37,AR45,$A$7=38,AR46,$A$7=39,AR46,$A$7=40,AR46)</f>
        <v>0</v>
      </c>
      <c r="AU26" s="4" cm="1">
        <f t="array" ref="AU26">_xlfn.IFS($A$7=1,0,$A$7=2,0,$A$7=3,0,$A$7=4,AR46,$A$7=5,AR47,$A$7=6,AR47,$A$7=7,AR47,$A$7=8,AR35,$A$7=9,AR35,$A$7=10,AR35,$A$7=11,AR35,$A$7=12,AR35,$A$7=13,AR38,$A$7=14,AR38,$A$7=15,AR38,$A$7=16,AR38,$A$7=17,AR41,$A$7=18,AR41,$A$7=19,AR41,$A$7=20,AR41,$A$7=21,AR44,$A$7=22,AR44,$A$7=23,AR44,$A$7=24,AR44,$A$7=25,AR47,$A$7=26,AR47,$A$7=27,AR47,$A$7=28,AR47,$A$7=29,AR50,$A$7=30,AR50,$A$7=31,AR50,$A$7=32,AR50,$A$7=33,AR53,$A$7=34,AR53,$A$7=35,AR53,$A$7=36,AR53,$A$7=37,AR54,$A$7=38,AR55,$A$7=39,AR56,$A$7=40,AR56)</f>
        <v>0</v>
      </c>
      <c r="AV26" s="4" t="str">
        <f t="shared" si="10"/>
        <v>7d</v>
      </c>
      <c r="AW26" s="4" t="str" cm="1">
        <f t="array" ref="AW26">_xlfn.IFS($A$7=1,0,$A$7=2,0,$A$7=3,0,$A$7=4,AV27,$A$7=5,AV28,$A$7=6,AV28,$A$7=7,AV28,$A$7=8,AV28,$A$7=9,AV29,$A$7=10,AV29,$A$7=11,AV29,$A$7=12,AV29,$A$7=13,AV30,$A$7=14,AV30,$A$7=15,AV30,$A$7=16,AV30,$A$7=17,AV31,$A$7=18,AV31,$A$7=19,AV31,$A$7=20,AV31,$A$7=21,AV32,$A$7=22,AV32,$A$7=23,AV32,$A$7=24,AV32,$A$7=25,AV33,$A$7=26,AV33,$A$7=27,AV33,$A$7=28,AV33,$A$7=29,AV34,$A$7=30,AV34,$A$7=31,AV34,$A$7=32,AV34,$A$7=33,AV35,$A$7=34,AV35,$A$7=35,AV35,$A$7=36,AV35,$A$7=37,AV36,$A$7=38,AV36,$A$7=39,AV36,$A$7=40,AV36)</f>
        <v>9c</v>
      </c>
      <c r="AX26" s="4" t="str" cm="1">
        <f t="array" ref="AX26">_xlfn.IFS($A$7=1,0,$A$7=2,0,$A$7=3,0,$A$7=4,AV36,$A$7=5,AV37,$A$7=6,AV37,$A$7=7,AV37,$A$7=8,AV37,$A$7=9,AV38,$A$7=10,AV32,$A$7=11,AV32,$A$7=12,AV32,$A$7=13,AV34,$A$7=14,AV34,$A$7=15,AV34,$A$7=16,AV34,$A$7=17,AV36,$A$7=18,AV36,$A$7=19,AV36,$A$7=20,AV36,$A$7=21,AV38,$A$7=22,AV38,$A$7=23,AV38,$A$7=24,AV38,$A$7=25,AV40,$A$7=26,AV40,$A$7=27,AV40,$A$7=28,AV40,$A$7=29,AV42,$A$7=30,AV42,$A$7=31,AV42,$A$7=32,AV42,$A$7=33,AV44,$A$7=34,AV44,$A$7=35,AV44,$A$7=36,AV44,$A$7=37,AV45,$A$7=38,AV46,$A$7=39,AV46,$A$7=40,AV46)</f>
        <v>11b</v>
      </c>
      <c r="AY26" s="4" cm="1">
        <f t="array" ref="AY26">_xlfn.IFS($A$7=1,0,$A$7=2,0,$A$7=3,0,$A$7=4,AV46,$A$7=5,AV47,$A$7=6,AV47,$A$7=7,AV47,$A$7=8,AV35,$A$7=9,AV35,$A$7=10,AV35,$A$7=11,AV35,$A$7=12,AV35,$A$7=13,AV38,$A$7=14,AV38,$A$7=15,AV38,$A$7=16,AV38,$A$7=17,AV41,$A$7=18,AV41,$A$7=19,AV41,$A$7=20,AV41,$A$7=21,AV44,$A$7=22,AV44,$A$7=23,AV44,$A$7=24,AV44,$A$7=25,AV47,$A$7=26,AV47,$A$7=27,AV47,$A$7=28,AV47,$A$7=29,AV50,$A$7=30,AV50,$A$7=31,AV50,$A$7=32,AV50,$A$7=33,AV53,$A$7=34,AV53,$A$7=35,AV53,$A$7=36,AV53,$A$7=37,AV54,$A$7=38,AV55,$A$7=39,AV56,$A$7=40,AV56)</f>
        <v>0</v>
      </c>
      <c r="BF26" s="1"/>
      <c r="BG26" s="1"/>
      <c r="BH26" s="1"/>
      <c r="BI26" s="1"/>
      <c r="BJ26" s="1"/>
      <c r="BK26" s="1"/>
    </row>
    <row r="27" spans="1:63" x14ac:dyDescent="0.2">
      <c r="A27" s="1">
        <v>-23</v>
      </c>
      <c r="B27">
        <v>24</v>
      </c>
      <c r="C27" s="3">
        <f t="shared" si="0"/>
        <v>0.99305555555555558</v>
      </c>
      <c r="D27" s="4" t="str">
        <f>'Zeitpläne Stationen'!B26</f>
        <v>10d</v>
      </c>
      <c r="E27" s="4" cm="1">
        <f t="array" ref="E27">_xlfn.IFS($A$7=1,0,$A$7=2,0,$A$7=3,0,$A$7=4,D28,$A$7=5,D29,$A$7=6,D29,$A$7=7,D29,$A$7=8,D29,$A$7=9,D30,$A$7=10,D30,$A$7=11,D30,$A$7=12,D30,$A$7=13,D31,$A$7=14,D31,$A$7=15,D31,$A$7=16,D31,$A$7=17,D32,$A$7=18,D32,$A$7=19,D32,$A$7=20,D32,$A$7=21,D33,$A$7=22,D33,$A$7=23,D33,$A$7=24,D33,$A$7=25,D34,$A$7=26,D34,$A$7=27,D34,$A$7=28,D34,$A$7=29,D35,$A$7=30,D35,$A$7=31,D35,$A$7=32,D35,$A$7=33,D36,$A$7=34,D36,$A$7=35,D36,$A$7=36,D36,$A$7=37,D37,$A$7=38,D37,$A$7=39,D37,$A$7=40,D37)</f>
        <v>0</v>
      </c>
      <c r="F27" s="4" cm="1">
        <f t="array" ref="F27">_xlfn.IFS($A$7=1,0,$A$7=2,0,$A$7=3,0,$A$7=4,D37,$A$7=5,D38,$A$7=6,D38,$A$7=7,D38,$A$7=8,D38,$A$7=9,D39,$A$7=10,D33,$A$7=11,D33,$A$7=12,D33,$A$7=13,D35,$A$7=14,D35,$A$7=15,D35,$A$7=16,D35,$A$7=17,D37,$A$7=18,D37,$A$7=19,D37,$A$7=20,D37,$A$7=21,D39,$A$7=22,D39,$A$7=23,D39,$A$7=24,D39,$A$7=25,D41,$A$7=26,D41,$A$7=27,D41,$A$7=28,D41,$A$7=29,D43,$A$7=30,D43,$A$7=31,D43,$A$7=32,D43,$A$7=33,D45,$A$7=34,D45,$A$7=35,D45,$A$7=36,D45,$A$7=37,D46,$A$7=38,D47,$A$7=39,D47,$A$7=40,D47)</f>
        <v>0</v>
      </c>
      <c r="G27" s="4" cm="1">
        <f t="array" ref="G27">_xlfn.IFS($A$7=1,0,$A$7=2,0,$A$7=3,0,$A$7=4,D47,$A$7=5,D48,$A$7=6,D48,$A$7=7,D48,$A$7=8,D36,$A$7=9,D36,$A$7=10,D36,$A$7=11,D36,$A$7=12,D36,$A$7=13,D39,$A$7=14,D39,$A$7=15,D39,$A$7=16,D39,$A$7=17,D42,$A$7=18,D42,$A$7=19,D42,$A$7=20,D42,$A$7=21,D45,$A$7=22,D45,$A$7=23,D45,$A$7=24,D45,$A$7=25,D48,$A$7=26,D48,$A$7=27,D48,$A$7=28,D48,$A$7=29,D51,$A$7=30,D51,$A$7=31,D51,$A$7=32,D51,$A$7=33,D54,$A$7=34,D54,$A$7=35,D54,$A$7=36,D54,$A$7=37,D55,$A$7=38,D56,$A$7=39,D57,$A$7=40,D57)</f>
        <v>5</v>
      </c>
      <c r="H27" s="4" t="str">
        <f>'Zeitpläne Stationen'!B25</f>
        <v>10c</v>
      </c>
      <c r="I27" s="4" cm="1">
        <f t="array" ref="I27">_xlfn.IFS($A$7=1,0,$A$7=2,0,$A$7=3,0,$A$7=4,H28,$A$7=5,H29,$A$7=6,H29,$A$7=7,H29,$A$7=8,H29,$A$7=9,H30,$A$7=10,H30,$A$7=11,H30,$A$7=12,H30,$A$7=13,H31,$A$7=14,H31,$A$7=15,H31,$A$7=16,H31,$A$7=17,H32,$A$7=18,H32,$A$7=19,H32,$A$7=20,H32,$A$7=21,H33,$A$7=22,H33,$A$7=23,H33,$A$7=24,H33,$A$7=25,H34,$A$7=26,H34,$A$7=27,H34,$A$7=28,H34,$A$7=29,H35,$A$7=30,H35,$A$7=31,H35,$A$7=32,H35,$A$7=33,H36,$A$7=34,H36,$A$7=35,H36,$A$7=36,H36,$A$7=37,H37,$A$7=38,H37,$A$7=39,H37,$A$7=40,H37)</f>
        <v>0</v>
      </c>
      <c r="J27" s="4" cm="1">
        <f t="array" ref="J27">_xlfn.IFS($A$7=1,0,$A$7=2,0,$A$7=3,0,$A$7=4,H37,$A$7=5,H38,$A$7=6,H38,$A$7=7,H38,$A$7=8,H38,$A$7=9,H39,$A$7=10,H33,$A$7=11,H33,$A$7=12,H33,$A$7=13,H35,$A$7=14,H35,$A$7=15,H35,$A$7=16,H35,$A$7=17,H37,$A$7=18,H37,$A$7=19,H37,$A$7=20,H37,$A$7=21,H39,$A$7=22,H39,$A$7=23,H39,$A$7=24,H39,$A$7=25,H41,$A$7=26,H41,$A$7=27,H41,$A$7=28,H41,$A$7=29,H43,$A$7=30,H43,$A$7=31,H43,$A$7=32,H43,$A$7=33,H45,$A$7=34,H45,$A$7=35,H45,$A$7=36,H45,$A$7=37,H46,$A$7=38,H47,$A$7=39,H47,$A$7=40,H47)</f>
        <v>0</v>
      </c>
      <c r="K27" s="4" cm="1">
        <f t="array" ref="K27">_xlfn.IFS($A$7=1,0,$A$7=2,0,$A$7=3,0,$A$7=4,H47,$A$7=5,H48,$A$7=6,H48,$A$7=7,H48,$A$7=8,H36,$A$7=9,H36,$A$7=10,H36,$A$7=11,H36,$A$7=12,H36,$A$7=13,H39,$A$7=14,H39,$A$7=15,H39,$A$7=16,H39,$A$7=17,H42,$A$7=18,H42,$A$7=19,H42,$A$7=20,H42,$A$7=21,H45,$A$7=22,H45,$A$7=23,H45,$A$7=24,H45,$A$7=25,H48,$A$7=26,H48,$A$7=27,H48,$A$7=28,H48,$A$7=29,H51,$A$7=30,H51,$A$7=31,H51,$A$7=32,H51,$A$7=33,H54,$A$7=34,H54,$A$7=35,H54,$A$7=36,H54,$A$7=37,H55,$A$7=38,H56,$A$7=39,H57,$A$7=40,H57)</f>
        <v>0</v>
      </c>
      <c r="L27" s="4" t="str">
        <f t="shared" si="1"/>
        <v>10b</v>
      </c>
      <c r="M27" s="4" cm="1">
        <f t="array" ref="M27">_xlfn.IFS($A$7=1,0,$A$7=2,0,$A$7=3,0,$A$7=4,L28,$A$7=5,L29,$A$7=6,L29,$A$7=7,L29,$A$7=8,L29,$A$7=9,L30,$A$7=10,L30,$A$7=11,L30,$A$7=12,L30,$A$7=13,L31,$A$7=14,L31,$A$7=15,L31,$A$7=16,L31,$A$7=17,L32,$A$7=18,L32,$A$7=19,L32,$A$7=20,L32,$A$7=21,L33,$A$7=22,L33,$A$7=23,L33,$A$7=24,L33,$A$7=25,L34,$A$7=26,L34,$A$7=27,L34,$A$7=28,L34,$A$7=29,L35,$A$7=30,L35,$A$7=31,L35,$A$7=32,L35,$A$7=33,L36,$A$7=34,L36,$A$7=35,L36,$A$7=36,L36,$A$7=37,L37,$A$7=38,L37,$A$7=39,L37,$A$7=40,L37)</f>
        <v>0</v>
      </c>
      <c r="N27" s="4" cm="1">
        <f t="array" ref="N27">_xlfn.IFS($A$7=1,0,$A$7=2,0,$A$7=3,0,$A$7=4,L37,$A$7=5,L38,$A$7=6,L38,$A$7=7,L38,$A$7=8,L38,$A$7=9,L39,$A$7=10,L33,$A$7=11,L33,$A$7=12,L33,$A$7=13,L35,$A$7=14,L35,$A$7=15,L35,$A$7=16,L35,$A$7=17,L37,$A$7=18,L37,$A$7=19,L37,$A$7=20,L37,$A$7=21,L39,$A$7=22,L39,$A$7=23,L39,$A$7=24,L39,$A$7=25,L41,$A$7=26,L41,$A$7=27,L41,$A$7=28,L41,$A$7=29,L43,$A$7=30,L43,$A$7=31,L43,$A$7=32,L43,$A$7=33,L45,$A$7=34,L45,$A$7=35,L45,$A$7=36,L45,$A$7=37,L46,$A$7=38,L47,$A$7=39,L47,$A$7=40,L47)</f>
        <v>0</v>
      </c>
      <c r="O27" s="4" cm="1">
        <f t="array" ref="O27">_xlfn.IFS($A$7=1,0,$A$7=2,0,$A$7=3,0,$A$7=4,L47,$A$7=5,L48,$A$7=6,L48,$A$7=7,L48,$A$7=8,L36,$A$7=9,L36,$A$7=10,L36,$A$7=11,L36,$A$7=12,L36,$A$7=13,L39,$A$7=14,L39,$A$7=15,L39,$A$7=16,L39,$A$7=17,L42,$A$7=18,L42,$A$7=19,L42,$A$7=20,L42,$A$7=21,L45,$A$7=22,L45,$A$7=23,L45,$A$7=24,L45,$A$7=25,L48,$A$7=26,L48,$A$7=27,L48,$A$7=28,L48,$A$7=29,L51,$A$7=30,L51,$A$7=31,L51,$A$7=32,L51,$A$7=33,L54,$A$7=34,L54,$A$7=35,L54,$A$7=36,L54,$A$7=37,L55,$A$7=38,L56,$A$7=39,L57,$A$7=40,L57)</f>
        <v>0</v>
      </c>
      <c r="P27" s="4" t="str">
        <f t="shared" si="2"/>
        <v>10a</v>
      </c>
      <c r="Q27" s="4" cm="1">
        <f t="array" ref="Q27">_xlfn.IFS($A$7=1,0,$A$7=2,0,$A$7=3,0,$A$7=4,P28,$A$7=5,P29,$A$7=6,P29,$A$7=7,P29,$A$7=8,P29,$A$7=9,P30,$A$7=10,P30,$A$7=11,P30,$A$7=12,P30,$A$7=13,P31,$A$7=14,P31,$A$7=15,P31,$A$7=16,P31,$A$7=17,P32,$A$7=18,P32,$A$7=19,P32,$A$7=20,P32,$A$7=21,P33,$A$7=22,P33,$A$7=23,P33,$A$7=24,P33,$A$7=25,P34,$A$7=26,P34,$A$7=27,P34,$A$7=28,P34,$A$7=29,P35,$A$7=30,P35,$A$7=31,P35,$A$7=32,P35,$A$7=33,P36,$A$7=34,P36,$A$7=35,P36,$A$7=36,P36,$A$7=37,P37,$A$7=38,P37,$A$7=39,P37,$A$7=40,P37)</f>
        <v>0</v>
      </c>
      <c r="R27" s="4" cm="1">
        <f t="array" ref="R27">_xlfn.IFS($A$7=1,0,$A$7=2,0,$A$7=3,0,$A$7=4,P37,$A$7=5,P38,$A$7=6,P38,$A$7=7,P38,$A$7=8,P38,$A$7=9,P39,$A$7=10,P33,$A$7=11,P33,$A$7=12,P33,$A$7=13,P35,$A$7=14,P35,$A$7=15,P35,$A$7=16,P35,$A$7=17,P37,$A$7=18,P37,$A$7=19,P37,$A$7=20,P37,$A$7=21,P39,$A$7=22,P39,$A$7=23,P39,$A$7=24,P39,$A$7=25,P41,$A$7=26,P41,$A$7=27,P41,$A$7=28,P41,$A$7=29,P43,$A$7=30,P43,$A$7=31,P43,$A$7=32,P43,$A$7=33,P45,$A$7=34,P45,$A$7=35,P45,$A$7=36,P45,$A$7=37,P46,$A$7=38,P47,$A$7=39,P47,$A$7=40,P47)</f>
        <v>0</v>
      </c>
      <c r="S27" s="4" cm="1">
        <f t="array" ref="S27">_xlfn.IFS($A$7=1,0,$A$7=2,0,$A$7=3,0,$A$7=4,P47,$A$7=5,P48,$A$7=6,P48,$A$7=7,P48,$A$7=8,P36,$A$7=9,P36,$A$7=10,P36,$A$7=11,P36,$A$7=12,P36,$A$7=13,P39,$A$7=14,P39,$A$7=15,P39,$A$7=16,P39,$A$7=17,P42,$A$7=18,P42,$A$7=19,P42,$A$7=20,P42,$A$7=21,P45,$A$7=22,P45,$A$7=23,P45,$A$7=24,P45,$A$7=25,P48,$A$7=26,P48,$A$7=27,P48,$A$7=28,P48,$A$7=29,P51,$A$7=30,P51,$A$7=31,P51,$A$7=32,P51,$A$7=33,P54,$A$7=34,P54,$A$7=35,P54,$A$7=36,P54,$A$7=37,P55,$A$7=38,P56,$A$7=39,P57,$A$7=40,P57)</f>
        <v>0</v>
      </c>
      <c r="T27" s="4" t="str">
        <f t="shared" si="3"/>
        <v>9d</v>
      </c>
      <c r="U27" s="4" cm="1">
        <f t="array" ref="U27">_xlfn.IFS($A$7=1,0,$A$7=2,0,$A$7=3,0,$A$7=4,T28,$A$7=5,T29,$A$7=6,T29,$A$7=7,T29,$A$7=8,T29,$A$7=9,T30,$A$7=10,T30,$A$7=11,T30,$A$7=12,T30,$A$7=13,T31,$A$7=14,T31,$A$7=15,T31,$A$7=16,T31,$A$7=17,T32,$A$7=18,T32,$A$7=19,T32,$A$7=20,T32,$A$7=21,T33,$A$7=22,T33,$A$7=23,T33,$A$7=24,T33,$A$7=25,T34,$A$7=26,T34,$A$7=27,T34,$A$7=28,T34,$A$7=29,T35,$A$7=30,T35,$A$7=31,T35,$A$7=32,T35,$A$7=33,T36,$A$7=34,T36,$A$7=35,T36,$A$7=36,T36,$A$7=37,T37,$A$7=38,T37,$A$7=39,T37,$A$7=40,T37)</f>
        <v>0</v>
      </c>
      <c r="V27" s="4" cm="1">
        <f t="array" ref="V27">_xlfn.IFS($A$7=1,0,$A$7=2,0,$A$7=3,0,$A$7=4,T37,$A$7=5,T38,$A$7=6,T38,$A$7=7,T38,$A$7=8,T38,$A$7=9,T39,$A$7=10,T33,$A$7=11,T33,$A$7=12,T33,$A$7=13,T35,$A$7=14,T35,$A$7=15,T35,$A$7=16,T35,$A$7=17,T37,$A$7=18,T37,$A$7=19,T37,$A$7=20,T37,$A$7=21,T39,$A$7=22,T39,$A$7=23,T39,$A$7=24,T39,$A$7=25,T41,$A$7=26,T41,$A$7=27,T41,$A$7=28,T41,$A$7=29,T43,$A$7=30,T43,$A$7=31,T43,$A$7=32,T43,$A$7=33,T45,$A$7=34,T45,$A$7=35,T45,$A$7=36,T45,$A$7=37,T46,$A$7=38,T47,$A$7=39,T47,$A$7=40,T47)</f>
        <v>0</v>
      </c>
      <c r="W27" s="4" cm="1">
        <f t="array" ref="W27">_xlfn.IFS($A$7=1,0,$A$7=2,0,$A$7=3,0,$A$7=4,T47,$A$7=5,T48,$A$7=6,T48,$A$7=7,T48,$A$7=8,T36,$A$7=9,T36,$A$7=10,T36,$A$7=11,T36,$A$7=12,T36,$A$7=13,T39,$A$7=14,T39,$A$7=15,T39,$A$7=16,T39,$A$7=17,T42,$A$7=18,T42,$A$7=19,T42,$A$7=20,T42,$A$7=21,T45,$A$7=22,T45,$A$7=23,T45,$A$7=24,T45,$A$7=25,T48,$A$7=26,T48,$A$7=27,T48,$A$7=28,T48,$A$7=29,T51,$A$7=30,T51,$A$7=31,T51,$A$7=32,T51,$A$7=33,T54,$A$7=34,T54,$A$7=35,T54,$A$7=36,T54,$A$7=37,T55,$A$7=38,T56,$A$7=39,T57,$A$7=40,T57)</f>
        <v>0</v>
      </c>
      <c r="X27" s="4" t="str">
        <f t="shared" si="4"/>
        <v>9c</v>
      </c>
      <c r="Y27" s="4" t="str" cm="1">
        <f t="array" ref="Y27">_xlfn.IFS($A$7=1,0,$A$7=2,0,$A$7=3,0,$A$7=4,X28,$A$7=5,X29,$A$7=6,X29,$A$7=7,X29,$A$7=8,X29,$A$7=9,X30,$A$7=10,X30,$A$7=11,X30,$A$7=12,X30,$A$7=13,X31,$A$7=14,X31,$A$7=15,X31,$A$7=16,X31,$A$7=17,X32,$A$7=18,X32,$A$7=19,X32,$A$7=20,X32,$A$7=21,X33,$A$7=22,X33,$A$7=23,X33,$A$7=24,X33,$A$7=25,X34,$A$7=26,X34,$A$7=27,X34,$A$7=28,X34,$A$7=29,X35,$A$7=30,X35,$A$7=31,X35,$A$7=32,X35,$A$7=33,X36,$A$7=34,X36,$A$7=35,X36,$A$7=36,X36,$A$7=37,X37,$A$7=38,X37,$A$7=39,X37,$A$7=40,X37)</f>
        <v>11b</v>
      </c>
      <c r="Z27" s="4" cm="1">
        <f t="array" ref="Z27">_xlfn.IFS($A$7=1,0,$A$7=2,0,$A$7=3,0,$A$7=4,X37,$A$7=5,X38,$A$7=6,X38,$A$7=7,X38,$A$7=8,X38,$A$7=9,X39,$A$7=10,X33,$A$7=11,X33,$A$7=12,X33,$A$7=13,X35,$A$7=14,X35,$A$7=15,X35,$A$7=16,X35,$A$7=17,X37,$A$7=18,X37,$A$7=19,X37,$A$7=20,X37,$A$7=21,X39,$A$7=22,X39,$A$7=23,X39,$A$7=24,X39,$A$7=25,X41,$A$7=26,X41,$A$7=27,X41,$A$7=28,X41,$A$7=29,X43,$A$7=30,X43,$A$7=31,X43,$A$7=32,X43,$A$7=33,X45,$A$7=34,X45,$A$7=35,X45,$A$7=36,X45,$A$7=37,X46,$A$7=38,X47,$A$7=39,X47,$A$7=40,X47)</f>
        <v>0</v>
      </c>
      <c r="AA27" s="4" cm="1">
        <f t="array" ref="AA27">_xlfn.IFS($A$7=1,0,$A$7=2,0,$A$7=3,0,$A$7=4,X47,$A$7=5,X48,$A$7=6,X48,$A$7=7,X48,$A$7=8,X36,$A$7=9,X36,$A$7=10,X36,$A$7=11,X36,$A$7=12,X36,$A$7=13,X39,$A$7=14,X39,$A$7=15,X39,$A$7=16,X39,$A$7=17,X42,$A$7=18,X42,$A$7=19,X42,$A$7=20,X42,$A$7=21,X45,$A$7=22,X45,$A$7=23,X45,$A$7=24,X45,$A$7=25,X48,$A$7=26,X48,$A$7=27,X48,$A$7=28,X48,$A$7=29,X51,$A$7=30,X51,$A$7=31,X51,$A$7=32,X51,$A$7=33,X54,$A$7=34,X54,$A$7=35,X54,$A$7=36,X54,$A$7=37,X55,$A$7=38,X56,$A$7=39,X57,$A$7=40,X57)</f>
        <v>0</v>
      </c>
      <c r="AB27" s="4" t="str">
        <f t="shared" si="5"/>
        <v>9b</v>
      </c>
      <c r="AC27" s="4" t="str" cm="1">
        <f t="array" ref="AC27">_xlfn.IFS($A$7=1,0,$A$7=2,0,$A$7=3,0,$A$7=4,AB28,$A$7=5,AB29,$A$7=6,AB29,$A$7=7,AB29,$A$7=8,AB29,$A$7=9,AB30,$A$7=10,AB30,$A$7=11,AB30,$A$7=12,AB30,$A$7=13,AB31,$A$7=14,AB31,$A$7=15,AB31,$A$7=16,AB31,$A$7=17,AB32,$A$7=18,AB32,$A$7=19,AB32,$A$7=20,AB32,$A$7=21,AB33,$A$7=22,AB33,$A$7=23,AB33,$A$7=24,AB33,$A$7=25,AB34,$A$7=26,AB34,$A$7=27,AB34,$A$7=28,AB34,$A$7=29,AB35,$A$7=30,AB35,$A$7=31,AB35,$A$7=32,AB35,$A$7=33,AB36,$A$7=34,AB36,$A$7=35,AB36,$A$7=36,AB36,$A$7=37,AB37,$A$7=38,AB37,$A$7=39,AB37,$A$7=40,AB37)</f>
        <v>11a</v>
      </c>
      <c r="AD27" s="4" cm="1">
        <f t="array" ref="AD27">_xlfn.IFS($A$7=1,0,$A$7=2,0,$A$7=3,0,$A$7=4,AB37,$A$7=5,AB38,$A$7=6,AB38,$A$7=7,AB38,$A$7=8,AB38,$A$7=9,AB39,$A$7=10,AB33,$A$7=11,AB33,$A$7=12,AB33,$A$7=13,AB35,$A$7=14,AB35,$A$7=15,AB35,$A$7=16,AB35,$A$7=17,AB37,$A$7=18,AB37,$A$7=19,AB37,$A$7=20,AB37,$A$7=21,AB39,$A$7=22,AB39,$A$7=23,AB39,$A$7=24,AB39,$A$7=25,AB41,$A$7=26,AB41,$A$7=27,AB41,$A$7=28,AB41,$A$7=29,AB43,$A$7=30,AB43,$A$7=31,AB43,$A$7=32,AB43,$A$7=33,AB45,$A$7=34,AB45,$A$7=35,AB45,$A$7=36,AB45,$A$7=37,AB46,$A$7=38,AB47,$A$7=39,AB47,$A$7=40,AB47)</f>
        <v>0</v>
      </c>
      <c r="AE27" s="4" cm="1">
        <f t="array" ref="AE27">_xlfn.IFS($A$7=1,0,$A$7=2,0,$A$7=3,0,$A$7=4,AB47,$A$7=5,AB48,$A$7=6,AB48,$A$7=7,AB48,$A$7=8,AB36,$A$7=9,AB36,$A$7=10,AB36,$A$7=11,AB36,$A$7=12,AB36,$A$7=13,AB39,$A$7=14,AB39,$A$7=15,AB39,$A$7=16,AB39,$A$7=17,AB42,$A$7=18,AB42,$A$7=19,AB42,$A$7=20,AB42,$A$7=21,AB45,$A$7=22,AB45,$A$7=23,AB45,$A$7=24,AB45,$A$7=25,AB48,$A$7=26,AB48,$A$7=27,AB48,$A$7=28,AB48,$A$7=29,AB51,$A$7=30,AB51,$A$7=31,AB51,$A$7=32,AB51,$A$7=33,AB54,$A$7=34,AB54,$A$7=35,AB54,$A$7=36,AB54,$A$7=37,AB55,$A$7=38,AB56,$A$7=39,AB57,$A$7=40,AB57)</f>
        <v>0</v>
      </c>
      <c r="AF27" s="4" t="str">
        <f t="shared" si="6"/>
        <v>9a</v>
      </c>
      <c r="AG27" s="4" t="str" cm="1">
        <f t="array" ref="AG27">_xlfn.IFS($A$7=1,0,$A$7=2,0,$A$7=3,0,$A$7=4,AF28,$A$7=5,AF29,$A$7=6,AF29,$A$7=7,AF29,$A$7=8,AF29,$A$7=9,AF30,$A$7=10,AF30,$A$7=11,AF30,$A$7=12,AF30,$A$7=13,AF31,$A$7=14,AF31,$A$7=15,AF31,$A$7=16,AF31,$A$7=17,AF32,$A$7=18,AF32,$A$7=19,AF32,$A$7=20,AF32,$A$7=21,AF33,$A$7=22,AF33,$A$7=23,AF33,$A$7=24,AF33,$A$7=25,AF34,$A$7=26,AF34,$A$7=27,AF34,$A$7=28,AF34,$A$7=29,AF35,$A$7=30,AF35,$A$7=31,AF35,$A$7=32,AF35,$A$7=33,AF36,$A$7=34,AF36,$A$7=35,AF36,$A$7=36,AF36,$A$7=37,AF37,$A$7=38,AF37,$A$7=39,AF37,$A$7=40,AF37)</f>
        <v>10d</v>
      </c>
      <c r="AH27" s="4" cm="1">
        <f t="array" ref="AH27">_xlfn.IFS($A$7=1,0,$A$7=2,0,$A$7=3,0,$A$7=4,AF37,$A$7=5,AF38,$A$7=6,AF38,$A$7=7,AF38,$A$7=8,AF38,$A$7=9,AF39,$A$7=10,AF33,$A$7=11,AF33,$A$7=12,AF33,$A$7=13,AF35,$A$7=14,AF35,$A$7=15,AF35,$A$7=16,AF35,$A$7=17,AF37,$A$7=18,AF37,$A$7=19,AF37,$A$7=20,AF37,$A$7=21,AF39,$A$7=22,AF39,$A$7=23,AF39,$A$7=24,AF39,$A$7=25,AF41,$A$7=26,AF41,$A$7=27,AF41,$A$7=28,AF41,$A$7=29,AF43,$A$7=30,AF43,$A$7=31,AF43,$A$7=32,AF43,$A$7=33,AF45,$A$7=34,AF45,$A$7=35,AF45,$A$7=36,AF45,$A$7=37,AF46,$A$7=38,AF47,$A$7=39,AF47,$A$7=40,AF47)</f>
        <v>0</v>
      </c>
      <c r="AI27" s="4" cm="1">
        <f t="array" ref="AI27">_xlfn.IFS($A$7=1,0,$A$7=2,0,$A$7=3,0,$A$7=4,AF47,$A$7=5,AF48,$A$7=6,AF48,$A$7=7,AF48,$A$7=8,AF36,$A$7=9,AF36,$A$7=10,AF36,$A$7=11,AF36,$A$7=12,AF36,$A$7=13,AF39,$A$7=14,AF39,$A$7=15,AF39,$A$7=16,AF39,$A$7=17,AF42,$A$7=18,AF42,$A$7=19,AF42,$A$7=20,AF42,$A$7=21,AF45,$A$7=22,AF45,$A$7=23,AF45,$A$7=24,AF45,$A$7=25,AF48,$A$7=26,AF48,$A$7=27,AF48,$A$7=28,AF48,$A$7=29,AF51,$A$7=30,AF51,$A$7=31,AF51,$A$7=32,AF51,$A$7=33,AF54,$A$7=34,AF54,$A$7=35,AF54,$A$7=36,AF54,$A$7=37,AF55,$A$7=38,AF56,$A$7=39,AF57,$A$7=40,AF57)</f>
        <v>0</v>
      </c>
      <c r="AJ27" s="4" t="str">
        <f t="shared" si="7"/>
        <v>8d</v>
      </c>
      <c r="AK27" s="4" t="str" cm="1">
        <f t="array" ref="AK27">_xlfn.IFS($A$7=1,0,$A$7=2,0,$A$7=3,0,$A$7=4,AJ28,$A$7=5,AJ29,$A$7=6,AJ29,$A$7=7,AJ29,$A$7=8,AJ29,$A$7=9,AJ30,$A$7=10,AJ30,$A$7=11,AJ30,$A$7=12,AJ30,$A$7=13,AJ31,$A$7=14,AJ31,$A$7=15,AJ31,$A$7=16,AJ31,$A$7=17,AJ32,$A$7=18,AJ32,$A$7=19,AJ32,$A$7=20,AJ32,$A$7=21,AJ33,$A$7=22,AJ33,$A$7=23,AJ33,$A$7=24,AJ33,$A$7=25,AJ34,$A$7=26,AJ34,$A$7=27,AJ34,$A$7=28,AJ34,$A$7=29,AJ35,$A$7=30,AJ35,$A$7=31,AJ35,$A$7=32,AJ35,$A$7=33,AJ36,$A$7=34,AJ36,$A$7=35,AJ36,$A$7=36,AJ36,$A$7=37,AJ37,$A$7=38,AJ37,$A$7=39,AJ37,$A$7=40,AJ37)</f>
        <v>10c</v>
      </c>
      <c r="AL27" s="4" cm="1">
        <f t="array" ref="AL27">_xlfn.IFS($A$7=1,0,$A$7=2,0,$A$7=3,0,$A$7=4,AJ37,$A$7=5,AJ38,$A$7=6,AJ38,$A$7=7,AJ38,$A$7=8,AJ38,$A$7=9,AJ39,$A$7=10,AJ33,$A$7=11,AJ33,$A$7=12,AJ33,$A$7=13,AJ35,$A$7=14,AJ35,$A$7=15,AJ35,$A$7=16,AJ35,$A$7=17,AJ37,$A$7=18,AJ37,$A$7=19,AJ37,$A$7=20,AJ37,$A$7=21,AJ39,$A$7=22,AJ39,$A$7=23,AJ39,$A$7=24,AJ39,$A$7=25,AJ41,$A$7=26,AJ41,$A$7=27,AJ41,$A$7=28,AJ41,$A$7=29,AJ43,$A$7=30,AJ43,$A$7=31,AJ43,$A$7=32,AJ43,$A$7=33,AJ45,$A$7=34,AJ45,$A$7=35,AJ45,$A$7=36,AJ45,$A$7=37,AJ46,$A$7=38,AJ47,$A$7=39,AJ47,$A$7=40,AJ47)</f>
        <v>0</v>
      </c>
      <c r="AM27" s="4" cm="1">
        <f t="array" ref="AM27">_xlfn.IFS($A$7=1,0,$A$7=2,0,$A$7=3,0,$A$7=4,AJ47,$A$7=5,AJ48,$A$7=6,AJ48,$A$7=7,AJ48,$A$7=8,AJ36,$A$7=9,AJ36,$A$7=10,AJ36,$A$7=11,AJ36,$A$7=12,AJ36,$A$7=13,AJ39,$A$7=14,AJ39,$A$7=15,AJ39,$A$7=16,AJ39,$A$7=17,AJ42,$A$7=18,AJ42,$A$7=19,AJ42,$A$7=20,AJ42,$A$7=21,AJ45,$A$7=22,AJ45,$A$7=23,AJ45,$A$7=24,AJ45,$A$7=25,AJ48,$A$7=26,AJ48,$A$7=27,AJ48,$A$7=28,AJ48,$A$7=29,AJ51,$A$7=30,AJ51,$A$7=31,AJ51,$A$7=32,AJ51,$A$7=33,AJ54,$A$7=34,AJ54,$A$7=35,AJ54,$A$7=36,AJ54,$A$7=37,AJ55,$A$7=38,AJ56,$A$7=39,AJ57,$A$7=40,AJ57)</f>
        <v>0</v>
      </c>
      <c r="AN27" s="4" t="str">
        <f t="shared" si="8"/>
        <v>8c</v>
      </c>
      <c r="AO27" s="4" t="str" cm="1">
        <f t="array" ref="AO27">_xlfn.IFS($A$7=1,0,$A$7=2,0,$A$7=3,0,$A$7=4,AN28,$A$7=5,AN29,$A$7=6,AN29,$A$7=7,AN29,$A$7=8,AN29,$A$7=9,AN30,$A$7=10,AN30,$A$7=11,AN30,$A$7=12,AN30,$A$7=13,AN31,$A$7=14,AN31,$A$7=15,AN31,$A$7=16,AN31,$A$7=17,AN32,$A$7=18,AN32,$A$7=19,AN32,$A$7=20,AN32,$A$7=21,AN33,$A$7=22,AN33,$A$7=23,AN33,$A$7=24,AN33,$A$7=25,AN34,$A$7=26,AN34,$A$7=27,AN34,$A$7=28,AN34,$A$7=29,AN35,$A$7=30,AN35,$A$7=31,AN35,$A$7=32,AN35,$A$7=33,AN36,$A$7=34,AN36,$A$7=35,AN36,$A$7=36,AN36,$A$7=37,AN37,$A$7=38,AN37,$A$7=39,AN37,$A$7=40,AN37)</f>
        <v>10b</v>
      </c>
      <c r="AP27" s="4" cm="1">
        <f t="array" ref="AP27">_xlfn.IFS($A$7=1,0,$A$7=2,0,$A$7=3,0,$A$7=4,AN37,$A$7=5,AN38,$A$7=6,AN38,$A$7=7,AN38,$A$7=8,AN38,$A$7=9,AN39,$A$7=10,AN33,$A$7=11,AN33,$A$7=12,AN33,$A$7=13,AN35,$A$7=14,AN35,$A$7=15,AN35,$A$7=16,AN35,$A$7=17,AN37,$A$7=18,AN37,$A$7=19,AN37,$A$7=20,AN37,$A$7=21,AN39,$A$7=22,AN39,$A$7=23,AN39,$A$7=24,AN39,$A$7=25,AN41,$A$7=26,AN41,$A$7=27,AN41,$A$7=28,AN41,$A$7=29,AN43,$A$7=30,AN43,$A$7=31,AN43,$A$7=32,AN43,$A$7=33,AN45,$A$7=34,AN45,$A$7=35,AN45,$A$7=36,AN45,$A$7=37,AN46,$A$7=38,AN47,$A$7=39,AN47,$A$7=40,AN47)</f>
        <v>0</v>
      </c>
      <c r="AQ27" s="4" cm="1">
        <f t="array" ref="AQ27">_xlfn.IFS($A$7=1,0,$A$7=2,0,$A$7=3,0,$A$7=4,AN47,$A$7=5,AN48,$A$7=6,AN48,$A$7=7,AN48,$A$7=8,AN36,$A$7=9,AN36,$A$7=10,AN36,$A$7=11,AN36,$A$7=12,AN36,$A$7=13,AN39,$A$7=14,AN39,$A$7=15,AN39,$A$7=16,AN39,$A$7=17,AN42,$A$7=18,AN42,$A$7=19,AN42,$A$7=20,AN42,$A$7=21,AN45,$A$7=22,AN45,$A$7=23,AN45,$A$7=24,AN45,$A$7=25,AN48,$A$7=26,AN48,$A$7=27,AN48,$A$7=28,AN48,$A$7=29,AN51,$A$7=30,AN51,$A$7=31,AN51,$A$7=32,AN51,$A$7=33,AN54,$A$7=34,AN54,$A$7=35,AN54,$A$7=36,AN54,$A$7=37,AN55,$A$7=38,AN56,$A$7=39,AN57,$A$7=40,AN57)</f>
        <v>0</v>
      </c>
      <c r="AR27" s="4" t="str">
        <f t="shared" si="9"/>
        <v>8b</v>
      </c>
      <c r="AS27" s="4" t="str" cm="1">
        <f t="array" ref="AS27">_xlfn.IFS($A$7=1,0,$A$7=2,0,$A$7=3,0,$A$7=4,AR28,$A$7=5,AR29,$A$7=6,AR29,$A$7=7,AR29,$A$7=8,AR29,$A$7=9,AR30,$A$7=10,AR30,$A$7=11,AR30,$A$7=12,AR30,$A$7=13,AR31,$A$7=14,AR31,$A$7=15,AR31,$A$7=16,AR31,$A$7=17,AR32,$A$7=18,AR32,$A$7=19,AR32,$A$7=20,AR32,$A$7=21,AR33,$A$7=22,AR33,$A$7=23,AR33,$A$7=24,AR33,$A$7=25,AR34,$A$7=26,AR34,$A$7=27,AR34,$A$7=28,AR34,$A$7=29,AR35,$A$7=30,AR35,$A$7=31,AR35,$A$7=32,AR35,$A$7=33,AR36,$A$7=34,AR36,$A$7=35,AR36,$A$7=36,AR36,$A$7=37,AR37,$A$7=38,AR37,$A$7=39,AR37,$A$7=40,AR37)</f>
        <v>10a</v>
      </c>
      <c r="AT27" s="4" cm="1">
        <f t="array" ref="AT27">_xlfn.IFS($A$7=1,0,$A$7=2,0,$A$7=3,0,$A$7=4,AR37,$A$7=5,AR38,$A$7=6,AR38,$A$7=7,AR38,$A$7=8,AR38,$A$7=9,AR39,$A$7=10,AR33,$A$7=11,AR33,$A$7=12,AR33,$A$7=13,AR35,$A$7=14,AR35,$A$7=15,AR35,$A$7=16,AR35,$A$7=17,AR37,$A$7=18,AR37,$A$7=19,AR37,$A$7=20,AR37,$A$7=21,AR39,$A$7=22,AR39,$A$7=23,AR39,$A$7=24,AR39,$A$7=25,AR41,$A$7=26,AR41,$A$7=27,AR41,$A$7=28,AR41,$A$7=29,AR43,$A$7=30,AR43,$A$7=31,AR43,$A$7=32,AR43,$A$7=33,AR45,$A$7=34,AR45,$A$7=35,AR45,$A$7=36,AR45,$A$7=37,AR46,$A$7=38,AR47,$A$7=39,AR47,$A$7=40,AR47)</f>
        <v>0</v>
      </c>
      <c r="AU27" s="4" cm="1">
        <f t="array" ref="AU27">_xlfn.IFS($A$7=1,0,$A$7=2,0,$A$7=3,0,$A$7=4,AR47,$A$7=5,AR48,$A$7=6,AR48,$A$7=7,AR48,$A$7=8,AR36,$A$7=9,AR36,$A$7=10,AR36,$A$7=11,AR36,$A$7=12,AR36,$A$7=13,AR39,$A$7=14,AR39,$A$7=15,AR39,$A$7=16,AR39,$A$7=17,AR42,$A$7=18,AR42,$A$7=19,AR42,$A$7=20,AR42,$A$7=21,AR45,$A$7=22,AR45,$A$7=23,AR45,$A$7=24,AR45,$A$7=25,AR48,$A$7=26,AR48,$A$7=27,AR48,$A$7=28,AR48,$A$7=29,AR51,$A$7=30,AR51,$A$7=31,AR51,$A$7=32,AR51,$A$7=33,AR54,$A$7=34,AR54,$A$7=35,AR54,$A$7=36,AR54,$A$7=37,AR55,$A$7=38,AR56,$A$7=39,AR57,$A$7=40,AR57)</f>
        <v>0</v>
      </c>
      <c r="AV27" s="4" t="str">
        <f t="shared" si="10"/>
        <v>8a</v>
      </c>
      <c r="AW27" s="4" t="str" cm="1">
        <f t="array" ref="AW27">_xlfn.IFS($A$7=1,0,$A$7=2,0,$A$7=3,0,$A$7=4,AV28,$A$7=5,AV29,$A$7=6,AV29,$A$7=7,AV29,$A$7=8,AV29,$A$7=9,AV30,$A$7=10,AV30,$A$7=11,AV30,$A$7=12,AV30,$A$7=13,AV31,$A$7=14,AV31,$A$7=15,AV31,$A$7=16,AV31,$A$7=17,AV32,$A$7=18,AV32,$A$7=19,AV32,$A$7=20,AV32,$A$7=21,AV33,$A$7=22,AV33,$A$7=23,AV33,$A$7=24,AV33,$A$7=25,AV34,$A$7=26,AV34,$A$7=27,AV34,$A$7=28,AV34,$A$7=29,AV35,$A$7=30,AV35,$A$7=31,AV35,$A$7=32,AV35,$A$7=33,AV36,$A$7=34,AV36,$A$7=35,AV36,$A$7=36,AV36,$A$7=37,AV37,$A$7=38,AV37,$A$7=39,AV37,$A$7=40,AV37)</f>
        <v>9d</v>
      </c>
      <c r="AX27" s="4" cm="1">
        <f t="array" ref="AX27">_xlfn.IFS($A$7=1,0,$A$7=2,0,$A$7=3,0,$A$7=4,AV37,$A$7=5,AV38,$A$7=6,AV38,$A$7=7,AV38,$A$7=8,AV38,$A$7=9,AV39,$A$7=10,AV33,$A$7=11,AV33,$A$7=12,AV33,$A$7=13,AV35,$A$7=14,AV35,$A$7=15,AV35,$A$7=16,AV35,$A$7=17,AV37,$A$7=18,AV37,$A$7=19,AV37,$A$7=20,AV37,$A$7=21,AV39,$A$7=22,AV39,$A$7=23,AV39,$A$7=24,AV39,$A$7=25,AV41,$A$7=26,AV41,$A$7=27,AV41,$A$7=28,AV41,$A$7=29,AV43,$A$7=30,AV43,$A$7=31,AV43,$A$7=32,AV43,$A$7=33,AV45,$A$7=34,AV45,$A$7=35,AV45,$A$7=36,AV45,$A$7=37,AV46,$A$7=38,AV47,$A$7=39,AV47,$A$7=40,AV47)</f>
        <v>0</v>
      </c>
      <c r="AY27" s="4" cm="1">
        <f t="array" ref="AY27">_xlfn.IFS($A$7=1,0,$A$7=2,0,$A$7=3,0,$A$7=4,AV47,$A$7=5,AV48,$A$7=6,AV48,$A$7=7,AV48,$A$7=8,AV36,$A$7=9,AV36,$A$7=10,AV36,$A$7=11,AV36,$A$7=12,AV36,$A$7=13,AV39,$A$7=14,AV39,$A$7=15,AV39,$A$7=16,AV39,$A$7=17,AV42,$A$7=18,AV42,$A$7=19,AV42,$A$7=20,AV42,$A$7=21,AV45,$A$7=22,AV45,$A$7=23,AV45,$A$7=24,AV45,$A$7=25,AV48,$A$7=26,AV48,$A$7=27,AV48,$A$7=28,AV48,$A$7=29,AV51,$A$7=30,AV51,$A$7=31,AV51,$A$7=32,AV51,$A$7=33,AV54,$A$7=34,AV54,$A$7=35,AV54,$A$7=36,AV54,$A$7=37,AV55,$A$7=38,AV56,$A$7=39,AV57,$A$7=40,AV57)</f>
        <v>0</v>
      </c>
      <c r="BF27" s="1"/>
      <c r="BG27" s="1"/>
      <c r="BH27" s="1"/>
      <c r="BI27" s="1"/>
      <c r="BJ27" s="1"/>
      <c r="BK27" s="1"/>
    </row>
    <row r="28" spans="1:63" x14ac:dyDescent="0.2">
      <c r="A28" s="1">
        <v>-22</v>
      </c>
      <c r="B28">
        <v>25</v>
      </c>
      <c r="C28" s="3">
        <f t="shared" si="0"/>
        <v>1.0208333333333333</v>
      </c>
      <c r="D28" s="4" t="str">
        <f>'Zeitpläne Stationen'!B27</f>
        <v>11a</v>
      </c>
      <c r="E28" s="4" cm="1">
        <f t="array" ref="E28">_xlfn.IFS($A$7=1,0,$A$7=2,0,$A$7=3,0,$A$7=4,D29,$A$7=5,D30,$A$7=6,D30,$A$7=7,D30,$A$7=8,D30,$A$7=9,D31,$A$7=10,D31,$A$7=11,D31,$A$7=12,D31,$A$7=13,D32,$A$7=14,D32,$A$7=15,D32,$A$7=16,D32,$A$7=17,D33,$A$7=18,D33,$A$7=19,D33,$A$7=20,D33,$A$7=21,D34,$A$7=22,D34,$A$7=23,D34,$A$7=24,D34,$A$7=25,D35,$A$7=26,D35,$A$7=27,D35,$A$7=28,D35,$A$7=29,D36,$A$7=30,D36,$A$7=31,D36,$A$7=32,D36,$A$7=33,D37,$A$7=34,D37,$A$7=35,D37,$A$7=36,D37,$A$7=37,D38,$A$7=38,D38,$A$7=39,D38,$A$7=40,D38)</f>
        <v>0</v>
      </c>
      <c r="F28" s="4" cm="1">
        <f t="array" ref="F28">_xlfn.IFS($A$7=1,0,$A$7=2,0,$A$7=3,0,$A$7=4,D38,$A$7=5,D39,$A$7=6,D39,$A$7=7,D39,$A$7=8,D39,$A$7=9,D40,$A$7=10,D34,$A$7=11,D34,$A$7=12,D34,$A$7=13,D36,$A$7=14,D36,$A$7=15,D36,$A$7=16,D36,$A$7=17,D38,$A$7=18,D38,$A$7=19,D38,$A$7=20,D38,$A$7=21,D40,$A$7=22,D40,$A$7=23,D40,$A$7=24,D40,$A$7=25,D42,$A$7=26,D42,$A$7=27,D42,$A$7=28,D42,$A$7=29,D44,$A$7=30,D44,$A$7=31,D44,$A$7=32,D44,$A$7=33,D46,$A$7=34,D46,$A$7=35,D46,$A$7=36,D46,$A$7=37,D47,$A$7=38,D48,$A$7=39,D48,$A$7=40,D48)</f>
        <v>0</v>
      </c>
      <c r="G28" s="4" cm="1">
        <f t="array" ref="G28">_xlfn.IFS($A$7=1,0,$A$7=2,0,$A$7=3,0,$A$7=4,D48,$A$7=5,D49,$A$7=6,D49,$A$7=7,D49,$A$7=8,D37,$A$7=9,D37,$A$7=10,D37,$A$7=11,D37,$A$7=12,D37,$A$7=13,D40,$A$7=14,D40,$A$7=15,D40,$A$7=16,D40,$A$7=17,D43,$A$7=18,D43,$A$7=19,D43,$A$7=20,D43,$A$7=21,D46,$A$7=22,D46,$A$7=23,D46,$A$7=24,D46,$A$7=25,D49,$A$7=26,D49,$A$7=27,D49,$A$7=28,D49,$A$7=29,D52,$A$7=30,D52,$A$7=31,D52,$A$7=32,D52,$A$7=33,D55,$A$7=34,D55,$A$7=35,D55,$A$7=36,D55,$A$7=37,D56,$A$7=38,D57,$A$7=39,D58,$A$7=40,D58)</f>
        <v>6</v>
      </c>
      <c r="H28" s="4" t="str">
        <f>'Zeitpläne Stationen'!B26</f>
        <v>10d</v>
      </c>
      <c r="I28" s="4" cm="1">
        <f t="array" ref="I28">_xlfn.IFS($A$7=1,0,$A$7=2,0,$A$7=3,0,$A$7=4,H29,$A$7=5,H30,$A$7=6,H30,$A$7=7,H30,$A$7=8,H30,$A$7=9,H31,$A$7=10,H31,$A$7=11,H31,$A$7=12,H31,$A$7=13,H32,$A$7=14,H32,$A$7=15,H32,$A$7=16,H32,$A$7=17,H33,$A$7=18,H33,$A$7=19,H33,$A$7=20,H33,$A$7=21,H34,$A$7=22,H34,$A$7=23,H34,$A$7=24,H34,$A$7=25,H35,$A$7=26,H35,$A$7=27,H35,$A$7=28,H35,$A$7=29,H36,$A$7=30,H36,$A$7=31,H36,$A$7=32,H36,$A$7=33,H37,$A$7=34,H37,$A$7=35,H37,$A$7=36,H37,$A$7=37,H38,$A$7=38,H38,$A$7=39,H38,$A$7=40,H38)</f>
        <v>0</v>
      </c>
      <c r="J28" s="4" cm="1">
        <f t="array" ref="J28">_xlfn.IFS($A$7=1,0,$A$7=2,0,$A$7=3,0,$A$7=4,H38,$A$7=5,H39,$A$7=6,H39,$A$7=7,H39,$A$7=8,H39,$A$7=9,H40,$A$7=10,H34,$A$7=11,H34,$A$7=12,H34,$A$7=13,H36,$A$7=14,H36,$A$7=15,H36,$A$7=16,H36,$A$7=17,H38,$A$7=18,H38,$A$7=19,H38,$A$7=20,H38,$A$7=21,H40,$A$7=22,H40,$A$7=23,H40,$A$7=24,H40,$A$7=25,H42,$A$7=26,H42,$A$7=27,H42,$A$7=28,H42,$A$7=29,H44,$A$7=30,H44,$A$7=31,H44,$A$7=32,H44,$A$7=33,H46,$A$7=34,H46,$A$7=35,H46,$A$7=36,H46,$A$7=37,H47,$A$7=38,H48,$A$7=39,H48,$A$7=40,H48)</f>
        <v>0</v>
      </c>
      <c r="K28" s="4" cm="1">
        <f t="array" ref="K28">_xlfn.IFS($A$7=1,0,$A$7=2,0,$A$7=3,0,$A$7=4,H48,$A$7=5,H49,$A$7=6,H49,$A$7=7,H49,$A$7=8,H37,$A$7=9,H37,$A$7=10,H37,$A$7=11,H37,$A$7=12,H37,$A$7=13,H40,$A$7=14,H40,$A$7=15,H40,$A$7=16,H40,$A$7=17,H43,$A$7=18,H43,$A$7=19,H43,$A$7=20,H43,$A$7=21,H46,$A$7=22,H46,$A$7=23,H46,$A$7=24,H46,$A$7=25,H49,$A$7=26,H49,$A$7=27,H49,$A$7=28,H49,$A$7=29,H52,$A$7=30,H52,$A$7=31,H52,$A$7=32,H52,$A$7=33,H55,$A$7=34,H55,$A$7=35,H55,$A$7=36,H55,$A$7=37,H56,$A$7=38,H57,$A$7=39,H58,$A$7=40,H58)</f>
        <v>0</v>
      </c>
      <c r="L28" s="4" t="str">
        <f t="shared" si="1"/>
        <v>10c</v>
      </c>
      <c r="M28" s="4" cm="1">
        <f t="array" ref="M28">_xlfn.IFS($A$7=1,0,$A$7=2,0,$A$7=3,0,$A$7=4,L29,$A$7=5,L30,$A$7=6,L30,$A$7=7,L30,$A$7=8,L30,$A$7=9,L31,$A$7=10,L31,$A$7=11,L31,$A$7=12,L31,$A$7=13,L32,$A$7=14,L32,$A$7=15,L32,$A$7=16,L32,$A$7=17,L33,$A$7=18,L33,$A$7=19,L33,$A$7=20,L33,$A$7=21,L34,$A$7=22,L34,$A$7=23,L34,$A$7=24,L34,$A$7=25,L35,$A$7=26,L35,$A$7=27,L35,$A$7=28,L35,$A$7=29,L36,$A$7=30,L36,$A$7=31,L36,$A$7=32,L36,$A$7=33,L37,$A$7=34,L37,$A$7=35,L37,$A$7=36,L37,$A$7=37,L38,$A$7=38,L38,$A$7=39,L38,$A$7=40,L38)</f>
        <v>0</v>
      </c>
      <c r="N28" s="4" cm="1">
        <f t="array" ref="N28">_xlfn.IFS($A$7=1,0,$A$7=2,0,$A$7=3,0,$A$7=4,L38,$A$7=5,L39,$A$7=6,L39,$A$7=7,L39,$A$7=8,L39,$A$7=9,L40,$A$7=10,L34,$A$7=11,L34,$A$7=12,L34,$A$7=13,L36,$A$7=14,L36,$A$7=15,L36,$A$7=16,L36,$A$7=17,L38,$A$7=18,L38,$A$7=19,L38,$A$7=20,L38,$A$7=21,L40,$A$7=22,L40,$A$7=23,L40,$A$7=24,L40,$A$7=25,L42,$A$7=26,L42,$A$7=27,L42,$A$7=28,L42,$A$7=29,L44,$A$7=30,L44,$A$7=31,L44,$A$7=32,L44,$A$7=33,L46,$A$7=34,L46,$A$7=35,L46,$A$7=36,L46,$A$7=37,L47,$A$7=38,L48,$A$7=39,L48,$A$7=40,L48)</f>
        <v>0</v>
      </c>
      <c r="O28" s="4" cm="1">
        <f t="array" ref="O28">_xlfn.IFS($A$7=1,0,$A$7=2,0,$A$7=3,0,$A$7=4,L48,$A$7=5,L49,$A$7=6,L49,$A$7=7,L49,$A$7=8,L37,$A$7=9,L37,$A$7=10,L37,$A$7=11,L37,$A$7=12,L37,$A$7=13,L40,$A$7=14,L40,$A$7=15,L40,$A$7=16,L40,$A$7=17,L43,$A$7=18,L43,$A$7=19,L43,$A$7=20,L43,$A$7=21,L46,$A$7=22,L46,$A$7=23,L46,$A$7=24,L46,$A$7=25,L49,$A$7=26,L49,$A$7=27,L49,$A$7=28,L49,$A$7=29,L52,$A$7=30,L52,$A$7=31,L52,$A$7=32,L52,$A$7=33,L55,$A$7=34,L55,$A$7=35,L55,$A$7=36,L55,$A$7=37,L56,$A$7=38,L57,$A$7=39,L58,$A$7=40,L58)</f>
        <v>0</v>
      </c>
      <c r="P28" s="4" t="str">
        <f t="shared" si="2"/>
        <v>10b</v>
      </c>
      <c r="Q28" s="4" cm="1">
        <f t="array" ref="Q28">_xlfn.IFS($A$7=1,0,$A$7=2,0,$A$7=3,0,$A$7=4,P29,$A$7=5,P30,$A$7=6,P30,$A$7=7,P30,$A$7=8,P30,$A$7=9,P31,$A$7=10,P31,$A$7=11,P31,$A$7=12,P31,$A$7=13,P32,$A$7=14,P32,$A$7=15,P32,$A$7=16,P32,$A$7=17,P33,$A$7=18,P33,$A$7=19,P33,$A$7=20,P33,$A$7=21,P34,$A$7=22,P34,$A$7=23,P34,$A$7=24,P34,$A$7=25,P35,$A$7=26,P35,$A$7=27,P35,$A$7=28,P35,$A$7=29,P36,$A$7=30,P36,$A$7=31,P36,$A$7=32,P36,$A$7=33,P37,$A$7=34,P37,$A$7=35,P37,$A$7=36,P37,$A$7=37,P38,$A$7=38,P38,$A$7=39,P38,$A$7=40,P38)</f>
        <v>0</v>
      </c>
      <c r="R28" s="4" cm="1">
        <f t="array" ref="R28">_xlfn.IFS($A$7=1,0,$A$7=2,0,$A$7=3,0,$A$7=4,P38,$A$7=5,P39,$A$7=6,P39,$A$7=7,P39,$A$7=8,P39,$A$7=9,P40,$A$7=10,P34,$A$7=11,P34,$A$7=12,P34,$A$7=13,P36,$A$7=14,P36,$A$7=15,P36,$A$7=16,P36,$A$7=17,P38,$A$7=18,P38,$A$7=19,P38,$A$7=20,P38,$A$7=21,P40,$A$7=22,P40,$A$7=23,P40,$A$7=24,P40,$A$7=25,P42,$A$7=26,P42,$A$7=27,P42,$A$7=28,P42,$A$7=29,P44,$A$7=30,P44,$A$7=31,P44,$A$7=32,P44,$A$7=33,P46,$A$7=34,P46,$A$7=35,P46,$A$7=36,P46,$A$7=37,P47,$A$7=38,P48,$A$7=39,P48,$A$7=40,P48)</f>
        <v>0</v>
      </c>
      <c r="S28" s="4" cm="1">
        <f t="array" ref="S28">_xlfn.IFS($A$7=1,0,$A$7=2,0,$A$7=3,0,$A$7=4,P48,$A$7=5,P49,$A$7=6,P49,$A$7=7,P49,$A$7=8,P37,$A$7=9,P37,$A$7=10,P37,$A$7=11,P37,$A$7=12,P37,$A$7=13,P40,$A$7=14,P40,$A$7=15,P40,$A$7=16,P40,$A$7=17,P43,$A$7=18,P43,$A$7=19,P43,$A$7=20,P43,$A$7=21,P46,$A$7=22,P46,$A$7=23,P46,$A$7=24,P46,$A$7=25,P49,$A$7=26,P49,$A$7=27,P49,$A$7=28,P49,$A$7=29,P52,$A$7=30,P52,$A$7=31,P52,$A$7=32,P52,$A$7=33,P55,$A$7=34,P55,$A$7=35,P55,$A$7=36,P55,$A$7=37,P56,$A$7=38,P57,$A$7=39,P58,$A$7=40,P58)</f>
        <v>0</v>
      </c>
      <c r="T28" s="4" t="str">
        <f t="shared" si="3"/>
        <v>10a</v>
      </c>
      <c r="U28" s="4" cm="1">
        <f t="array" ref="U28">_xlfn.IFS($A$7=1,0,$A$7=2,0,$A$7=3,0,$A$7=4,T29,$A$7=5,T30,$A$7=6,T30,$A$7=7,T30,$A$7=8,T30,$A$7=9,T31,$A$7=10,T31,$A$7=11,T31,$A$7=12,T31,$A$7=13,T32,$A$7=14,T32,$A$7=15,T32,$A$7=16,T32,$A$7=17,T33,$A$7=18,T33,$A$7=19,T33,$A$7=20,T33,$A$7=21,T34,$A$7=22,T34,$A$7=23,T34,$A$7=24,T34,$A$7=25,T35,$A$7=26,T35,$A$7=27,T35,$A$7=28,T35,$A$7=29,T36,$A$7=30,T36,$A$7=31,T36,$A$7=32,T36,$A$7=33,T37,$A$7=34,T37,$A$7=35,T37,$A$7=36,T37,$A$7=37,T38,$A$7=38,T38,$A$7=39,T38,$A$7=40,T38)</f>
        <v>0</v>
      </c>
      <c r="V28" s="4" cm="1">
        <f t="array" ref="V28">_xlfn.IFS($A$7=1,0,$A$7=2,0,$A$7=3,0,$A$7=4,T38,$A$7=5,T39,$A$7=6,T39,$A$7=7,T39,$A$7=8,T39,$A$7=9,T40,$A$7=10,T34,$A$7=11,T34,$A$7=12,T34,$A$7=13,T36,$A$7=14,T36,$A$7=15,T36,$A$7=16,T36,$A$7=17,T38,$A$7=18,T38,$A$7=19,T38,$A$7=20,T38,$A$7=21,T40,$A$7=22,T40,$A$7=23,T40,$A$7=24,T40,$A$7=25,T42,$A$7=26,T42,$A$7=27,T42,$A$7=28,T42,$A$7=29,T44,$A$7=30,T44,$A$7=31,T44,$A$7=32,T44,$A$7=33,T46,$A$7=34,T46,$A$7=35,T46,$A$7=36,T46,$A$7=37,T47,$A$7=38,T48,$A$7=39,T48,$A$7=40,T48)</f>
        <v>0</v>
      </c>
      <c r="W28" s="4" cm="1">
        <f t="array" ref="W28">_xlfn.IFS($A$7=1,0,$A$7=2,0,$A$7=3,0,$A$7=4,T48,$A$7=5,T49,$A$7=6,T49,$A$7=7,T49,$A$7=8,T37,$A$7=9,T37,$A$7=10,T37,$A$7=11,T37,$A$7=12,T37,$A$7=13,T40,$A$7=14,T40,$A$7=15,T40,$A$7=16,T40,$A$7=17,T43,$A$7=18,T43,$A$7=19,T43,$A$7=20,T43,$A$7=21,T46,$A$7=22,T46,$A$7=23,T46,$A$7=24,T46,$A$7=25,T49,$A$7=26,T49,$A$7=27,T49,$A$7=28,T49,$A$7=29,T52,$A$7=30,T52,$A$7=31,T52,$A$7=32,T52,$A$7=33,T55,$A$7=34,T55,$A$7=35,T55,$A$7=36,T55,$A$7=37,T56,$A$7=38,T57,$A$7=39,T58,$A$7=40,T58)</f>
        <v>0</v>
      </c>
      <c r="X28" s="4" t="str">
        <f t="shared" si="4"/>
        <v>9d</v>
      </c>
      <c r="Y28" s="4" cm="1">
        <f t="array" ref="Y28">_xlfn.IFS($A$7=1,0,$A$7=2,0,$A$7=3,0,$A$7=4,X29,$A$7=5,X30,$A$7=6,X30,$A$7=7,X30,$A$7=8,X30,$A$7=9,X31,$A$7=10,X31,$A$7=11,X31,$A$7=12,X31,$A$7=13,X32,$A$7=14,X32,$A$7=15,X32,$A$7=16,X32,$A$7=17,X33,$A$7=18,X33,$A$7=19,X33,$A$7=20,X33,$A$7=21,X34,$A$7=22,X34,$A$7=23,X34,$A$7=24,X34,$A$7=25,X35,$A$7=26,X35,$A$7=27,X35,$A$7=28,X35,$A$7=29,X36,$A$7=30,X36,$A$7=31,X36,$A$7=32,X36,$A$7=33,X37,$A$7=34,X37,$A$7=35,X37,$A$7=36,X37,$A$7=37,X38,$A$7=38,X38,$A$7=39,X38,$A$7=40,X38)</f>
        <v>0</v>
      </c>
      <c r="Z28" s="4" cm="1">
        <f t="array" ref="Z28">_xlfn.IFS($A$7=1,0,$A$7=2,0,$A$7=3,0,$A$7=4,X38,$A$7=5,X39,$A$7=6,X39,$A$7=7,X39,$A$7=8,X39,$A$7=9,X40,$A$7=10,X34,$A$7=11,X34,$A$7=12,X34,$A$7=13,X36,$A$7=14,X36,$A$7=15,X36,$A$7=16,X36,$A$7=17,X38,$A$7=18,X38,$A$7=19,X38,$A$7=20,X38,$A$7=21,X40,$A$7=22,X40,$A$7=23,X40,$A$7=24,X40,$A$7=25,X42,$A$7=26,X42,$A$7=27,X42,$A$7=28,X42,$A$7=29,X44,$A$7=30,X44,$A$7=31,X44,$A$7=32,X44,$A$7=33,X46,$A$7=34,X46,$A$7=35,X46,$A$7=36,X46,$A$7=37,X47,$A$7=38,X48,$A$7=39,X48,$A$7=40,X48)</f>
        <v>0</v>
      </c>
      <c r="AA28" s="4" cm="1">
        <f t="array" ref="AA28">_xlfn.IFS($A$7=1,0,$A$7=2,0,$A$7=3,0,$A$7=4,X48,$A$7=5,X49,$A$7=6,X49,$A$7=7,X49,$A$7=8,X37,$A$7=9,X37,$A$7=10,X37,$A$7=11,X37,$A$7=12,X37,$A$7=13,X40,$A$7=14,X40,$A$7=15,X40,$A$7=16,X40,$A$7=17,X43,$A$7=18,X43,$A$7=19,X43,$A$7=20,X43,$A$7=21,X46,$A$7=22,X46,$A$7=23,X46,$A$7=24,X46,$A$7=25,X49,$A$7=26,X49,$A$7=27,X49,$A$7=28,X49,$A$7=29,X52,$A$7=30,X52,$A$7=31,X52,$A$7=32,X52,$A$7=33,X55,$A$7=34,X55,$A$7=35,X55,$A$7=36,X55,$A$7=37,X56,$A$7=38,X57,$A$7=39,X58,$A$7=40,X58)</f>
        <v>0</v>
      </c>
      <c r="AB28" s="4" t="str">
        <f t="shared" si="5"/>
        <v>9c</v>
      </c>
      <c r="AC28" s="4" t="str" cm="1">
        <f t="array" ref="AC28">_xlfn.IFS($A$7=1,0,$A$7=2,0,$A$7=3,0,$A$7=4,AB29,$A$7=5,AB30,$A$7=6,AB30,$A$7=7,AB30,$A$7=8,AB30,$A$7=9,AB31,$A$7=10,AB31,$A$7=11,AB31,$A$7=12,AB31,$A$7=13,AB32,$A$7=14,AB32,$A$7=15,AB32,$A$7=16,AB32,$A$7=17,AB33,$A$7=18,AB33,$A$7=19,AB33,$A$7=20,AB33,$A$7=21,AB34,$A$7=22,AB34,$A$7=23,AB34,$A$7=24,AB34,$A$7=25,AB35,$A$7=26,AB35,$A$7=27,AB35,$A$7=28,AB35,$A$7=29,AB36,$A$7=30,AB36,$A$7=31,AB36,$A$7=32,AB36,$A$7=33,AB37,$A$7=34,AB37,$A$7=35,AB37,$A$7=36,AB37,$A$7=37,AB38,$A$7=38,AB38,$A$7=39,AB38,$A$7=40,AB38)</f>
        <v>11b</v>
      </c>
      <c r="AD28" s="4" cm="1">
        <f t="array" ref="AD28">_xlfn.IFS($A$7=1,0,$A$7=2,0,$A$7=3,0,$A$7=4,AB38,$A$7=5,AB39,$A$7=6,AB39,$A$7=7,AB39,$A$7=8,AB39,$A$7=9,AB40,$A$7=10,AB34,$A$7=11,AB34,$A$7=12,AB34,$A$7=13,AB36,$A$7=14,AB36,$A$7=15,AB36,$A$7=16,AB36,$A$7=17,AB38,$A$7=18,AB38,$A$7=19,AB38,$A$7=20,AB38,$A$7=21,AB40,$A$7=22,AB40,$A$7=23,AB40,$A$7=24,AB40,$A$7=25,AB42,$A$7=26,AB42,$A$7=27,AB42,$A$7=28,AB42,$A$7=29,AB44,$A$7=30,AB44,$A$7=31,AB44,$A$7=32,AB44,$A$7=33,AB46,$A$7=34,AB46,$A$7=35,AB46,$A$7=36,AB46,$A$7=37,AB47,$A$7=38,AB48,$A$7=39,AB48,$A$7=40,AB48)</f>
        <v>0</v>
      </c>
      <c r="AE28" s="4" cm="1">
        <f t="array" ref="AE28">_xlfn.IFS($A$7=1,0,$A$7=2,0,$A$7=3,0,$A$7=4,AB48,$A$7=5,AB49,$A$7=6,AB49,$A$7=7,AB49,$A$7=8,AB37,$A$7=9,AB37,$A$7=10,AB37,$A$7=11,AB37,$A$7=12,AB37,$A$7=13,AB40,$A$7=14,AB40,$A$7=15,AB40,$A$7=16,AB40,$A$7=17,AB43,$A$7=18,AB43,$A$7=19,AB43,$A$7=20,AB43,$A$7=21,AB46,$A$7=22,AB46,$A$7=23,AB46,$A$7=24,AB46,$A$7=25,AB49,$A$7=26,AB49,$A$7=27,AB49,$A$7=28,AB49,$A$7=29,AB52,$A$7=30,AB52,$A$7=31,AB52,$A$7=32,AB52,$A$7=33,AB55,$A$7=34,AB55,$A$7=35,AB55,$A$7=36,AB55,$A$7=37,AB56,$A$7=38,AB57,$A$7=39,AB58,$A$7=40,AB58)</f>
        <v>0</v>
      </c>
      <c r="AF28" s="4" t="str">
        <f t="shared" si="6"/>
        <v>9b</v>
      </c>
      <c r="AG28" s="4" t="str" cm="1">
        <f t="array" ref="AG28">_xlfn.IFS($A$7=1,0,$A$7=2,0,$A$7=3,0,$A$7=4,AF29,$A$7=5,AF30,$A$7=6,AF30,$A$7=7,AF30,$A$7=8,AF30,$A$7=9,AF31,$A$7=10,AF31,$A$7=11,AF31,$A$7=12,AF31,$A$7=13,AF32,$A$7=14,AF32,$A$7=15,AF32,$A$7=16,AF32,$A$7=17,AF33,$A$7=18,AF33,$A$7=19,AF33,$A$7=20,AF33,$A$7=21,AF34,$A$7=22,AF34,$A$7=23,AF34,$A$7=24,AF34,$A$7=25,AF35,$A$7=26,AF35,$A$7=27,AF35,$A$7=28,AF35,$A$7=29,AF36,$A$7=30,AF36,$A$7=31,AF36,$A$7=32,AF36,$A$7=33,AF37,$A$7=34,AF37,$A$7=35,AF37,$A$7=36,AF37,$A$7=37,AF38,$A$7=38,AF38,$A$7=39,AF38,$A$7=40,AF38)</f>
        <v>11a</v>
      </c>
      <c r="AH28" s="4" cm="1">
        <f t="array" ref="AH28">_xlfn.IFS($A$7=1,0,$A$7=2,0,$A$7=3,0,$A$7=4,AF38,$A$7=5,AF39,$A$7=6,AF39,$A$7=7,AF39,$A$7=8,AF39,$A$7=9,AF40,$A$7=10,AF34,$A$7=11,AF34,$A$7=12,AF34,$A$7=13,AF36,$A$7=14,AF36,$A$7=15,AF36,$A$7=16,AF36,$A$7=17,AF38,$A$7=18,AF38,$A$7=19,AF38,$A$7=20,AF38,$A$7=21,AF40,$A$7=22,AF40,$A$7=23,AF40,$A$7=24,AF40,$A$7=25,AF42,$A$7=26,AF42,$A$7=27,AF42,$A$7=28,AF42,$A$7=29,AF44,$A$7=30,AF44,$A$7=31,AF44,$A$7=32,AF44,$A$7=33,AF46,$A$7=34,AF46,$A$7=35,AF46,$A$7=36,AF46,$A$7=37,AF47,$A$7=38,AF48,$A$7=39,AF48,$A$7=40,AF48)</f>
        <v>0</v>
      </c>
      <c r="AI28" s="4" cm="1">
        <f t="array" ref="AI28">_xlfn.IFS($A$7=1,0,$A$7=2,0,$A$7=3,0,$A$7=4,AF48,$A$7=5,AF49,$A$7=6,AF49,$A$7=7,AF49,$A$7=8,AF37,$A$7=9,AF37,$A$7=10,AF37,$A$7=11,AF37,$A$7=12,AF37,$A$7=13,AF40,$A$7=14,AF40,$A$7=15,AF40,$A$7=16,AF40,$A$7=17,AF43,$A$7=18,AF43,$A$7=19,AF43,$A$7=20,AF43,$A$7=21,AF46,$A$7=22,AF46,$A$7=23,AF46,$A$7=24,AF46,$A$7=25,AF49,$A$7=26,AF49,$A$7=27,AF49,$A$7=28,AF49,$A$7=29,AF52,$A$7=30,AF52,$A$7=31,AF52,$A$7=32,AF52,$A$7=33,AF55,$A$7=34,AF55,$A$7=35,AF55,$A$7=36,AF55,$A$7=37,AF56,$A$7=38,AF57,$A$7=39,AF58,$A$7=40,AF58)</f>
        <v>0</v>
      </c>
      <c r="AJ28" s="4" t="str">
        <f t="shared" si="7"/>
        <v>9a</v>
      </c>
      <c r="AK28" s="4" t="str" cm="1">
        <f t="array" ref="AK28">_xlfn.IFS($A$7=1,0,$A$7=2,0,$A$7=3,0,$A$7=4,AJ29,$A$7=5,AJ30,$A$7=6,AJ30,$A$7=7,AJ30,$A$7=8,AJ30,$A$7=9,AJ31,$A$7=10,AJ31,$A$7=11,AJ31,$A$7=12,AJ31,$A$7=13,AJ32,$A$7=14,AJ32,$A$7=15,AJ32,$A$7=16,AJ32,$A$7=17,AJ33,$A$7=18,AJ33,$A$7=19,AJ33,$A$7=20,AJ33,$A$7=21,AJ34,$A$7=22,AJ34,$A$7=23,AJ34,$A$7=24,AJ34,$A$7=25,AJ35,$A$7=26,AJ35,$A$7=27,AJ35,$A$7=28,AJ35,$A$7=29,AJ36,$A$7=30,AJ36,$A$7=31,AJ36,$A$7=32,AJ36,$A$7=33,AJ37,$A$7=34,AJ37,$A$7=35,AJ37,$A$7=36,AJ37,$A$7=37,AJ38,$A$7=38,AJ38,$A$7=39,AJ38,$A$7=40,AJ38)</f>
        <v>10d</v>
      </c>
      <c r="AL28" s="4" cm="1">
        <f t="array" ref="AL28">_xlfn.IFS($A$7=1,0,$A$7=2,0,$A$7=3,0,$A$7=4,AJ38,$A$7=5,AJ39,$A$7=6,AJ39,$A$7=7,AJ39,$A$7=8,AJ39,$A$7=9,AJ40,$A$7=10,AJ34,$A$7=11,AJ34,$A$7=12,AJ34,$A$7=13,AJ36,$A$7=14,AJ36,$A$7=15,AJ36,$A$7=16,AJ36,$A$7=17,AJ38,$A$7=18,AJ38,$A$7=19,AJ38,$A$7=20,AJ38,$A$7=21,AJ40,$A$7=22,AJ40,$A$7=23,AJ40,$A$7=24,AJ40,$A$7=25,AJ42,$A$7=26,AJ42,$A$7=27,AJ42,$A$7=28,AJ42,$A$7=29,AJ44,$A$7=30,AJ44,$A$7=31,AJ44,$A$7=32,AJ44,$A$7=33,AJ46,$A$7=34,AJ46,$A$7=35,AJ46,$A$7=36,AJ46,$A$7=37,AJ47,$A$7=38,AJ48,$A$7=39,AJ48,$A$7=40,AJ48)</f>
        <v>0</v>
      </c>
      <c r="AM28" s="4" cm="1">
        <f t="array" ref="AM28">_xlfn.IFS($A$7=1,0,$A$7=2,0,$A$7=3,0,$A$7=4,AJ48,$A$7=5,AJ49,$A$7=6,AJ49,$A$7=7,AJ49,$A$7=8,AJ37,$A$7=9,AJ37,$A$7=10,AJ37,$A$7=11,AJ37,$A$7=12,AJ37,$A$7=13,AJ40,$A$7=14,AJ40,$A$7=15,AJ40,$A$7=16,AJ40,$A$7=17,AJ43,$A$7=18,AJ43,$A$7=19,AJ43,$A$7=20,AJ43,$A$7=21,AJ46,$A$7=22,AJ46,$A$7=23,AJ46,$A$7=24,AJ46,$A$7=25,AJ49,$A$7=26,AJ49,$A$7=27,AJ49,$A$7=28,AJ49,$A$7=29,AJ52,$A$7=30,AJ52,$A$7=31,AJ52,$A$7=32,AJ52,$A$7=33,AJ55,$A$7=34,AJ55,$A$7=35,AJ55,$A$7=36,AJ55,$A$7=37,AJ56,$A$7=38,AJ57,$A$7=39,AJ58,$A$7=40,AJ58)</f>
        <v>0</v>
      </c>
      <c r="AN28" s="4" t="str">
        <f t="shared" si="8"/>
        <v>8d</v>
      </c>
      <c r="AO28" s="4" t="str" cm="1">
        <f t="array" ref="AO28">_xlfn.IFS($A$7=1,0,$A$7=2,0,$A$7=3,0,$A$7=4,AN29,$A$7=5,AN30,$A$7=6,AN30,$A$7=7,AN30,$A$7=8,AN30,$A$7=9,AN31,$A$7=10,AN31,$A$7=11,AN31,$A$7=12,AN31,$A$7=13,AN32,$A$7=14,AN32,$A$7=15,AN32,$A$7=16,AN32,$A$7=17,AN33,$A$7=18,AN33,$A$7=19,AN33,$A$7=20,AN33,$A$7=21,AN34,$A$7=22,AN34,$A$7=23,AN34,$A$7=24,AN34,$A$7=25,AN35,$A$7=26,AN35,$A$7=27,AN35,$A$7=28,AN35,$A$7=29,AN36,$A$7=30,AN36,$A$7=31,AN36,$A$7=32,AN36,$A$7=33,AN37,$A$7=34,AN37,$A$7=35,AN37,$A$7=36,AN37,$A$7=37,AN38,$A$7=38,AN38,$A$7=39,AN38,$A$7=40,AN38)</f>
        <v>10c</v>
      </c>
      <c r="AP28" s="4" cm="1">
        <f t="array" ref="AP28">_xlfn.IFS($A$7=1,0,$A$7=2,0,$A$7=3,0,$A$7=4,AN38,$A$7=5,AN39,$A$7=6,AN39,$A$7=7,AN39,$A$7=8,AN39,$A$7=9,AN40,$A$7=10,AN34,$A$7=11,AN34,$A$7=12,AN34,$A$7=13,AN36,$A$7=14,AN36,$A$7=15,AN36,$A$7=16,AN36,$A$7=17,AN38,$A$7=18,AN38,$A$7=19,AN38,$A$7=20,AN38,$A$7=21,AN40,$A$7=22,AN40,$A$7=23,AN40,$A$7=24,AN40,$A$7=25,AN42,$A$7=26,AN42,$A$7=27,AN42,$A$7=28,AN42,$A$7=29,AN44,$A$7=30,AN44,$A$7=31,AN44,$A$7=32,AN44,$A$7=33,AN46,$A$7=34,AN46,$A$7=35,AN46,$A$7=36,AN46,$A$7=37,AN47,$A$7=38,AN48,$A$7=39,AN48,$A$7=40,AN48)</f>
        <v>0</v>
      </c>
      <c r="AQ28" s="4" cm="1">
        <f t="array" ref="AQ28">_xlfn.IFS($A$7=1,0,$A$7=2,0,$A$7=3,0,$A$7=4,AN48,$A$7=5,AN49,$A$7=6,AN49,$A$7=7,AN49,$A$7=8,AN37,$A$7=9,AN37,$A$7=10,AN37,$A$7=11,AN37,$A$7=12,AN37,$A$7=13,AN40,$A$7=14,AN40,$A$7=15,AN40,$A$7=16,AN40,$A$7=17,AN43,$A$7=18,AN43,$A$7=19,AN43,$A$7=20,AN43,$A$7=21,AN46,$A$7=22,AN46,$A$7=23,AN46,$A$7=24,AN46,$A$7=25,AN49,$A$7=26,AN49,$A$7=27,AN49,$A$7=28,AN49,$A$7=29,AN52,$A$7=30,AN52,$A$7=31,AN52,$A$7=32,AN52,$A$7=33,AN55,$A$7=34,AN55,$A$7=35,AN55,$A$7=36,AN55,$A$7=37,AN56,$A$7=38,AN57,$A$7=39,AN58,$A$7=40,AN58)</f>
        <v>0</v>
      </c>
      <c r="AR28" s="4" t="str">
        <f t="shared" si="9"/>
        <v>8c</v>
      </c>
      <c r="AS28" s="4" t="str" cm="1">
        <f t="array" ref="AS28">_xlfn.IFS($A$7=1,0,$A$7=2,0,$A$7=3,0,$A$7=4,AR29,$A$7=5,AR30,$A$7=6,AR30,$A$7=7,AR30,$A$7=8,AR30,$A$7=9,AR31,$A$7=10,AR31,$A$7=11,AR31,$A$7=12,AR31,$A$7=13,AR32,$A$7=14,AR32,$A$7=15,AR32,$A$7=16,AR32,$A$7=17,AR33,$A$7=18,AR33,$A$7=19,AR33,$A$7=20,AR33,$A$7=21,AR34,$A$7=22,AR34,$A$7=23,AR34,$A$7=24,AR34,$A$7=25,AR35,$A$7=26,AR35,$A$7=27,AR35,$A$7=28,AR35,$A$7=29,AR36,$A$7=30,AR36,$A$7=31,AR36,$A$7=32,AR36,$A$7=33,AR37,$A$7=34,AR37,$A$7=35,AR37,$A$7=36,AR37,$A$7=37,AR38,$A$7=38,AR38,$A$7=39,AR38,$A$7=40,AR38)</f>
        <v>10b</v>
      </c>
      <c r="AT28" s="4" cm="1">
        <f t="array" ref="AT28">_xlfn.IFS($A$7=1,0,$A$7=2,0,$A$7=3,0,$A$7=4,AR38,$A$7=5,AR39,$A$7=6,AR39,$A$7=7,AR39,$A$7=8,AR39,$A$7=9,AR40,$A$7=10,AR34,$A$7=11,AR34,$A$7=12,AR34,$A$7=13,AR36,$A$7=14,AR36,$A$7=15,AR36,$A$7=16,AR36,$A$7=17,AR38,$A$7=18,AR38,$A$7=19,AR38,$A$7=20,AR38,$A$7=21,AR40,$A$7=22,AR40,$A$7=23,AR40,$A$7=24,AR40,$A$7=25,AR42,$A$7=26,AR42,$A$7=27,AR42,$A$7=28,AR42,$A$7=29,AR44,$A$7=30,AR44,$A$7=31,AR44,$A$7=32,AR44,$A$7=33,AR46,$A$7=34,AR46,$A$7=35,AR46,$A$7=36,AR46,$A$7=37,AR47,$A$7=38,AR48,$A$7=39,AR48,$A$7=40,AR48)</f>
        <v>0</v>
      </c>
      <c r="AU28" s="4" cm="1">
        <f t="array" ref="AU28">_xlfn.IFS($A$7=1,0,$A$7=2,0,$A$7=3,0,$A$7=4,AR48,$A$7=5,AR49,$A$7=6,AR49,$A$7=7,AR49,$A$7=8,AR37,$A$7=9,AR37,$A$7=10,AR37,$A$7=11,AR37,$A$7=12,AR37,$A$7=13,AR40,$A$7=14,AR40,$A$7=15,AR40,$A$7=16,AR40,$A$7=17,AR43,$A$7=18,AR43,$A$7=19,AR43,$A$7=20,AR43,$A$7=21,AR46,$A$7=22,AR46,$A$7=23,AR46,$A$7=24,AR46,$A$7=25,AR49,$A$7=26,AR49,$A$7=27,AR49,$A$7=28,AR49,$A$7=29,AR52,$A$7=30,AR52,$A$7=31,AR52,$A$7=32,AR52,$A$7=33,AR55,$A$7=34,AR55,$A$7=35,AR55,$A$7=36,AR55,$A$7=37,AR56,$A$7=38,AR57,$A$7=39,AR58,$A$7=40,AR58)</f>
        <v>0</v>
      </c>
      <c r="AV28" s="4" t="str">
        <f t="shared" si="10"/>
        <v>8b</v>
      </c>
      <c r="AW28" s="4" t="str" cm="1">
        <f t="array" ref="AW28">_xlfn.IFS($A$7=1,0,$A$7=2,0,$A$7=3,0,$A$7=4,AV29,$A$7=5,AV30,$A$7=6,AV30,$A$7=7,AV30,$A$7=8,AV30,$A$7=9,AV31,$A$7=10,AV31,$A$7=11,AV31,$A$7=12,AV31,$A$7=13,AV32,$A$7=14,AV32,$A$7=15,AV32,$A$7=16,AV32,$A$7=17,AV33,$A$7=18,AV33,$A$7=19,AV33,$A$7=20,AV33,$A$7=21,AV34,$A$7=22,AV34,$A$7=23,AV34,$A$7=24,AV34,$A$7=25,AV35,$A$7=26,AV35,$A$7=27,AV35,$A$7=28,AV35,$A$7=29,AV36,$A$7=30,AV36,$A$7=31,AV36,$A$7=32,AV36,$A$7=33,AV37,$A$7=34,AV37,$A$7=35,AV37,$A$7=36,AV37,$A$7=37,AV38,$A$7=38,AV38,$A$7=39,AV38,$A$7=40,AV38)</f>
        <v>10a</v>
      </c>
      <c r="AX28" s="4" cm="1">
        <f t="array" ref="AX28">_xlfn.IFS($A$7=1,0,$A$7=2,0,$A$7=3,0,$A$7=4,AV38,$A$7=5,AV39,$A$7=6,AV39,$A$7=7,AV39,$A$7=8,AV39,$A$7=9,AV40,$A$7=10,AV34,$A$7=11,AV34,$A$7=12,AV34,$A$7=13,AV36,$A$7=14,AV36,$A$7=15,AV36,$A$7=16,AV36,$A$7=17,AV38,$A$7=18,AV38,$A$7=19,AV38,$A$7=20,AV38,$A$7=21,AV40,$A$7=22,AV40,$A$7=23,AV40,$A$7=24,AV40,$A$7=25,AV42,$A$7=26,AV42,$A$7=27,AV42,$A$7=28,AV42,$A$7=29,AV44,$A$7=30,AV44,$A$7=31,AV44,$A$7=32,AV44,$A$7=33,AV46,$A$7=34,AV46,$A$7=35,AV46,$A$7=36,AV46,$A$7=37,AV47,$A$7=38,AV48,$A$7=39,AV48,$A$7=40,AV48)</f>
        <v>0</v>
      </c>
      <c r="AY28" s="4" cm="1">
        <f t="array" ref="AY28">_xlfn.IFS($A$7=1,0,$A$7=2,0,$A$7=3,0,$A$7=4,AV48,$A$7=5,AV49,$A$7=6,AV49,$A$7=7,AV49,$A$7=8,AV37,$A$7=9,AV37,$A$7=10,AV37,$A$7=11,AV37,$A$7=12,AV37,$A$7=13,AV40,$A$7=14,AV40,$A$7=15,AV40,$A$7=16,AV40,$A$7=17,AV43,$A$7=18,AV43,$A$7=19,AV43,$A$7=20,AV43,$A$7=21,AV46,$A$7=22,AV46,$A$7=23,AV46,$A$7=24,AV46,$A$7=25,AV49,$A$7=26,AV49,$A$7=27,AV49,$A$7=28,AV49,$A$7=29,AV52,$A$7=30,AV52,$A$7=31,AV52,$A$7=32,AV52,$A$7=33,AV55,$A$7=34,AV55,$A$7=35,AV55,$A$7=36,AV55,$A$7=37,AV56,$A$7=38,AV57,$A$7=39,AV58,$A$7=40,AV58)</f>
        <v>0</v>
      </c>
      <c r="BF28" s="1"/>
      <c r="BG28" s="1"/>
      <c r="BH28" s="1"/>
      <c r="BI28" s="1"/>
      <c r="BJ28" s="1"/>
      <c r="BK28" s="1"/>
    </row>
    <row r="29" spans="1:63" x14ac:dyDescent="0.2">
      <c r="A29" s="1">
        <v>-21</v>
      </c>
      <c r="B29">
        <v>26</v>
      </c>
      <c r="C29" s="3">
        <f t="shared" si="0"/>
        <v>1.0486111111111112</v>
      </c>
      <c r="D29" s="4" t="str">
        <f>'Zeitpläne Stationen'!B28</f>
        <v>11b</v>
      </c>
      <c r="E29" s="4" cm="1">
        <f t="array" ref="E29">_xlfn.IFS($A$7=1,0,$A$7=2,0,$A$7=3,0,$A$7=4,D30,$A$7=5,D31,$A$7=6,D31,$A$7=7,D31,$A$7=8,D31,$A$7=9,D32,$A$7=10,D32,$A$7=11,D32,$A$7=12,D32,$A$7=13,D33,$A$7=14,D33,$A$7=15,D33,$A$7=16,D33,$A$7=17,D34,$A$7=18,D34,$A$7=19,D34,$A$7=20,D34,$A$7=21,D35,$A$7=22,D35,$A$7=23,D35,$A$7=24,D35,$A$7=25,D36,$A$7=26,D36,$A$7=27,D36,$A$7=28,D36,$A$7=29,D37,$A$7=30,D37,$A$7=31,D37,$A$7=32,D37,$A$7=33,D38,$A$7=34,D38,$A$7=35,D38,$A$7=36,D38,$A$7=37,D39,$A$7=38,D39,$A$7=39,D39,$A$7=40,D39)</f>
        <v>0</v>
      </c>
      <c r="F29" s="4" cm="1">
        <f t="array" ref="F29">_xlfn.IFS($A$7=1,0,$A$7=2,0,$A$7=3,0,$A$7=4,D39,$A$7=5,D40,$A$7=6,D40,$A$7=7,D40,$A$7=8,D40,$A$7=9,D41,$A$7=10,D35,$A$7=11,D35,$A$7=12,D35,$A$7=13,D37,$A$7=14,D37,$A$7=15,D37,$A$7=16,D37,$A$7=17,D39,$A$7=18,D39,$A$7=19,D39,$A$7=20,D39,$A$7=21,D41,$A$7=22,D41,$A$7=23,D41,$A$7=24,D41,$A$7=25,D43,$A$7=26,D43,$A$7=27,D43,$A$7=28,D43,$A$7=29,D45,$A$7=30,D45,$A$7=31,D45,$A$7=32,D45,$A$7=33,D47,$A$7=34,D47,$A$7=35,D47,$A$7=36,D47,$A$7=37,D48,$A$7=38,D49,$A$7=39,D49,$A$7=40,D49)</f>
        <v>0</v>
      </c>
      <c r="G29" s="4" cm="1">
        <f t="array" ref="G29">_xlfn.IFS($A$7=1,0,$A$7=2,0,$A$7=3,0,$A$7=4,D49,$A$7=5,D50,$A$7=6,D50,$A$7=7,D50,$A$7=8,D38,$A$7=9,D38,$A$7=10,D38,$A$7=11,D38,$A$7=12,D38,$A$7=13,D41,$A$7=14,D41,$A$7=15,D41,$A$7=16,D41,$A$7=17,D44,$A$7=18,D44,$A$7=19,D44,$A$7=20,D44,$A$7=21,D47,$A$7=22,D47,$A$7=23,D47,$A$7=24,D47,$A$7=25,D50,$A$7=26,D50,$A$7=27,D50,$A$7=28,D50,$A$7=29,D53,$A$7=30,D53,$A$7=31,D53,$A$7=32,D53,$A$7=33,D56,$A$7=34,D56,$A$7=35,D56,$A$7=36,D56,$A$7=37,D57,$A$7=38,D58,$A$7=39,D59,$A$7=40,D59)</f>
        <v>7</v>
      </c>
      <c r="H29" s="4" t="str">
        <f>'Zeitpläne Stationen'!B27</f>
        <v>11a</v>
      </c>
      <c r="I29" s="4" cm="1">
        <f t="array" ref="I29">_xlfn.IFS($A$7=1,0,$A$7=2,0,$A$7=3,0,$A$7=4,H30,$A$7=5,H31,$A$7=6,H31,$A$7=7,H31,$A$7=8,H31,$A$7=9,H32,$A$7=10,H32,$A$7=11,H32,$A$7=12,H32,$A$7=13,H33,$A$7=14,H33,$A$7=15,H33,$A$7=16,H33,$A$7=17,H34,$A$7=18,H34,$A$7=19,H34,$A$7=20,H34,$A$7=21,H35,$A$7=22,H35,$A$7=23,H35,$A$7=24,H35,$A$7=25,H36,$A$7=26,H36,$A$7=27,H36,$A$7=28,H36,$A$7=29,H37,$A$7=30,H37,$A$7=31,H37,$A$7=32,H37,$A$7=33,H38,$A$7=34,H38,$A$7=35,H38,$A$7=36,H38,$A$7=37,H39,$A$7=38,H39,$A$7=39,H39,$A$7=40,H39)</f>
        <v>0</v>
      </c>
      <c r="J29" s="4" cm="1">
        <f t="array" ref="J29">_xlfn.IFS($A$7=1,0,$A$7=2,0,$A$7=3,0,$A$7=4,H39,$A$7=5,H40,$A$7=6,H40,$A$7=7,H40,$A$7=8,H40,$A$7=9,H41,$A$7=10,H35,$A$7=11,H35,$A$7=12,H35,$A$7=13,H37,$A$7=14,H37,$A$7=15,H37,$A$7=16,H37,$A$7=17,H39,$A$7=18,H39,$A$7=19,H39,$A$7=20,H39,$A$7=21,H41,$A$7=22,H41,$A$7=23,H41,$A$7=24,H41,$A$7=25,H43,$A$7=26,H43,$A$7=27,H43,$A$7=28,H43,$A$7=29,H45,$A$7=30,H45,$A$7=31,H45,$A$7=32,H45,$A$7=33,H47,$A$7=34,H47,$A$7=35,H47,$A$7=36,H47,$A$7=37,H48,$A$7=38,H49,$A$7=39,H49,$A$7=40,H49)</f>
        <v>0</v>
      </c>
      <c r="K29" s="4" cm="1">
        <f t="array" ref="K29">_xlfn.IFS($A$7=1,0,$A$7=2,0,$A$7=3,0,$A$7=4,H49,$A$7=5,H50,$A$7=6,H50,$A$7=7,H50,$A$7=8,H38,$A$7=9,H38,$A$7=10,H38,$A$7=11,H38,$A$7=12,H38,$A$7=13,H41,$A$7=14,H41,$A$7=15,H41,$A$7=16,H41,$A$7=17,H44,$A$7=18,H44,$A$7=19,H44,$A$7=20,H44,$A$7=21,H47,$A$7=22,H47,$A$7=23,H47,$A$7=24,H47,$A$7=25,H50,$A$7=26,H50,$A$7=27,H50,$A$7=28,H50,$A$7=29,H53,$A$7=30,H53,$A$7=31,H53,$A$7=32,H53,$A$7=33,H56,$A$7=34,H56,$A$7=35,H56,$A$7=36,H56,$A$7=37,H57,$A$7=38,H58,$A$7=39,H59,$A$7=40,H59)</f>
        <v>0</v>
      </c>
      <c r="L29" s="4" t="str">
        <f t="shared" si="1"/>
        <v>10d</v>
      </c>
      <c r="M29" s="4" cm="1">
        <f t="array" ref="M29">_xlfn.IFS($A$7=1,0,$A$7=2,0,$A$7=3,0,$A$7=4,L30,$A$7=5,L31,$A$7=6,L31,$A$7=7,L31,$A$7=8,L31,$A$7=9,L32,$A$7=10,L32,$A$7=11,L32,$A$7=12,L32,$A$7=13,L33,$A$7=14,L33,$A$7=15,L33,$A$7=16,L33,$A$7=17,L34,$A$7=18,L34,$A$7=19,L34,$A$7=20,L34,$A$7=21,L35,$A$7=22,L35,$A$7=23,L35,$A$7=24,L35,$A$7=25,L36,$A$7=26,L36,$A$7=27,L36,$A$7=28,L36,$A$7=29,L37,$A$7=30,L37,$A$7=31,L37,$A$7=32,L37,$A$7=33,L38,$A$7=34,L38,$A$7=35,L38,$A$7=36,L38,$A$7=37,L39,$A$7=38,L39,$A$7=39,L39,$A$7=40,L39)</f>
        <v>0</v>
      </c>
      <c r="N29" s="4" cm="1">
        <f t="array" ref="N29">_xlfn.IFS($A$7=1,0,$A$7=2,0,$A$7=3,0,$A$7=4,L39,$A$7=5,L40,$A$7=6,L40,$A$7=7,L40,$A$7=8,L40,$A$7=9,L41,$A$7=10,L35,$A$7=11,L35,$A$7=12,L35,$A$7=13,L37,$A$7=14,L37,$A$7=15,L37,$A$7=16,L37,$A$7=17,L39,$A$7=18,L39,$A$7=19,L39,$A$7=20,L39,$A$7=21,L41,$A$7=22,L41,$A$7=23,L41,$A$7=24,L41,$A$7=25,L43,$A$7=26,L43,$A$7=27,L43,$A$7=28,L43,$A$7=29,L45,$A$7=30,L45,$A$7=31,L45,$A$7=32,L45,$A$7=33,L47,$A$7=34,L47,$A$7=35,L47,$A$7=36,L47,$A$7=37,L48,$A$7=38,L49,$A$7=39,L49,$A$7=40,L49)</f>
        <v>0</v>
      </c>
      <c r="O29" s="4" cm="1">
        <f t="array" ref="O29">_xlfn.IFS($A$7=1,0,$A$7=2,0,$A$7=3,0,$A$7=4,L49,$A$7=5,L50,$A$7=6,L50,$A$7=7,L50,$A$7=8,L38,$A$7=9,L38,$A$7=10,L38,$A$7=11,L38,$A$7=12,L38,$A$7=13,L41,$A$7=14,L41,$A$7=15,L41,$A$7=16,L41,$A$7=17,L44,$A$7=18,L44,$A$7=19,L44,$A$7=20,L44,$A$7=21,L47,$A$7=22,L47,$A$7=23,L47,$A$7=24,L47,$A$7=25,L50,$A$7=26,L50,$A$7=27,L50,$A$7=28,L50,$A$7=29,L53,$A$7=30,L53,$A$7=31,L53,$A$7=32,L53,$A$7=33,L56,$A$7=34,L56,$A$7=35,L56,$A$7=36,L56,$A$7=37,L57,$A$7=38,L58,$A$7=39,L59,$A$7=40,L59)</f>
        <v>0</v>
      </c>
      <c r="P29" s="4" t="str">
        <f t="shared" si="2"/>
        <v>10c</v>
      </c>
      <c r="Q29" s="4" cm="1">
        <f t="array" ref="Q29">_xlfn.IFS($A$7=1,0,$A$7=2,0,$A$7=3,0,$A$7=4,P30,$A$7=5,P31,$A$7=6,P31,$A$7=7,P31,$A$7=8,P31,$A$7=9,P32,$A$7=10,P32,$A$7=11,P32,$A$7=12,P32,$A$7=13,P33,$A$7=14,P33,$A$7=15,P33,$A$7=16,P33,$A$7=17,P34,$A$7=18,P34,$A$7=19,P34,$A$7=20,P34,$A$7=21,P35,$A$7=22,P35,$A$7=23,P35,$A$7=24,P35,$A$7=25,P36,$A$7=26,P36,$A$7=27,P36,$A$7=28,P36,$A$7=29,P37,$A$7=30,P37,$A$7=31,P37,$A$7=32,P37,$A$7=33,P38,$A$7=34,P38,$A$7=35,P38,$A$7=36,P38,$A$7=37,P39,$A$7=38,P39,$A$7=39,P39,$A$7=40,P39)</f>
        <v>0</v>
      </c>
      <c r="R29" s="4" cm="1">
        <f t="array" ref="R29">_xlfn.IFS($A$7=1,0,$A$7=2,0,$A$7=3,0,$A$7=4,P39,$A$7=5,P40,$A$7=6,P40,$A$7=7,P40,$A$7=8,P40,$A$7=9,P41,$A$7=10,P35,$A$7=11,P35,$A$7=12,P35,$A$7=13,P37,$A$7=14,P37,$A$7=15,P37,$A$7=16,P37,$A$7=17,P39,$A$7=18,P39,$A$7=19,P39,$A$7=20,P39,$A$7=21,P41,$A$7=22,P41,$A$7=23,P41,$A$7=24,P41,$A$7=25,P43,$A$7=26,P43,$A$7=27,P43,$A$7=28,P43,$A$7=29,P45,$A$7=30,P45,$A$7=31,P45,$A$7=32,P45,$A$7=33,P47,$A$7=34,P47,$A$7=35,P47,$A$7=36,P47,$A$7=37,P48,$A$7=38,P49,$A$7=39,P49,$A$7=40,P49)</f>
        <v>0</v>
      </c>
      <c r="S29" s="4" cm="1">
        <f t="array" ref="S29">_xlfn.IFS($A$7=1,0,$A$7=2,0,$A$7=3,0,$A$7=4,P49,$A$7=5,P50,$A$7=6,P50,$A$7=7,P50,$A$7=8,P38,$A$7=9,P38,$A$7=10,P38,$A$7=11,P38,$A$7=12,P38,$A$7=13,P41,$A$7=14,P41,$A$7=15,P41,$A$7=16,P41,$A$7=17,P44,$A$7=18,P44,$A$7=19,P44,$A$7=20,P44,$A$7=21,P47,$A$7=22,P47,$A$7=23,P47,$A$7=24,P47,$A$7=25,P50,$A$7=26,P50,$A$7=27,P50,$A$7=28,P50,$A$7=29,P53,$A$7=30,P53,$A$7=31,P53,$A$7=32,P53,$A$7=33,P56,$A$7=34,P56,$A$7=35,P56,$A$7=36,P56,$A$7=37,P57,$A$7=38,P58,$A$7=39,P59,$A$7=40,P59)</f>
        <v>0</v>
      </c>
      <c r="T29" s="4" t="str">
        <f t="shared" si="3"/>
        <v>10b</v>
      </c>
      <c r="U29" s="4" cm="1">
        <f t="array" ref="U29">_xlfn.IFS($A$7=1,0,$A$7=2,0,$A$7=3,0,$A$7=4,T30,$A$7=5,T31,$A$7=6,T31,$A$7=7,T31,$A$7=8,T31,$A$7=9,T32,$A$7=10,T32,$A$7=11,T32,$A$7=12,T32,$A$7=13,T33,$A$7=14,T33,$A$7=15,T33,$A$7=16,T33,$A$7=17,T34,$A$7=18,T34,$A$7=19,T34,$A$7=20,T34,$A$7=21,T35,$A$7=22,T35,$A$7=23,T35,$A$7=24,T35,$A$7=25,T36,$A$7=26,T36,$A$7=27,T36,$A$7=28,T36,$A$7=29,T37,$A$7=30,T37,$A$7=31,T37,$A$7=32,T37,$A$7=33,T38,$A$7=34,T38,$A$7=35,T38,$A$7=36,T38,$A$7=37,T39,$A$7=38,T39,$A$7=39,T39,$A$7=40,T39)</f>
        <v>0</v>
      </c>
      <c r="V29" s="4" cm="1">
        <f t="array" ref="V29">_xlfn.IFS($A$7=1,0,$A$7=2,0,$A$7=3,0,$A$7=4,T39,$A$7=5,T40,$A$7=6,T40,$A$7=7,T40,$A$7=8,T40,$A$7=9,T41,$A$7=10,T35,$A$7=11,T35,$A$7=12,T35,$A$7=13,T37,$A$7=14,T37,$A$7=15,T37,$A$7=16,T37,$A$7=17,T39,$A$7=18,T39,$A$7=19,T39,$A$7=20,T39,$A$7=21,T41,$A$7=22,T41,$A$7=23,T41,$A$7=24,T41,$A$7=25,T43,$A$7=26,T43,$A$7=27,T43,$A$7=28,T43,$A$7=29,T45,$A$7=30,T45,$A$7=31,T45,$A$7=32,T45,$A$7=33,T47,$A$7=34,T47,$A$7=35,T47,$A$7=36,T47,$A$7=37,T48,$A$7=38,T49,$A$7=39,T49,$A$7=40,T49)</f>
        <v>0</v>
      </c>
      <c r="W29" s="4" cm="1">
        <f t="array" ref="W29">_xlfn.IFS($A$7=1,0,$A$7=2,0,$A$7=3,0,$A$7=4,T49,$A$7=5,T50,$A$7=6,T50,$A$7=7,T50,$A$7=8,T38,$A$7=9,T38,$A$7=10,T38,$A$7=11,T38,$A$7=12,T38,$A$7=13,T41,$A$7=14,T41,$A$7=15,T41,$A$7=16,T41,$A$7=17,T44,$A$7=18,T44,$A$7=19,T44,$A$7=20,T44,$A$7=21,T47,$A$7=22,T47,$A$7=23,T47,$A$7=24,T47,$A$7=25,T50,$A$7=26,T50,$A$7=27,T50,$A$7=28,T50,$A$7=29,T53,$A$7=30,T53,$A$7=31,T53,$A$7=32,T53,$A$7=33,T56,$A$7=34,T56,$A$7=35,T56,$A$7=36,T56,$A$7=37,T57,$A$7=38,T58,$A$7=39,T59,$A$7=40,T59)</f>
        <v>0</v>
      </c>
      <c r="X29" s="4" t="str">
        <f t="shared" si="4"/>
        <v>10a</v>
      </c>
      <c r="Y29" s="4" cm="1">
        <f t="array" ref="Y29">_xlfn.IFS($A$7=1,0,$A$7=2,0,$A$7=3,0,$A$7=4,X30,$A$7=5,X31,$A$7=6,X31,$A$7=7,X31,$A$7=8,X31,$A$7=9,X32,$A$7=10,X32,$A$7=11,X32,$A$7=12,X32,$A$7=13,X33,$A$7=14,X33,$A$7=15,X33,$A$7=16,X33,$A$7=17,X34,$A$7=18,X34,$A$7=19,X34,$A$7=20,X34,$A$7=21,X35,$A$7=22,X35,$A$7=23,X35,$A$7=24,X35,$A$7=25,X36,$A$7=26,X36,$A$7=27,X36,$A$7=28,X36,$A$7=29,X37,$A$7=30,X37,$A$7=31,X37,$A$7=32,X37,$A$7=33,X38,$A$7=34,X38,$A$7=35,X38,$A$7=36,X38,$A$7=37,X39,$A$7=38,X39,$A$7=39,X39,$A$7=40,X39)</f>
        <v>0</v>
      </c>
      <c r="Z29" s="4" cm="1">
        <f t="array" ref="Z29">_xlfn.IFS($A$7=1,0,$A$7=2,0,$A$7=3,0,$A$7=4,X39,$A$7=5,X40,$A$7=6,X40,$A$7=7,X40,$A$7=8,X40,$A$7=9,X41,$A$7=10,X35,$A$7=11,X35,$A$7=12,X35,$A$7=13,X37,$A$7=14,X37,$A$7=15,X37,$A$7=16,X37,$A$7=17,X39,$A$7=18,X39,$A$7=19,X39,$A$7=20,X39,$A$7=21,X41,$A$7=22,X41,$A$7=23,X41,$A$7=24,X41,$A$7=25,X43,$A$7=26,X43,$A$7=27,X43,$A$7=28,X43,$A$7=29,X45,$A$7=30,X45,$A$7=31,X45,$A$7=32,X45,$A$7=33,X47,$A$7=34,X47,$A$7=35,X47,$A$7=36,X47,$A$7=37,X48,$A$7=38,X49,$A$7=39,X49,$A$7=40,X49)</f>
        <v>0</v>
      </c>
      <c r="AA29" s="4" cm="1">
        <f t="array" ref="AA29">_xlfn.IFS($A$7=1,0,$A$7=2,0,$A$7=3,0,$A$7=4,X49,$A$7=5,X50,$A$7=6,X50,$A$7=7,X50,$A$7=8,X38,$A$7=9,X38,$A$7=10,X38,$A$7=11,X38,$A$7=12,X38,$A$7=13,X41,$A$7=14,X41,$A$7=15,X41,$A$7=16,X41,$A$7=17,X44,$A$7=18,X44,$A$7=19,X44,$A$7=20,X44,$A$7=21,X47,$A$7=22,X47,$A$7=23,X47,$A$7=24,X47,$A$7=25,X50,$A$7=26,X50,$A$7=27,X50,$A$7=28,X50,$A$7=29,X53,$A$7=30,X53,$A$7=31,X53,$A$7=32,X53,$A$7=33,X56,$A$7=34,X56,$A$7=35,X56,$A$7=36,X56,$A$7=37,X57,$A$7=38,X58,$A$7=39,X59,$A$7=40,X59)</f>
        <v>0</v>
      </c>
      <c r="AB29" s="4" t="str">
        <f t="shared" si="5"/>
        <v>9d</v>
      </c>
      <c r="AC29" s="4" cm="1">
        <f t="array" ref="AC29">_xlfn.IFS($A$7=1,0,$A$7=2,0,$A$7=3,0,$A$7=4,AB30,$A$7=5,AB31,$A$7=6,AB31,$A$7=7,AB31,$A$7=8,AB31,$A$7=9,AB32,$A$7=10,AB32,$A$7=11,AB32,$A$7=12,AB32,$A$7=13,AB33,$A$7=14,AB33,$A$7=15,AB33,$A$7=16,AB33,$A$7=17,AB34,$A$7=18,AB34,$A$7=19,AB34,$A$7=20,AB34,$A$7=21,AB35,$A$7=22,AB35,$A$7=23,AB35,$A$7=24,AB35,$A$7=25,AB36,$A$7=26,AB36,$A$7=27,AB36,$A$7=28,AB36,$A$7=29,AB37,$A$7=30,AB37,$A$7=31,AB37,$A$7=32,AB37,$A$7=33,AB38,$A$7=34,AB38,$A$7=35,AB38,$A$7=36,AB38,$A$7=37,AB39,$A$7=38,AB39,$A$7=39,AB39,$A$7=40,AB39)</f>
        <v>0</v>
      </c>
      <c r="AD29" s="4" cm="1">
        <f t="array" ref="AD29">_xlfn.IFS($A$7=1,0,$A$7=2,0,$A$7=3,0,$A$7=4,AB39,$A$7=5,AB40,$A$7=6,AB40,$A$7=7,AB40,$A$7=8,AB40,$A$7=9,AB41,$A$7=10,AB35,$A$7=11,AB35,$A$7=12,AB35,$A$7=13,AB37,$A$7=14,AB37,$A$7=15,AB37,$A$7=16,AB37,$A$7=17,AB39,$A$7=18,AB39,$A$7=19,AB39,$A$7=20,AB39,$A$7=21,AB41,$A$7=22,AB41,$A$7=23,AB41,$A$7=24,AB41,$A$7=25,AB43,$A$7=26,AB43,$A$7=27,AB43,$A$7=28,AB43,$A$7=29,AB45,$A$7=30,AB45,$A$7=31,AB45,$A$7=32,AB45,$A$7=33,AB47,$A$7=34,AB47,$A$7=35,AB47,$A$7=36,AB47,$A$7=37,AB48,$A$7=38,AB49,$A$7=39,AB49,$A$7=40,AB49)</f>
        <v>0</v>
      </c>
      <c r="AE29" s="4" cm="1">
        <f t="array" ref="AE29">_xlfn.IFS($A$7=1,0,$A$7=2,0,$A$7=3,0,$A$7=4,AB49,$A$7=5,AB50,$A$7=6,AB50,$A$7=7,AB50,$A$7=8,AB38,$A$7=9,AB38,$A$7=10,AB38,$A$7=11,AB38,$A$7=12,AB38,$A$7=13,AB41,$A$7=14,AB41,$A$7=15,AB41,$A$7=16,AB41,$A$7=17,AB44,$A$7=18,AB44,$A$7=19,AB44,$A$7=20,AB44,$A$7=21,AB47,$A$7=22,AB47,$A$7=23,AB47,$A$7=24,AB47,$A$7=25,AB50,$A$7=26,AB50,$A$7=27,AB50,$A$7=28,AB50,$A$7=29,AB53,$A$7=30,AB53,$A$7=31,AB53,$A$7=32,AB53,$A$7=33,AB56,$A$7=34,AB56,$A$7=35,AB56,$A$7=36,AB56,$A$7=37,AB57,$A$7=38,AB58,$A$7=39,AB59,$A$7=40,AB59)</f>
        <v>0</v>
      </c>
      <c r="AF29" s="4" t="str">
        <f t="shared" si="6"/>
        <v>9c</v>
      </c>
      <c r="AG29" s="4" t="str" cm="1">
        <f t="array" ref="AG29">_xlfn.IFS($A$7=1,0,$A$7=2,0,$A$7=3,0,$A$7=4,AF30,$A$7=5,AF31,$A$7=6,AF31,$A$7=7,AF31,$A$7=8,AF31,$A$7=9,AF32,$A$7=10,AF32,$A$7=11,AF32,$A$7=12,AF32,$A$7=13,AF33,$A$7=14,AF33,$A$7=15,AF33,$A$7=16,AF33,$A$7=17,AF34,$A$7=18,AF34,$A$7=19,AF34,$A$7=20,AF34,$A$7=21,AF35,$A$7=22,AF35,$A$7=23,AF35,$A$7=24,AF35,$A$7=25,AF36,$A$7=26,AF36,$A$7=27,AF36,$A$7=28,AF36,$A$7=29,AF37,$A$7=30,AF37,$A$7=31,AF37,$A$7=32,AF37,$A$7=33,AF38,$A$7=34,AF38,$A$7=35,AF38,$A$7=36,AF38,$A$7=37,AF39,$A$7=38,AF39,$A$7=39,AF39,$A$7=40,AF39)</f>
        <v>11b</v>
      </c>
      <c r="AH29" s="4" cm="1">
        <f t="array" ref="AH29">_xlfn.IFS($A$7=1,0,$A$7=2,0,$A$7=3,0,$A$7=4,AF39,$A$7=5,AF40,$A$7=6,AF40,$A$7=7,AF40,$A$7=8,AF40,$A$7=9,AF41,$A$7=10,AF35,$A$7=11,AF35,$A$7=12,AF35,$A$7=13,AF37,$A$7=14,AF37,$A$7=15,AF37,$A$7=16,AF37,$A$7=17,AF39,$A$7=18,AF39,$A$7=19,AF39,$A$7=20,AF39,$A$7=21,AF41,$A$7=22,AF41,$A$7=23,AF41,$A$7=24,AF41,$A$7=25,AF43,$A$7=26,AF43,$A$7=27,AF43,$A$7=28,AF43,$A$7=29,AF45,$A$7=30,AF45,$A$7=31,AF45,$A$7=32,AF45,$A$7=33,AF47,$A$7=34,AF47,$A$7=35,AF47,$A$7=36,AF47,$A$7=37,AF48,$A$7=38,AF49,$A$7=39,AF49,$A$7=40,AF49)</f>
        <v>0</v>
      </c>
      <c r="AI29" s="4" cm="1">
        <f t="array" ref="AI29">_xlfn.IFS($A$7=1,0,$A$7=2,0,$A$7=3,0,$A$7=4,AF49,$A$7=5,AF50,$A$7=6,AF50,$A$7=7,AF50,$A$7=8,AF38,$A$7=9,AF38,$A$7=10,AF38,$A$7=11,AF38,$A$7=12,AF38,$A$7=13,AF41,$A$7=14,AF41,$A$7=15,AF41,$A$7=16,AF41,$A$7=17,AF44,$A$7=18,AF44,$A$7=19,AF44,$A$7=20,AF44,$A$7=21,AF47,$A$7=22,AF47,$A$7=23,AF47,$A$7=24,AF47,$A$7=25,AF50,$A$7=26,AF50,$A$7=27,AF50,$A$7=28,AF50,$A$7=29,AF53,$A$7=30,AF53,$A$7=31,AF53,$A$7=32,AF53,$A$7=33,AF56,$A$7=34,AF56,$A$7=35,AF56,$A$7=36,AF56,$A$7=37,AF57,$A$7=38,AF58,$A$7=39,AF59,$A$7=40,AF59)</f>
        <v>0</v>
      </c>
      <c r="AJ29" s="4" t="str">
        <f t="shared" si="7"/>
        <v>9b</v>
      </c>
      <c r="AK29" s="4" t="str" cm="1">
        <f t="array" ref="AK29">_xlfn.IFS($A$7=1,0,$A$7=2,0,$A$7=3,0,$A$7=4,AJ30,$A$7=5,AJ31,$A$7=6,AJ31,$A$7=7,AJ31,$A$7=8,AJ31,$A$7=9,AJ32,$A$7=10,AJ32,$A$7=11,AJ32,$A$7=12,AJ32,$A$7=13,AJ33,$A$7=14,AJ33,$A$7=15,AJ33,$A$7=16,AJ33,$A$7=17,AJ34,$A$7=18,AJ34,$A$7=19,AJ34,$A$7=20,AJ34,$A$7=21,AJ35,$A$7=22,AJ35,$A$7=23,AJ35,$A$7=24,AJ35,$A$7=25,AJ36,$A$7=26,AJ36,$A$7=27,AJ36,$A$7=28,AJ36,$A$7=29,AJ37,$A$7=30,AJ37,$A$7=31,AJ37,$A$7=32,AJ37,$A$7=33,AJ38,$A$7=34,AJ38,$A$7=35,AJ38,$A$7=36,AJ38,$A$7=37,AJ39,$A$7=38,AJ39,$A$7=39,AJ39,$A$7=40,AJ39)</f>
        <v>11a</v>
      </c>
      <c r="AL29" s="4" cm="1">
        <f t="array" ref="AL29">_xlfn.IFS($A$7=1,0,$A$7=2,0,$A$7=3,0,$A$7=4,AJ39,$A$7=5,AJ40,$A$7=6,AJ40,$A$7=7,AJ40,$A$7=8,AJ40,$A$7=9,AJ41,$A$7=10,AJ35,$A$7=11,AJ35,$A$7=12,AJ35,$A$7=13,AJ37,$A$7=14,AJ37,$A$7=15,AJ37,$A$7=16,AJ37,$A$7=17,AJ39,$A$7=18,AJ39,$A$7=19,AJ39,$A$7=20,AJ39,$A$7=21,AJ41,$A$7=22,AJ41,$A$7=23,AJ41,$A$7=24,AJ41,$A$7=25,AJ43,$A$7=26,AJ43,$A$7=27,AJ43,$A$7=28,AJ43,$A$7=29,AJ45,$A$7=30,AJ45,$A$7=31,AJ45,$A$7=32,AJ45,$A$7=33,AJ47,$A$7=34,AJ47,$A$7=35,AJ47,$A$7=36,AJ47,$A$7=37,AJ48,$A$7=38,AJ49,$A$7=39,AJ49,$A$7=40,AJ49)</f>
        <v>0</v>
      </c>
      <c r="AM29" s="4" cm="1">
        <f t="array" ref="AM29">_xlfn.IFS($A$7=1,0,$A$7=2,0,$A$7=3,0,$A$7=4,AJ49,$A$7=5,AJ50,$A$7=6,AJ50,$A$7=7,AJ50,$A$7=8,AJ38,$A$7=9,AJ38,$A$7=10,AJ38,$A$7=11,AJ38,$A$7=12,AJ38,$A$7=13,AJ41,$A$7=14,AJ41,$A$7=15,AJ41,$A$7=16,AJ41,$A$7=17,AJ44,$A$7=18,AJ44,$A$7=19,AJ44,$A$7=20,AJ44,$A$7=21,AJ47,$A$7=22,AJ47,$A$7=23,AJ47,$A$7=24,AJ47,$A$7=25,AJ50,$A$7=26,AJ50,$A$7=27,AJ50,$A$7=28,AJ50,$A$7=29,AJ53,$A$7=30,AJ53,$A$7=31,AJ53,$A$7=32,AJ53,$A$7=33,AJ56,$A$7=34,AJ56,$A$7=35,AJ56,$A$7=36,AJ56,$A$7=37,AJ57,$A$7=38,AJ58,$A$7=39,AJ59,$A$7=40,AJ59)</f>
        <v>0</v>
      </c>
      <c r="AN29" s="4" t="str">
        <f t="shared" si="8"/>
        <v>9a</v>
      </c>
      <c r="AO29" s="4" t="str" cm="1">
        <f t="array" ref="AO29">_xlfn.IFS($A$7=1,0,$A$7=2,0,$A$7=3,0,$A$7=4,AN30,$A$7=5,AN31,$A$7=6,AN31,$A$7=7,AN31,$A$7=8,AN31,$A$7=9,AN32,$A$7=10,AN32,$A$7=11,AN32,$A$7=12,AN32,$A$7=13,AN33,$A$7=14,AN33,$A$7=15,AN33,$A$7=16,AN33,$A$7=17,AN34,$A$7=18,AN34,$A$7=19,AN34,$A$7=20,AN34,$A$7=21,AN35,$A$7=22,AN35,$A$7=23,AN35,$A$7=24,AN35,$A$7=25,AN36,$A$7=26,AN36,$A$7=27,AN36,$A$7=28,AN36,$A$7=29,AN37,$A$7=30,AN37,$A$7=31,AN37,$A$7=32,AN37,$A$7=33,AN38,$A$7=34,AN38,$A$7=35,AN38,$A$7=36,AN38,$A$7=37,AN39,$A$7=38,AN39,$A$7=39,AN39,$A$7=40,AN39)</f>
        <v>10d</v>
      </c>
      <c r="AP29" s="4" cm="1">
        <f t="array" ref="AP29">_xlfn.IFS($A$7=1,0,$A$7=2,0,$A$7=3,0,$A$7=4,AN39,$A$7=5,AN40,$A$7=6,AN40,$A$7=7,AN40,$A$7=8,AN40,$A$7=9,AN41,$A$7=10,AN35,$A$7=11,AN35,$A$7=12,AN35,$A$7=13,AN37,$A$7=14,AN37,$A$7=15,AN37,$A$7=16,AN37,$A$7=17,AN39,$A$7=18,AN39,$A$7=19,AN39,$A$7=20,AN39,$A$7=21,AN41,$A$7=22,AN41,$A$7=23,AN41,$A$7=24,AN41,$A$7=25,AN43,$A$7=26,AN43,$A$7=27,AN43,$A$7=28,AN43,$A$7=29,AN45,$A$7=30,AN45,$A$7=31,AN45,$A$7=32,AN45,$A$7=33,AN47,$A$7=34,AN47,$A$7=35,AN47,$A$7=36,AN47,$A$7=37,AN48,$A$7=38,AN49,$A$7=39,AN49,$A$7=40,AN49)</f>
        <v>0</v>
      </c>
      <c r="AQ29" s="4" cm="1">
        <f t="array" ref="AQ29">_xlfn.IFS($A$7=1,0,$A$7=2,0,$A$7=3,0,$A$7=4,AN49,$A$7=5,AN50,$A$7=6,AN50,$A$7=7,AN50,$A$7=8,AN38,$A$7=9,AN38,$A$7=10,AN38,$A$7=11,AN38,$A$7=12,AN38,$A$7=13,AN41,$A$7=14,AN41,$A$7=15,AN41,$A$7=16,AN41,$A$7=17,AN44,$A$7=18,AN44,$A$7=19,AN44,$A$7=20,AN44,$A$7=21,AN47,$A$7=22,AN47,$A$7=23,AN47,$A$7=24,AN47,$A$7=25,AN50,$A$7=26,AN50,$A$7=27,AN50,$A$7=28,AN50,$A$7=29,AN53,$A$7=30,AN53,$A$7=31,AN53,$A$7=32,AN53,$A$7=33,AN56,$A$7=34,AN56,$A$7=35,AN56,$A$7=36,AN56,$A$7=37,AN57,$A$7=38,AN58,$A$7=39,AN59,$A$7=40,AN59)</f>
        <v>0</v>
      </c>
      <c r="AR29" s="4" t="str">
        <f t="shared" si="9"/>
        <v>8d</v>
      </c>
      <c r="AS29" s="4" t="str" cm="1">
        <f t="array" ref="AS29">_xlfn.IFS($A$7=1,0,$A$7=2,0,$A$7=3,0,$A$7=4,AR30,$A$7=5,AR31,$A$7=6,AR31,$A$7=7,AR31,$A$7=8,AR31,$A$7=9,AR32,$A$7=10,AR32,$A$7=11,AR32,$A$7=12,AR32,$A$7=13,AR33,$A$7=14,AR33,$A$7=15,AR33,$A$7=16,AR33,$A$7=17,AR34,$A$7=18,AR34,$A$7=19,AR34,$A$7=20,AR34,$A$7=21,AR35,$A$7=22,AR35,$A$7=23,AR35,$A$7=24,AR35,$A$7=25,AR36,$A$7=26,AR36,$A$7=27,AR36,$A$7=28,AR36,$A$7=29,AR37,$A$7=30,AR37,$A$7=31,AR37,$A$7=32,AR37,$A$7=33,AR38,$A$7=34,AR38,$A$7=35,AR38,$A$7=36,AR38,$A$7=37,AR39,$A$7=38,AR39,$A$7=39,AR39,$A$7=40,AR39)</f>
        <v>10c</v>
      </c>
      <c r="AT29" s="4" cm="1">
        <f t="array" ref="AT29">_xlfn.IFS($A$7=1,0,$A$7=2,0,$A$7=3,0,$A$7=4,AR39,$A$7=5,AR40,$A$7=6,AR40,$A$7=7,AR40,$A$7=8,AR40,$A$7=9,AR41,$A$7=10,AR35,$A$7=11,AR35,$A$7=12,AR35,$A$7=13,AR37,$A$7=14,AR37,$A$7=15,AR37,$A$7=16,AR37,$A$7=17,AR39,$A$7=18,AR39,$A$7=19,AR39,$A$7=20,AR39,$A$7=21,AR41,$A$7=22,AR41,$A$7=23,AR41,$A$7=24,AR41,$A$7=25,AR43,$A$7=26,AR43,$A$7=27,AR43,$A$7=28,AR43,$A$7=29,AR45,$A$7=30,AR45,$A$7=31,AR45,$A$7=32,AR45,$A$7=33,AR47,$A$7=34,AR47,$A$7=35,AR47,$A$7=36,AR47,$A$7=37,AR48,$A$7=38,AR49,$A$7=39,AR49,$A$7=40,AR49)</f>
        <v>0</v>
      </c>
      <c r="AU29" s="4" cm="1">
        <f t="array" ref="AU29">_xlfn.IFS($A$7=1,0,$A$7=2,0,$A$7=3,0,$A$7=4,AR49,$A$7=5,AR50,$A$7=6,AR50,$A$7=7,AR50,$A$7=8,AR38,$A$7=9,AR38,$A$7=10,AR38,$A$7=11,AR38,$A$7=12,AR38,$A$7=13,AR41,$A$7=14,AR41,$A$7=15,AR41,$A$7=16,AR41,$A$7=17,AR44,$A$7=18,AR44,$A$7=19,AR44,$A$7=20,AR44,$A$7=21,AR47,$A$7=22,AR47,$A$7=23,AR47,$A$7=24,AR47,$A$7=25,AR50,$A$7=26,AR50,$A$7=27,AR50,$A$7=28,AR50,$A$7=29,AR53,$A$7=30,AR53,$A$7=31,AR53,$A$7=32,AR53,$A$7=33,AR56,$A$7=34,AR56,$A$7=35,AR56,$A$7=36,AR56,$A$7=37,AR57,$A$7=38,AR58,$A$7=39,AR59,$A$7=40,AR59)</f>
        <v>0</v>
      </c>
      <c r="AV29" s="4" t="str">
        <f t="shared" si="10"/>
        <v>8c</v>
      </c>
      <c r="AW29" s="4" t="str" cm="1">
        <f t="array" ref="AW29">_xlfn.IFS($A$7=1,0,$A$7=2,0,$A$7=3,0,$A$7=4,AV30,$A$7=5,AV31,$A$7=6,AV31,$A$7=7,AV31,$A$7=8,AV31,$A$7=9,AV32,$A$7=10,AV32,$A$7=11,AV32,$A$7=12,AV32,$A$7=13,AV33,$A$7=14,AV33,$A$7=15,AV33,$A$7=16,AV33,$A$7=17,AV34,$A$7=18,AV34,$A$7=19,AV34,$A$7=20,AV34,$A$7=21,AV35,$A$7=22,AV35,$A$7=23,AV35,$A$7=24,AV35,$A$7=25,AV36,$A$7=26,AV36,$A$7=27,AV36,$A$7=28,AV36,$A$7=29,AV37,$A$7=30,AV37,$A$7=31,AV37,$A$7=32,AV37,$A$7=33,AV38,$A$7=34,AV38,$A$7=35,AV38,$A$7=36,AV38,$A$7=37,AV39,$A$7=38,AV39,$A$7=39,AV39,$A$7=40,AV39)</f>
        <v>10b</v>
      </c>
      <c r="AX29" s="4" cm="1">
        <f t="array" ref="AX29">_xlfn.IFS($A$7=1,0,$A$7=2,0,$A$7=3,0,$A$7=4,AV39,$A$7=5,AV40,$A$7=6,AV40,$A$7=7,AV40,$A$7=8,AV40,$A$7=9,AV41,$A$7=10,AV35,$A$7=11,AV35,$A$7=12,AV35,$A$7=13,AV37,$A$7=14,AV37,$A$7=15,AV37,$A$7=16,AV37,$A$7=17,AV39,$A$7=18,AV39,$A$7=19,AV39,$A$7=20,AV39,$A$7=21,AV41,$A$7=22,AV41,$A$7=23,AV41,$A$7=24,AV41,$A$7=25,AV43,$A$7=26,AV43,$A$7=27,AV43,$A$7=28,AV43,$A$7=29,AV45,$A$7=30,AV45,$A$7=31,AV45,$A$7=32,AV45,$A$7=33,AV47,$A$7=34,AV47,$A$7=35,AV47,$A$7=36,AV47,$A$7=37,AV48,$A$7=38,AV49,$A$7=39,AV49,$A$7=40,AV49)</f>
        <v>0</v>
      </c>
      <c r="AY29" s="4" cm="1">
        <f t="array" ref="AY29">_xlfn.IFS($A$7=1,0,$A$7=2,0,$A$7=3,0,$A$7=4,AV49,$A$7=5,AV50,$A$7=6,AV50,$A$7=7,AV50,$A$7=8,AV38,$A$7=9,AV38,$A$7=10,AV38,$A$7=11,AV38,$A$7=12,AV38,$A$7=13,AV41,$A$7=14,AV41,$A$7=15,AV41,$A$7=16,AV41,$A$7=17,AV44,$A$7=18,AV44,$A$7=19,AV44,$A$7=20,AV44,$A$7=21,AV47,$A$7=22,AV47,$A$7=23,AV47,$A$7=24,AV47,$A$7=25,AV50,$A$7=26,AV50,$A$7=27,AV50,$A$7=28,AV50,$A$7=29,AV53,$A$7=30,AV53,$A$7=31,AV53,$A$7=32,AV53,$A$7=33,AV56,$A$7=34,AV56,$A$7=35,AV56,$A$7=36,AV56,$A$7=37,AV57,$A$7=38,AV58,$A$7=39,AV59,$A$7=40,AV59)</f>
        <v>0</v>
      </c>
      <c r="BF29" s="1"/>
      <c r="BG29" s="1"/>
      <c r="BH29" s="1"/>
      <c r="BI29" s="1"/>
      <c r="BJ29" s="1"/>
      <c r="BK29" s="1"/>
    </row>
    <row r="30" spans="1:63" x14ac:dyDescent="0.2">
      <c r="A30" s="1">
        <v>-20</v>
      </c>
      <c r="B30">
        <v>27</v>
      </c>
      <c r="C30" s="3">
        <f t="shared" si="0"/>
        <v>1.0763888888888888</v>
      </c>
      <c r="D30" s="4">
        <f>'Zeitpläne Stationen'!B29</f>
        <v>0</v>
      </c>
      <c r="E30" s="4" cm="1">
        <f t="array" ref="E30">_xlfn.IFS($A$7=1,0,$A$7=2,0,$A$7=3,0,$A$7=4,D31,$A$7=5,D32,$A$7=6,D32,$A$7=7,D32,$A$7=8,D32,$A$7=9,D33,$A$7=10,D33,$A$7=11,D33,$A$7=12,D33,$A$7=13,D34,$A$7=14,D34,$A$7=15,D34,$A$7=16,D34,$A$7=17,D35,$A$7=18,D35,$A$7=19,D35,$A$7=20,D35,$A$7=21,D36,$A$7=22,D36,$A$7=23,D36,$A$7=24,D36,$A$7=25,D37,$A$7=26,D37,$A$7=27,D37,$A$7=28,D37,$A$7=29,D38,$A$7=30,D38,$A$7=31,D38,$A$7=32,D38,$A$7=33,D39,$A$7=34,D39,$A$7=35,D39,$A$7=36,D39,$A$7=37,D40,$A$7=38,D40,$A$7=39,D40,$A$7=40,D40)</f>
        <v>0</v>
      </c>
      <c r="F30" s="4" cm="1">
        <f t="array" ref="F30">_xlfn.IFS($A$7=1,0,$A$7=2,0,$A$7=3,0,$A$7=4,D40,$A$7=5,D41,$A$7=6,D41,$A$7=7,D41,$A$7=8,D41,$A$7=9,D42,$A$7=10,D36,$A$7=11,D36,$A$7=12,D36,$A$7=13,D38,$A$7=14,D38,$A$7=15,D38,$A$7=16,D38,$A$7=17,D40,$A$7=18,D40,$A$7=19,D40,$A$7=20,D40,$A$7=21,D42,$A$7=22,D42,$A$7=23,D42,$A$7=24,D42,$A$7=25,D44,$A$7=26,D44,$A$7=27,D44,$A$7=28,D44,$A$7=29,D46,$A$7=30,D46,$A$7=31,D46,$A$7=32,D46,$A$7=33,D48,$A$7=34,D48,$A$7=35,D48,$A$7=36,D48,$A$7=37,D49,$A$7=38,D50,$A$7=39,D50,$A$7=40,D50)</f>
        <v>1</v>
      </c>
      <c r="G30" s="4" cm="1">
        <f t="array" ref="G30">_xlfn.IFS($A$7=1,0,$A$7=2,0,$A$7=3,0,$A$7=4,D50,$A$7=5,D51,$A$7=6,D51,$A$7=7,D51,$A$7=8,D39,$A$7=9,D39,$A$7=10,D39,$A$7=11,D39,$A$7=12,D39,$A$7=13,D42,$A$7=14,D42,$A$7=15,D42,$A$7=16,D42,$A$7=17,D45,$A$7=18,D45,$A$7=19,D45,$A$7=20,D45,$A$7=21,D48,$A$7=22,D48,$A$7=23,D48,$A$7=24,D48,$A$7=25,D51,$A$7=26,D51,$A$7=27,D51,$A$7=28,D51,$A$7=29,D54,$A$7=30,D54,$A$7=31,D54,$A$7=32,D54,$A$7=33,D57,$A$7=34,D57,$A$7=35,D57,$A$7=36,D57,$A$7=37,D58,$A$7=38,D59,$A$7=39,D60,$A$7=40,D60)</f>
        <v>8</v>
      </c>
      <c r="H30" s="4" t="str">
        <f>'Zeitpläne Stationen'!B28</f>
        <v>11b</v>
      </c>
      <c r="I30" s="4" cm="1">
        <f t="array" ref="I30">_xlfn.IFS($A$7=1,0,$A$7=2,0,$A$7=3,0,$A$7=4,H31,$A$7=5,H32,$A$7=6,H32,$A$7=7,H32,$A$7=8,H32,$A$7=9,H33,$A$7=10,H33,$A$7=11,H33,$A$7=12,H33,$A$7=13,H34,$A$7=14,H34,$A$7=15,H34,$A$7=16,H34,$A$7=17,H35,$A$7=18,H35,$A$7=19,H35,$A$7=20,H35,$A$7=21,H36,$A$7=22,H36,$A$7=23,H36,$A$7=24,H36,$A$7=25,H37,$A$7=26,H37,$A$7=27,H37,$A$7=28,H37,$A$7=29,H38,$A$7=30,H38,$A$7=31,H38,$A$7=32,H38,$A$7=33,H39,$A$7=34,H39,$A$7=35,H39,$A$7=36,H39,$A$7=37,H40,$A$7=38,H40,$A$7=39,H40,$A$7=40,H40)</f>
        <v>0</v>
      </c>
      <c r="J30" s="4" cm="1">
        <f t="array" ref="J30">_xlfn.IFS($A$7=1,0,$A$7=2,0,$A$7=3,0,$A$7=4,H40,$A$7=5,H41,$A$7=6,H41,$A$7=7,H41,$A$7=8,H41,$A$7=9,H42,$A$7=10,H36,$A$7=11,H36,$A$7=12,H36,$A$7=13,H38,$A$7=14,H38,$A$7=15,H38,$A$7=16,H38,$A$7=17,H40,$A$7=18,H40,$A$7=19,H40,$A$7=20,H40,$A$7=21,H42,$A$7=22,H42,$A$7=23,H42,$A$7=24,H42,$A$7=25,H44,$A$7=26,H44,$A$7=27,H44,$A$7=28,H44,$A$7=29,H46,$A$7=30,H46,$A$7=31,H46,$A$7=32,H46,$A$7=33,H48,$A$7=34,H48,$A$7=35,H48,$A$7=36,H48,$A$7=37,H49,$A$7=38,H50,$A$7=39,H50,$A$7=40,H50)</f>
        <v>0</v>
      </c>
      <c r="K30" s="4" cm="1">
        <f t="array" ref="K30">_xlfn.IFS($A$7=1,0,$A$7=2,0,$A$7=3,0,$A$7=4,H50,$A$7=5,H51,$A$7=6,H51,$A$7=7,H51,$A$7=8,H39,$A$7=9,H39,$A$7=10,H39,$A$7=11,H39,$A$7=12,H39,$A$7=13,H42,$A$7=14,H42,$A$7=15,H42,$A$7=16,H42,$A$7=17,H45,$A$7=18,H45,$A$7=19,H45,$A$7=20,H45,$A$7=21,H48,$A$7=22,H48,$A$7=23,H48,$A$7=24,H48,$A$7=25,H51,$A$7=26,H51,$A$7=27,H51,$A$7=28,H51,$A$7=29,H54,$A$7=30,H54,$A$7=31,H54,$A$7=32,H54,$A$7=33,H57,$A$7=34,H57,$A$7=35,H57,$A$7=36,H57,$A$7=37,H58,$A$7=38,H59,$A$7=39,H60,$A$7=40,H60)</f>
        <v>0</v>
      </c>
      <c r="L30" s="4" t="str">
        <f t="shared" si="1"/>
        <v>11a</v>
      </c>
      <c r="M30" s="4" cm="1">
        <f t="array" ref="M30">_xlfn.IFS($A$7=1,0,$A$7=2,0,$A$7=3,0,$A$7=4,L31,$A$7=5,L32,$A$7=6,L32,$A$7=7,L32,$A$7=8,L32,$A$7=9,L33,$A$7=10,L33,$A$7=11,L33,$A$7=12,L33,$A$7=13,L34,$A$7=14,L34,$A$7=15,L34,$A$7=16,L34,$A$7=17,L35,$A$7=18,L35,$A$7=19,L35,$A$7=20,L35,$A$7=21,L36,$A$7=22,L36,$A$7=23,L36,$A$7=24,L36,$A$7=25,L37,$A$7=26,L37,$A$7=27,L37,$A$7=28,L37,$A$7=29,L38,$A$7=30,L38,$A$7=31,L38,$A$7=32,L38,$A$7=33,L39,$A$7=34,L39,$A$7=35,L39,$A$7=36,L39,$A$7=37,L40,$A$7=38,L40,$A$7=39,L40,$A$7=40,L40)</f>
        <v>0</v>
      </c>
      <c r="N30" s="4" cm="1">
        <f t="array" ref="N30">_xlfn.IFS($A$7=1,0,$A$7=2,0,$A$7=3,0,$A$7=4,L40,$A$7=5,L41,$A$7=6,L41,$A$7=7,L41,$A$7=8,L41,$A$7=9,L42,$A$7=10,L36,$A$7=11,L36,$A$7=12,L36,$A$7=13,L38,$A$7=14,L38,$A$7=15,L38,$A$7=16,L38,$A$7=17,L40,$A$7=18,L40,$A$7=19,L40,$A$7=20,L40,$A$7=21,L42,$A$7=22,L42,$A$7=23,L42,$A$7=24,L42,$A$7=25,L44,$A$7=26,L44,$A$7=27,L44,$A$7=28,L44,$A$7=29,L46,$A$7=30,L46,$A$7=31,L46,$A$7=32,L46,$A$7=33,L48,$A$7=34,L48,$A$7=35,L48,$A$7=36,L48,$A$7=37,L49,$A$7=38,L50,$A$7=39,L50,$A$7=40,L50)</f>
        <v>0</v>
      </c>
      <c r="O30" s="4" cm="1">
        <f t="array" ref="O30">_xlfn.IFS($A$7=1,0,$A$7=2,0,$A$7=3,0,$A$7=4,L50,$A$7=5,L51,$A$7=6,L51,$A$7=7,L51,$A$7=8,L39,$A$7=9,L39,$A$7=10,L39,$A$7=11,L39,$A$7=12,L39,$A$7=13,L42,$A$7=14,L42,$A$7=15,L42,$A$7=16,L42,$A$7=17,L45,$A$7=18,L45,$A$7=19,L45,$A$7=20,L45,$A$7=21,L48,$A$7=22,L48,$A$7=23,L48,$A$7=24,L48,$A$7=25,L51,$A$7=26,L51,$A$7=27,L51,$A$7=28,L51,$A$7=29,L54,$A$7=30,L54,$A$7=31,L54,$A$7=32,L54,$A$7=33,L57,$A$7=34,L57,$A$7=35,L57,$A$7=36,L57,$A$7=37,L58,$A$7=38,L59,$A$7=39,L60,$A$7=40,L60)</f>
        <v>0</v>
      </c>
      <c r="P30" s="4" t="str">
        <f t="shared" si="2"/>
        <v>10d</v>
      </c>
      <c r="Q30" s="4" cm="1">
        <f t="array" ref="Q30">_xlfn.IFS($A$7=1,0,$A$7=2,0,$A$7=3,0,$A$7=4,P31,$A$7=5,P32,$A$7=6,P32,$A$7=7,P32,$A$7=8,P32,$A$7=9,P33,$A$7=10,P33,$A$7=11,P33,$A$7=12,P33,$A$7=13,P34,$A$7=14,P34,$A$7=15,P34,$A$7=16,P34,$A$7=17,P35,$A$7=18,P35,$A$7=19,P35,$A$7=20,P35,$A$7=21,P36,$A$7=22,P36,$A$7=23,P36,$A$7=24,P36,$A$7=25,P37,$A$7=26,P37,$A$7=27,P37,$A$7=28,P37,$A$7=29,P38,$A$7=30,P38,$A$7=31,P38,$A$7=32,P38,$A$7=33,P39,$A$7=34,P39,$A$7=35,P39,$A$7=36,P39,$A$7=37,P40,$A$7=38,P40,$A$7=39,P40,$A$7=40,P40)</f>
        <v>0</v>
      </c>
      <c r="R30" s="4" cm="1">
        <f t="array" ref="R30">_xlfn.IFS($A$7=1,0,$A$7=2,0,$A$7=3,0,$A$7=4,P40,$A$7=5,P41,$A$7=6,P41,$A$7=7,P41,$A$7=8,P41,$A$7=9,P42,$A$7=10,P36,$A$7=11,P36,$A$7=12,P36,$A$7=13,P38,$A$7=14,P38,$A$7=15,P38,$A$7=16,P38,$A$7=17,P40,$A$7=18,P40,$A$7=19,P40,$A$7=20,P40,$A$7=21,P42,$A$7=22,P42,$A$7=23,P42,$A$7=24,P42,$A$7=25,P44,$A$7=26,P44,$A$7=27,P44,$A$7=28,P44,$A$7=29,P46,$A$7=30,P46,$A$7=31,P46,$A$7=32,P46,$A$7=33,P48,$A$7=34,P48,$A$7=35,P48,$A$7=36,P48,$A$7=37,P49,$A$7=38,P50,$A$7=39,P50,$A$7=40,P50)</f>
        <v>0</v>
      </c>
      <c r="S30" s="4" cm="1">
        <f t="array" ref="S30">_xlfn.IFS($A$7=1,0,$A$7=2,0,$A$7=3,0,$A$7=4,P50,$A$7=5,P51,$A$7=6,P51,$A$7=7,P51,$A$7=8,P39,$A$7=9,P39,$A$7=10,P39,$A$7=11,P39,$A$7=12,P39,$A$7=13,P42,$A$7=14,P42,$A$7=15,P42,$A$7=16,P42,$A$7=17,P45,$A$7=18,P45,$A$7=19,P45,$A$7=20,P45,$A$7=21,P48,$A$7=22,P48,$A$7=23,P48,$A$7=24,P48,$A$7=25,P51,$A$7=26,P51,$A$7=27,P51,$A$7=28,P51,$A$7=29,P54,$A$7=30,P54,$A$7=31,P54,$A$7=32,P54,$A$7=33,P57,$A$7=34,P57,$A$7=35,P57,$A$7=36,P57,$A$7=37,P58,$A$7=38,P59,$A$7=39,P60,$A$7=40,P60)</f>
        <v>0</v>
      </c>
      <c r="T30" s="4" t="str">
        <f t="shared" si="3"/>
        <v>10c</v>
      </c>
      <c r="U30" s="4" cm="1">
        <f t="array" ref="U30">_xlfn.IFS($A$7=1,0,$A$7=2,0,$A$7=3,0,$A$7=4,T31,$A$7=5,T32,$A$7=6,T32,$A$7=7,T32,$A$7=8,T32,$A$7=9,T33,$A$7=10,T33,$A$7=11,T33,$A$7=12,T33,$A$7=13,T34,$A$7=14,T34,$A$7=15,T34,$A$7=16,T34,$A$7=17,T35,$A$7=18,T35,$A$7=19,T35,$A$7=20,T35,$A$7=21,T36,$A$7=22,T36,$A$7=23,T36,$A$7=24,T36,$A$7=25,T37,$A$7=26,T37,$A$7=27,T37,$A$7=28,T37,$A$7=29,T38,$A$7=30,T38,$A$7=31,T38,$A$7=32,T38,$A$7=33,T39,$A$7=34,T39,$A$7=35,T39,$A$7=36,T39,$A$7=37,T40,$A$7=38,T40,$A$7=39,T40,$A$7=40,T40)</f>
        <v>0</v>
      </c>
      <c r="V30" s="4" cm="1">
        <f t="array" ref="V30">_xlfn.IFS($A$7=1,0,$A$7=2,0,$A$7=3,0,$A$7=4,T40,$A$7=5,T41,$A$7=6,T41,$A$7=7,T41,$A$7=8,T41,$A$7=9,T42,$A$7=10,T36,$A$7=11,T36,$A$7=12,T36,$A$7=13,T38,$A$7=14,T38,$A$7=15,T38,$A$7=16,T38,$A$7=17,T40,$A$7=18,T40,$A$7=19,T40,$A$7=20,T40,$A$7=21,T42,$A$7=22,T42,$A$7=23,T42,$A$7=24,T42,$A$7=25,T44,$A$7=26,T44,$A$7=27,T44,$A$7=28,T44,$A$7=29,T46,$A$7=30,T46,$A$7=31,T46,$A$7=32,T46,$A$7=33,T48,$A$7=34,T48,$A$7=35,T48,$A$7=36,T48,$A$7=37,T49,$A$7=38,T50,$A$7=39,T50,$A$7=40,T50)</f>
        <v>0</v>
      </c>
      <c r="W30" s="4" cm="1">
        <f t="array" ref="W30">_xlfn.IFS($A$7=1,0,$A$7=2,0,$A$7=3,0,$A$7=4,T50,$A$7=5,T51,$A$7=6,T51,$A$7=7,T51,$A$7=8,T39,$A$7=9,T39,$A$7=10,T39,$A$7=11,T39,$A$7=12,T39,$A$7=13,T42,$A$7=14,T42,$A$7=15,T42,$A$7=16,T42,$A$7=17,T45,$A$7=18,T45,$A$7=19,T45,$A$7=20,T45,$A$7=21,T48,$A$7=22,T48,$A$7=23,T48,$A$7=24,T48,$A$7=25,T51,$A$7=26,T51,$A$7=27,T51,$A$7=28,T51,$A$7=29,T54,$A$7=30,T54,$A$7=31,T54,$A$7=32,T54,$A$7=33,T57,$A$7=34,T57,$A$7=35,T57,$A$7=36,T57,$A$7=37,T58,$A$7=38,T59,$A$7=39,T60,$A$7=40,T60)</f>
        <v>0</v>
      </c>
      <c r="X30" s="4" t="str">
        <f t="shared" si="4"/>
        <v>10b</v>
      </c>
      <c r="Y30" s="4" cm="1">
        <f t="array" ref="Y30">_xlfn.IFS($A$7=1,0,$A$7=2,0,$A$7=3,0,$A$7=4,X31,$A$7=5,X32,$A$7=6,X32,$A$7=7,X32,$A$7=8,X32,$A$7=9,X33,$A$7=10,X33,$A$7=11,X33,$A$7=12,X33,$A$7=13,X34,$A$7=14,X34,$A$7=15,X34,$A$7=16,X34,$A$7=17,X35,$A$7=18,X35,$A$7=19,X35,$A$7=20,X35,$A$7=21,X36,$A$7=22,X36,$A$7=23,X36,$A$7=24,X36,$A$7=25,X37,$A$7=26,X37,$A$7=27,X37,$A$7=28,X37,$A$7=29,X38,$A$7=30,X38,$A$7=31,X38,$A$7=32,X38,$A$7=33,X39,$A$7=34,X39,$A$7=35,X39,$A$7=36,X39,$A$7=37,X40,$A$7=38,X40,$A$7=39,X40,$A$7=40,X40)</f>
        <v>0</v>
      </c>
      <c r="Z30" s="4" cm="1">
        <f t="array" ref="Z30">_xlfn.IFS($A$7=1,0,$A$7=2,0,$A$7=3,0,$A$7=4,X40,$A$7=5,X41,$A$7=6,X41,$A$7=7,X41,$A$7=8,X41,$A$7=9,X42,$A$7=10,X36,$A$7=11,X36,$A$7=12,X36,$A$7=13,X38,$A$7=14,X38,$A$7=15,X38,$A$7=16,X38,$A$7=17,X40,$A$7=18,X40,$A$7=19,X40,$A$7=20,X40,$A$7=21,X42,$A$7=22,X42,$A$7=23,X42,$A$7=24,X42,$A$7=25,X44,$A$7=26,X44,$A$7=27,X44,$A$7=28,X44,$A$7=29,X46,$A$7=30,X46,$A$7=31,X46,$A$7=32,X46,$A$7=33,X48,$A$7=34,X48,$A$7=35,X48,$A$7=36,X48,$A$7=37,X49,$A$7=38,X50,$A$7=39,X50,$A$7=40,X50)</f>
        <v>0</v>
      </c>
      <c r="AA30" s="4" cm="1">
        <f t="array" ref="AA30">_xlfn.IFS($A$7=1,0,$A$7=2,0,$A$7=3,0,$A$7=4,X50,$A$7=5,X51,$A$7=6,X51,$A$7=7,X51,$A$7=8,X39,$A$7=9,X39,$A$7=10,X39,$A$7=11,X39,$A$7=12,X39,$A$7=13,X42,$A$7=14,X42,$A$7=15,X42,$A$7=16,X42,$A$7=17,X45,$A$7=18,X45,$A$7=19,X45,$A$7=20,X45,$A$7=21,X48,$A$7=22,X48,$A$7=23,X48,$A$7=24,X48,$A$7=25,X51,$A$7=26,X51,$A$7=27,X51,$A$7=28,X51,$A$7=29,X54,$A$7=30,X54,$A$7=31,X54,$A$7=32,X54,$A$7=33,X57,$A$7=34,X57,$A$7=35,X57,$A$7=36,X57,$A$7=37,X58,$A$7=38,X59,$A$7=39,X60,$A$7=40,X60)</f>
        <v>0</v>
      </c>
      <c r="AB30" s="4" t="str">
        <f t="shared" si="5"/>
        <v>10a</v>
      </c>
      <c r="AC30" s="4" cm="1">
        <f t="array" ref="AC30">_xlfn.IFS($A$7=1,0,$A$7=2,0,$A$7=3,0,$A$7=4,AB31,$A$7=5,AB32,$A$7=6,AB32,$A$7=7,AB32,$A$7=8,AB32,$A$7=9,AB33,$A$7=10,AB33,$A$7=11,AB33,$A$7=12,AB33,$A$7=13,AB34,$A$7=14,AB34,$A$7=15,AB34,$A$7=16,AB34,$A$7=17,AB35,$A$7=18,AB35,$A$7=19,AB35,$A$7=20,AB35,$A$7=21,AB36,$A$7=22,AB36,$A$7=23,AB36,$A$7=24,AB36,$A$7=25,AB37,$A$7=26,AB37,$A$7=27,AB37,$A$7=28,AB37,$A$7=29,AB38,$A$7=30,AB38,$A$7=31,AB38,$A$7=32,AB38,$A$7=33,AB39,$A$7=34,AB39,$A$7=35,AB39,$A$7=36,AB39,$A$7=37,AB40,$A$7=38,AB40,$A$7=39,AB40,$A$7=40,AB40)</f>
        <v>0</v>
      </c>
      <c r="AD30" s="4" cm="1">
        <f t="array" ref="AD30">_xlfn.IFS($A$7=1,0,$A$7=2,0,$A$7=3,0,$A$7=4,AB40,$A$7=5,AB41,$A$7=6,AB41,$A$7=7,AB41,$A$7=8,AB41,$A$7=9,AB42,$A$7=10,AB36,$A$7=11,AB36,$A$7=12,AB36,$A$7=13,AB38,$A$7=14,AB38,$A$7=15,AB38,$A$7=16,AB38,$A$7=17,AB40,$A$7=18,AB40,$A$7=19,AB40,$A$7=20,AB40,$A$7=21,AB42,$A$7=22,AB42,$A$7=23,AB42,$A$7=24,AB42,$A$7=25,AB44,$A$7=26,AB44,$A$7=27,AB44,$A$7=28,AB44,$A$7=29,AB46,$A$7=30,AB46,$A$7=31,AB46,$A$7=32,AB46,$A$7=33,AB48,$A$7=34,AB48,$A$7=35,AB48,$A$7=36,AB48,$A$7=37,AB49,$A$7=38,AB50,$A$7=39,AB50,$A$7=40,AB50)</f>
        <v>0</v>
      </c>
      <c r="AE30" s="4" cm="1">
        <f t="array" ref="AE30">_xlfn.IFS($A$7=1,0,$A$7=2,0,$A$7=3,0,$A$7=4,AB50,$A$7=5,AB51,$A$7=6,AB51,$A$7=7,AB51,$A$7=8,AB39,$A$7=9,AB39,$A$7=10,AB39,$A$7=11,AB39,$A$7=12,AB39,$A$7=13,AB42,$A$7=14,AB42,$A$7=15,AB42,$A$7=16,AB42,$A$7=17,AB45,$A$7=18,AB45,$A$7=19,AB45,$A$7=20,AB45,$A$7=21,AB48,$A$7=22,AB48,$A$7=23,AB48,$A$7=24,AB48,$A$7=25,AB51,$A$7=26,AB51,$A$7=27,AB51,$A$7=28,AB51,$A$7=29,AB54,$A$7=30,AB54,$A$7=31,AB54,$A$7=32,AB54,$A$7=33,AB57,$A$7=34,AB57,$A$7=35,AB57,$A$7=36,AB57,$A$7=37,AB58,$A$7=38,AB59,$A$7=39,AB60,$A$7=40,AB60)</f>
        <v>0</v>
      </c>
      <c r="AF30" s="4" t="str">
        <f t="shared" si="6"/>
        <v>9d</v>
      </c>
      <c r="AG30" s="4" cm="1">
        <f t="array" ref="AG30">_xlfn.IFS($A$7=1,0,$A$7=2,0,$A$7=3,0,$A$7=4,AF31,$A$7=5,AF32,$A$7=6,AF32,$A$7=7,AF32,$A$7=8,AF32,$A$7=9,AF33,$A$7=10,AF33,$A$7=11,AF33,$A$7=12,AF33,$A$7=13,AF34,$A$7=14,AF34,$A$7=15,AF34,$A$7=16,AF34,$A$7=17,AF35,$A$7=18,AF35,$A$7=19,AF35,$A$7=20,AF35,$A$7=21,AF36,$A$7=22,AF36,$A$7=23,AF36,$A$7=24,AF36,$A$7=25,AF37,$A$7=26,AF37,$A$7=27,AF37,$A$7=28,AF37,$A$7=29,AF38,$A$7=30,AF38,$A$7=31,AF38,$A$7=32,AF38,$A$7=33,AF39,$A$7=34,AF39,$A$7=35,AF39,$A$7=36,AF39,$A$7=37,AF40,$A$7=38,AF40,$A$7=39,AF40,$A$7=40,AF40)</f>
        <v>0</v>
      </c>
      <c r="AH30" s="4" cm="1">
        <f t="array" ref="AH30">_xlfn.IFS($A$7=1,0,$A$7=2,0,$A$7=3,0,$A$7=4,AF40,$A$7=5,AF41,$A$7=6,AF41,$A$7=7,AF41,$A$7=8,AF41,$A$7=9,AF42,$A$7=10,AF36,$A$7=11,AF36,$A$7=12,AF36,$A$7=13,AF38,$A$7=14,AF38,$A$7=15,AF38,$A$7=16,AF38,$A$7=17,AF40,$A$7=18,AF40,$A$7=19,AF40,$A$7=20,AF40,$A$7=21,AF42,$A$7=22,AF42,$A$7=23,AF42,$A$7=24,AF42,$A$7=25,AF44,$A$7=26,AF44,$A$7=27,AF44,$A$7=28,AF44,$A$7=29,AF46,$A$7=30,AF46,$A$7=31,AF46,$A$7=32,AF46,$A$7=33,AF48,$A$7=34,AF48,$A$7=35,AF48,$A$7=36,AF48,$A$7=37,AF49,$A$7=38,AF50,$A$7=39,AF50,$A$7=40,AF50)</f>
        <v>0</v>
      </c>
      <c r="AI30" s="4" cm="1">
        <f t="array" ref="AI30">_xlfn.IFS($A$7=1,0,$A$7=2,0,$A$7=3,0,$A$7=4,AF50,$A$7=5,AF51,$A$7=6,AF51,$A$7=7,AF51,$A$7=8,AF39,$A$7=9,AF39,$A$7=10,AF39,$A$7=11,AF39,$A$7=12,AF39,$A$7=13,AF42,$A$7=14,AF42,$A$7=15,AF42,$A$7=16,AF42,$A$7=17,AF45,$A$7=18,AF45,$A$7=19,AF45,$A$7=20,AF45,$A$7=21,AF48,$A$7=22,AF48,$A$7=23,AF48,$A$7=24,AF48,$A$7=25,AF51,$A$7=26,AF51,$A$7=27,AF51,$A$7=28,AF51,$A$7=29,AF54,$A$7=30,AF54,$A$7=31,AF54,$A$7=32,AF54,$A$7=33,AF57,$A$7=34,AF57,$A$7=35,AF57,$A$7=36,AF57,$A$7=37,AF58,$A$7=38,AF59,$A$7=39,AF60,$A$7=40,AF60)</f>
        <v>0</v>
      </c>
      <c r="AJ30" s="4" t="str">
        <f t="shared" si="7"/>
        <v>9c</v>
      </c>
      <c r="AK30" s="4" t="str" cm="1">
        <f t="array" ref="AK30">_xlfn.IFS($A$7=1,0,$A$7=2,0,$A$7=3,0,$A$7=4,AJ31,$A$7=5,AJ32,$A$7=6,AJ32,$A$7=7,AJ32,$A$7=8,AJ32,$A$7=9,AJ33,$A$7=10,AJ33,$A$7=11,AJ33,$A$7=12,AJ33,$A$7=13,AJ34,$A$7=14,AJ34,$A$7=15,AJ34,$A$7=16,AJ34,$A$7=17,AJ35,$A$7=18,AJ35,$A$7=19,AJ35,$A$7=20,AJ35,$A$7=21,AJ36,$A$7=22,AJ36,$A$7=23,AJ36,$A$7=24,AJ36,$A$7=25,AJ37,$A$7=26,AJ37,$A$7=27,AJ37,$A$7=28,AJ37,$A$7=29,AJ38,$A$7=30,AJ38,$A$7=31,AJ38,$A$7=32,AJ38,$A$7=33,AJ39,$A$7=34,AJ39,$A$7=35,AJ39,$A$7=36,AJ39,$A$7=37,AJ40,$A$7=38,AJ40,$A$7=39,AJ40,$A$7=40,AJ40)</f>
        <v>11b</v>
      </c>
      <c r="AL30" s="4" cm="1">
        <f t="array" ref="AL30">_xlfn.IFS($A$7=1,0,$A$7=2,0,$A$7=3,0,$A$7=4,AJ40,$A$7=5,AJ41,$A$7=6,AJ41,$A$7=7,AJ41,$A$7=8,AJ41,$A$7=9,AJ42,$A$7=10,AJ36,$A$7=11,AJ36,$A$7=12,AJ36,$A$7=13,AJ38,$A$7=14,AJ38,$A$7=15,AJ38,$A$7=16,AJ38,$A$7=17,AJ40,$A$7=18,AJ40,$A$7=19,AJ40,$A$7=20,AJ40,$A$7=21,AJ42,$A$7=22,AJ42,$A$7=23,AJ42,$A$7=24,AJ42,$A$7=25,AJ44,$A$7=26,AJ44,$A$7=27,AJ44,$A$7=28,AJ44,$A$7=29,AJ46,$A$7=30,AJ46,$A$7=31,AJ46,$A$7=32,AJ46,$A$7=33,AJ48,$A$7=34,AJ48,$A$7=35,AJ48,$A$7=36,AJ48,$A$7=37,AJ49,$A$7=38,AJ50,$A$7=39,AJ50,$A$7=40,AJ50)</f>
        <v>0</v>
      </c>
      <c r="AM30" s="4" cm="1">
        <f t="array" ref="AM30">_xlfn.IFS($A$7=1,0,$A$7=2,0,$A$7=3,0,$A$7=4,AJ50,$A$7=5,AJ51,$A$7=6,AJ51,$A$7=7,AJ51,$A$7=8,AJ39,$A$7=9,AJ39,$A$7=10,AJ39,$A$7=11,AJ39,$A$7=12,AJ39,$A$7=13,AJ42,$A$7=14,AJ42,$A$7=15,AJ42,$A$7=16,AJ42,$A$7=17,AJ45,$A$7=18,AJ45,$A$7=19,AJ45,$A$7=20,AJ45,$A$7=21,AJ48,$A$7=22,AJ48,$A$7=23,AJ48,$A$7=24,AJ48,$A$7=25,AJ51,$A$7=26,AJ51,$A$7=27,AJ51,$A$7=28,AJ51,$A$7=29,AJ54,$A$7=30,AJ54,$A$7=31,AJ54,$A$7=32,AJ54,$A$7=33,AJ57,$A$7=34,AJ57,$A$7=35,AJ57,$A$7=36,AJ57,$A$7=37,AJ58,$A$7=38,AJ59,$A$7=39,AJ60,$A$7=40,AJ60)</f>
        <v>0</v>
      </c>
      <c r="AN30" s="4" t="str">
        <f t="shared" si="8"/>
        <v>9b</v>
      </c>
      <c r="AO30" s="4" t="str" cm="1">
        <f t="array" ref="AO30">_xlfn.IFS($A$7=1,0,$A$7=2,0,$A$7=3,0,$A$7=4,AN31,$A$7=5,AN32,$A$7=6,AN32,$A$7=7,AN32,$A$7=8,AN32,$A$7=9,AN33,$A$7=10,AN33,$A$7=11,AN33,$A$7=12,AN33,$A$7=13,AN34,$A$7=14,AN34,$A$7=15,AN34,$A$7=16,AN34,$A$7=17,AN35,$A$7=18,AN35,$A$7=19,AN35,$A$7=20,AN35,$A$7=21,AN36,$A$7=22,AN36,$A$7=23,AN36,$A$7=24,AN36,$A$7=25,AN37,$A$7=26,AN37,$A$7=27,AN37,$A$7=28,AN37,$A$7=29,AN38,$A$7=30,AN38,$A$7=31,AN38,$A$7=32,AN38,$A$7=33,AN39,$A$7=34,AN39,$A$7=35,AN39,$A$7=36,AN39,$A$7=37,AN40,$A$7=38,AN40,$A$7=39,AN40,$A$7=40,AN40)</f>
        <v>11a</v>
      </c>
      <c r="AP30" s="4" cm="1">
        <f t="array" ref="AP30">_xlfn.IFS($A$7=1,0,$A$7=2,0,$A$7=3,0,$A$7=4,AN40,$A$7=5,AN41,$A$7=6,AN41,$A$7=7,AN41,$A$7=8,AN41,$A$7=9,AN42,$A$7=10,AN36,$A$7=11,AN36,$A$7=12,AN36,$A$7=13,AN38,$A$7=14,AN38,$A$7=15,AN38,$A$7=16,AN38,$A$7=17,AN40,$A$7=18,AN40,$A$7=19,AN40,$A$7=20,AN40,$A$7=21,AN42,$A$7=22,AN42,$A$7=23,AN42,$A$7=24,AN42,$A$7=25,AN44,$A$7=26,AN44,$A$7=27,AN44,$A$7=28,AN44,$A$7=29,AN46,$A$7=30,AN46,$A$7=31,AN46,$A$7=32,AN46,$A$7=33,AN48,$A$7=34,AN48,$A$7=35,AN48,$A$7=36,AN48,$A$7=37,AN49,$A$7=38,AN50,$A$7=39,AN50,$A$7=40,AN50)</f>
        <v>0</v>
      </c>
      <c r="AQ30" s="4" cm="1">
        <f t="array" ref="AQ30">_xlfn.IFS($A$7=1,0,$A$7=2,0,$A$7=3,0,$A$7=4,AN50,$A$7=5,AN51,$A$7=6,AN51,$A$7=7,AN51,$A$7=8,AN39,$A$7=9,AN39,$A$7=10,AN39,$A$7=11,AN39,$A$7=12,AN39,$A$7=13,AN42,$A$7=14,AN42,$A$7=15,AN42,$A$7=16,AN42,$A$7=17,AN45,$A$7=18,AN45,$A$7=19,AN45,$A$7=20,AN45,$A$7=21,AN48,$A$7=22,AN48,$A$7=23,AN48,$A$7=24,AN48,$A$7=25,AN51,$A$7=26,AN51,$A$7=27,AN51,$A$7=28,AN51,$A$7=29,AN54,$A$7=30,AN54,$A$7=31,AN54,$A$7=32,AN54,$A$7=33,AN57,$A$7=34,AN57,$A$7=35,AN57,$A$7=36,AN57,$A$7=37,AN58,$A$7=38,AN59,$A$7=39,AN60,$A$7=40,AN60)</f>
        <v>0</v>
      </c>
      <c r="AR30" s="4" t="str">
        <f t="shared" si="9"/>
        <v>9a</v>
      </c>
      <c r="AS30" s="4" t="str" cm="1">
        <f t="array" ref="AS30">_xlfn.IFS($A$7=1,0,$A$7=2,0,$A$7=3,0,$A$7=4,AR31,$A$7=5,AR32,$A$7=6,AR32,$A$7=7,AR32,$A$7=8,AR32,$A$7=9,AR33,$A$7=10,AR33,$A$7=11,AR33,$A$7=12,AR33,$A$7=13,AR34,$A$7=14,AR34,$A$7=15,AR34,$A$7=16,AR34,$A$7=17,AR35,$A$7=18,AR35,$A$7=19,AR35,$A$7=20,AR35,$A$7=21,AR36,$A$7=22,AR36,$A$7=23,AR36,$A$7=24,AR36,$A$7=25,AR37,$A$7=26,AR37,$A$7=27,AR37,$A$7=28,AR37,$A$7=29,AR38,$A$7=30,AR38,$A$7=31,AR38,$A$7=32,AR38,$A$7=33,AR39,$A$7=34,AR39,$A$7=35,AR39,$A$7=36,AR39,$A$7=37,AR40,$A$7=38,AR40,$A$7=39,AR40,$A$7=40,AR40)</f>
        <v>10d</v>
      </c>
      <c r="AT30" s="4" cm="1">
        <f t="array" ref="AT30">_xlfn.IFS($A$7=1,0,$A$7=2,0,$A$7=3,0,$A$7=4,AR40,$A$7=5,AR41,$A$7=6,AR41,$A$7=7,AR41,$A$7=8,AR41,$A$7=9,AR42,$A$7=10,AR36,$A$7=11,AR36,$A$7=12,AR36,$A$7=13,AR38,$A$7=14,AR38,$A$7=15,AR38,$A$7=16,AR38,$A$7=17,AR40,$A$7=18,AR40,$A$7=19,AR40,$A$7=20,AR40,$A$7=21,AR42,$A$7=22,AR42,$A$7=23,AR42,$A$7=24,AR42,$A$7=25,AR44,$A$7=26,AR44,$A$7=27,AR44,$A$7=28,AR44,$A$7=29,AR46,$A$7=30,AR46,$A$7=31,AR46,$A$7=32,AR46,$A$7=33,AR48,$A$7=34,AR48,$A$7=35,AR48,$A$7=36,AR48,$A$7=37,AR49,$A$7=38,AR50,$A$7=39,AR50,$A$7=40,AR50)</f>
        <v>0</v>
      </c>
      <c r="AU30" s="4" cm="1">
        <f t="array" ref="AU30">_xlfn.IFS($A$7=1,0,$A$7=2,0,$A$7=3,0,$A$7=4,AR50,$A$7=5,AR51,$A$7=6,AR51,$A$7=7,AR51,$A$7=8,AR39,$A$7=9,AR39,$A$7=10,AR39,$A$7=11,AR39,$A$7=12,AR39,$A$7=13,AR42,$A$7=14,AR42,$A$7=15,AR42,$A$7=16,AR42,$A$7=17,AR45,$A$7=18,AR45,$A$7=19,AR45,$A$7=20,AR45,$A$7=21,AR48,$A$7=22,AR48,$A$7=23,AR48,$A$7=24,AR48,$A$7=25,AR51,$A$7=26,AR51,$A$7=27,AR51,$A$7=28,AR51,$A$7=29,AR54,$A$7=30,AR54,$A$7=31,AR54,$A$7=32,AR54,$A$7=33,AR57,$A$7=34,AR57,$A$7=35,AR57,$A$7=36,AR57,$A$7=37,AR58,$A$7=38,AR59,$A$7=39,AR60,$A$7=40,AR60)</f>
        <v>0</v>
      </c>
      <c r="AV30" s="4" t="str">
        <f t="shared" si="10"/>
        <v>8d</v>
      </c>
      <c r="AW30" s="4" t="str" cm="1">
        <f t="array" ref="AW30">_xlfn.IFS($A$7=1,0,$A$7=2,0,$A$7=3,0,$A$7=4,AV31,$A$7=5,AV32,$A$7=6,AV32,$A$7=7,AV32,$A$7=8,AV32,$A$7=9,AV33,$A$7=10,AV33,$A$7=11,AV33,$A$7=12,AV33,$A$7=13,AV34,$A$7=14,AV34,$A$7=15,AV34,$A$7=16,AV34,$A$7=17,AV35,$A$7=18,AV35,$A$7=19,AV35,$A$7=20,AV35,$A$7=21,AV36,$A$7=22,AV36,$A$7=23,AV36,$A$7=24,AV36,$A$7=25,AV37,$A$7=26,AV37,$A$7=27,AV37,$A$7=28,AV37,$A$7=29,AV38,$A$7=30,AV38,$A$7=31,AV38,$A$7=32,AV38,$A$7=33,AV39,$A$7=34,AV39,$A$7=35,AV39,$A$7=36,AV39,$A$7=37,AV40,$A$7=38,AV40,$A$7=39,AV40,$A$7=40,AV40)</f>
        <v>10c</v>
      </c>
      <c r="AX30" s="4" cm="1">
        <f t="array" ref="AX30">_xlfn.IFS($A$7=1,0,$A$7=2,0,$A$7=3,0,$A$7=4,AV40,$A$7=5,AV41,$A$7=6,AV41,$A$7=7,AV41,$A$7=8,AV41,$A$7=9,AV42,$A$7=10,AV36,$A$7=11,AV36,$A$7=12,AV36,$A$7=13,AV38,$A$7=14,AV38,$A$7=15,AV38,$A$7=16,AV38,$A$7=17,AV40,$A$7=18,AV40,$A$7=19,AV40,$A$7=20,AV40,$A$7=21,AV42,$A$7=22,AV42,$A$7=23,AV42,$A$7=24,AV42,$A$7=25,AV44,$A$7=26,AV44,$A$7=27,AV44,$A$7=28,AV44,$A$7=29,AV46,$A$7=30,AV46,$A$7=31,AV46,$A$7=32,AV46,$A$7=33,AV48,$A$7=34,AV48,$A$7=35,AV48,$A$7=36,AV48,$A$7=37,AV49,$A$7=38,AV50,$A$7=39,AV50,$A$7=40,AV50)</f>
        <v>0</v>
      </c>
      <c r="AY30" s="4" cm="1">
        <f t="array" ref="AY30">_xlfn.IFS($A$7=1,0,$A$7=2,0,$A$7=3,0,$A$7=4,AV50,$A$7=5,AV51,$A$7=6,AV51,$A$7=7,AV51,$A$7=8,AV39,$A$7=9,AV39,$A$7=10,AV39,$A$7=11,AV39,$A$7=12,AV39,$A$7=13,AV42,$A$7=14,AV42,$A$7=15,AV42,$A$7=16,AV42,$A$7=17,AV45,$A$7=18,AV45,$A$7=19,AV45,$A$7=20,AV45,$A$7=21,AV48,$A$7=22,AV48,$A$7=23,AV48,$A$7=24,AV48,$A$7=25,AV51,$A$7=26,AV51,$A$7=27,AV51,$A$7=28,AV51,$A$7=29,AV54,$A$7=30,AV54,$A$7=31,AV54,$A$7=32,AV54,$A$7=33,AV57,$A$7=34,AV57,$A$7=35,AV57,$A$7=36,AV57,$A$7=37,AV58,$A$7=38,AV59,$A$7=39,AV60,$A$7=40,AV60)</f>
        <v>0</v>
      </c>
      <c r="BF30" s="1"/>
      <c r="BG30" s="1"/>
      <c r="BH30" s="1"/>
      <c r="BI30" s="1"/>
      <c r="BJ30" s="1"/>
      <c r="BK30" s="1"/>
    </row>
    <row r="31" spans="1:63" x14ac:dyDescent="0.2">
      <c r="A31" s="1">
        <v>-19</v>
      </c>
      <c r="B31">
        <v>28</v>
      </c>
      <c r="C31" s="3">
        <f t="shared" si="0"/>
        <v>1.1041666666666667</v>
      </c>
      <c r="D31" s="4">
        <f>'Zeitpläne Stationen'!B30</f>
        <v>0</v>
      </c>
      <c r="E31" s="4" cm="1">
        <f t="array" ref="E31">_xlfn.IFS($A$7=1,0,$A$7=2,0,$A$7=3,0,$A$7=4,D32,$A$7=5,D33,$A$7=6,D33,$A$7=7,D33,$A$7=8,D33,$A$7=9,D34,$A$7=10,D34,$A$7=11,D34,$A$7=12,D34,$A$7=13,D35,$A$7=14,D35,$A$7=15,D35,$A$7=16,D35,$A$7=17,D36,$A$7=18,D36,$A$7=19,D36,$A$7=20,D36,$A$7=21,D37,$A$7=22,D37,$A$7=23,D37,$A$7=24,D37,$A$7=25,D38,$A$7=26,D38,$A$7=27,D38,$A$7=28,D38,$A$7=29,D39,$A$7=30,D39,$A$7=31,D39,$A$7=32,D39,$A$7=33,D40,$A$7=34,D40,$A$7=35,D40,$A$7=36,D40,$A$7=37,D41,$A$7=38,D41,$A$7=39,D41,$A$7=40,D41)</f>
        <v>0</v>
      </c>
      <c r="F31" s="4" cm="1">
        <f t="array" ref="F31">_xlfn.IFS($A$7=1,0,$A$7=2,0,$A$7=3,0,$A$7=4,D41,$A$7=5,D42,$A$7=6,D42,$A$7=7,D42,$A$7=8,D42,$A$7=9,D43,$A$7=10,D37,$A$7=11,D37,$A$7=12,D37,$A$7=13,D39,$A$7=14,D39,$A$7=15,D39,$A$7=16,D39,$A$7=17,D41,$A$7=18,D41,$A$7=19,D41,$A$7=20,D41,$A$7=21,D43,$A$7=22,D43,$A$7=23,D43,$A$7=24,D43,$A$7=25,D45,$A$7=26,D45,$A$7=27,D45,$A$7=28,D45,$A$7=29,D47,$A$7=30,D47,$A$7=31,D47,$A$7=32,D47,$A$7=33,D49,$A$7=34,D49,$A$7=35,D49,$A$7=36,D49,$A$7=37,D50,$A$7=38,D51,$A$7=39,D51,$A$7=40,D51)</f>
        <v>2</v>
      </c>
      <c r="G31" s="4" cm="1">
        <f t="array" ref="G31">_xlfn.IFS($A$7=1,0,$A$7=2,0,$A$7=3,0,$A$7=4,D51,$A$7=5,D52,$A$7=6,D52,$A$7=7,D52,$A$7=8,D40,$A$7=9,D40,$A$7=10,D40,$A$7=11,D40,$A$7=12,D40,$A$7=13,D43,$A$7=14,D43,$A$7=15,D43,$A$7=16,D43,$A$7=17,D46,$A$7=18,D46,$A$7=19,D46,$A$7=20,D46,$A$7=21,D49,$A$7=22,D49,$A$7=23,D49,$A$7=24,D49,$A$7=25,D52,$A$7=26,D52,$A$7=27,D52,$A$7=28,D52,$A$7=29,D55,$A$7=30,D55,$A$7=31,D55,$A$7=32,D55,$A$7=33,D58,$A$7=34,D58,$A$7=35,D58,$A$7=36,D58,$A$7=37,D59,$A$7=38,D60,$A$7=39,D61,$A$7=40,D61)</f>
        <v>9</v>
      </c>
      <c r="H31" s="4">
        <f>'Zeitpläne Stationen'!B29</f>
        <v>0</v>
      </c>
      <c r="I31" s="4" cm="1">
        <f t="array" ref="I31">_xlfn.IFS($A$7=1,0,$A$7=2,0,$A$7=3,0,$A$7=4,H32,$A$7=5,H33,$A$7=6,H33,$A$7=7,H33,$A$7=8,H33,$A$7=9,H34,$A$7=10,H34,$A$7=11,H34,$A$7=12,H34,$A$7=13,H35,$A$7=14,H35,$A$7=15,H35,$A$7=16,H35,$A$7=17,H36,$A$7=18,H36,$A$7=19,H36,$A$7=20,H36,$A$7=21,H37,$A$7=22,H37,$A$7=23,H37,$A$7=24,H37,$A$7=25,H38,$A$7=26,H38,$A$7=27,H38,$A$7=28,H38,$A$7=29,H39,$A$7=30,H39,$A$7=31,H39,$A$7=32,H39,$A$7=33,H40,$A$7=34,H40,$A$7=35,H40,$A$7=36,H40,$A$7=37,H41,$A$7=38,H41,$A$7=39,H41,$A$7=40,H41)</f>
        <v>0</v>
      </c>
      <c r="J31" s="4" cm="1">
        <f t="array" ref="J31">_xlfn.IFS($A$7=1,0,$A$7=2,0,$A$7=3,0,$A$7=4,H41,$A$7=5,H42,$A$7=6,H42,$A$7=7,H42,$A$7=8,H42,$A$7=9,H43,$A$7=10,H37,$A$7=11,H37,$A$7=12,H37,$A$7=13,H39,$A$7=14,H39,$A$7=15,H39,$A$7=16,H39,$A$7=17,H41,$A$7=18,H41,$A$7=19,H41,$A$7=20,H41,$A$7=21,H43,$A$7=22,H43,$A$7=23,H43,$A$7=24,H43,$A$7=25,H45,$A$7=26,H45,$A$7=27,H45,$A$7=28,H45,$A$7=29,H47,$A$7=30,H47,$A$7=31,H47,$A$7=32,H47,$A$7=33,H49,$A$7=34,H49,$A$7=35,H49,$A$7=36,H49,$A$7=37,H50,$A$7=38,H51,$A$7=39,H51,$A$7=40,H51)</f>
        <v>0</v>
      </c>
      <c r="K31" s="4" cm="1">
        <f t="array" ref="K31">_xlfn.IFS($A$7=1,0,$A$7=2,0,$A$7=3,0,$A$7=4,H51,$A$7=5,H52,$A$7=6,H52,$A$7=7,H52,$A$7=8,H40,$A$7=9,H40,$A$7=10,H40,$A$7=11,H40,$A$7=12,H40,$A$7=13,H43,$A$7=14,H43,$A$7=15,H43,$A$7=16,H43,$A$7=17,H46,$A$7=18,H46,$A$7=19,H46,$A$7=20,H46,$A$7=21,H49,$A$7=22,H49,$A$7=23,H49,$A$7=24,H49,$A$7=25,H52,$A$7=26,H52,$A$7=27,H52,$A$7=28,H52,$A$7=29,H55,$A$7=30,H55,$A$7=31,H55,$A$7=32,H55,$A$7=33,H58,$A$7=34,H58,$A$7=35,H58,$A$7=36,H58,$A$7=37,H59,$A$7=38,H60,$A$7=39,H61,$A$7=40,H61)</f>
        <v>0</v>
      </c>
      <c r="L31" s="4" t="str">
        <f t="shared" si="1"/>
        <v>11b</v>
      </c>
      <c r="M31" s="4" cm="1">
        <f t="array" ref="M31">_xlfn.IFS($A$7=1,0,$A$7=2,0,$A$7=3,0,$A$7=4,L32,$A$7=5,L33,$A$7=6,L33,$A$7=7,L33,$A$7=8,L33,$A$7=9,L34,$A$7=10,L34,$A$7=11,L34,$A$7=12,L34,$A$7=13,L35,$A$7=14,L35,$A$7=15,L35,$A$7=16,L35,$A$7=17,L36,$A$7=18,L36,$A$7=19,L36,$A$7=20,L36,$A$7=21,L37,$A$7=22,L37,$A$7=23,L37,$A$7=24,L37,$A$7=25,L38,$A$7=26,L38,$A$7=27,L38,$A$7=28,L38,$A$7=29,L39,$A$7=30,L39,$A$7=31,L39,$A$7=32,L39,$A$7=33,L40,$A$7=34,L40,$A$7=35,L40,$A$7=36,L40,$A$7=37,L41,$A$7=38,L41,$A$7=39,L41,$A$7=40,L41)</f>
        <v>0</v>
      </c>
      <c r="N31" s="4" cm="1">
        <f t="array" ref="N31">_xlfn.IFS($A$7=1,0,$A$7=2,0,$A$7=3,0,$A$7=4,L41,$A$7=5,L42,$A$7=6,L42,$A$7=7,L42,$A$7=8,L42,$A$7=9,L43,$A$7=10,L37,$A$7=11,L37,$A$7=12,L37,$A$7=13,L39,$A$7=14,L39,$A$7=15,L39,$A$7=16,L39,$A$7=17,L41,$A$7=18,L41,$A$7=19,L41,$A$7=20,L41,$A$7=21,L43,$A$7=22,L43,$A$7=23,L43,$A$7=24,L43,$A$7=25,L45,$A$7=26,L45,$A$7=27,L45,$A$7=28,L45,$A$7=29,L47,$A$7=30,L47,$A$7=31,L47,$A$7=32,L47,$A$7=33,L49,$A$7=34,L49,$A$7=35,L49,$A$7=36,L49,$A$7=37,L50,$A$7=38,L51,$A$7=39,L51,$A$7=40,L51)</f>
        <v>0</v>
      </c>
      <c r="O31" s="4" cm="1">
        <f t="array" ref="O31">_xlfn.IFS($A$7=1,0,$A$7=2,0,$A$7=3,0,$A$7=4,L51,$A$7=5,L52,$A$7=6,L52,$A$7=7,L52,$A$7=8,L40,$A$7=9,L40,$A$7=10,L40,$A$7=11,L40,$A$7=12,L40,$A$7=13,L43,$A$7=14,L43,$A$7=15,L43,$A$7=16,L43,$A$7=17,L46,$A$7=18,L46,$A$7=19,L46,$A$7=20,L46,$A$7=21,L49,$A$7=22,L49,$A$7=23,L49,$A$7=24,L49,$A$7=25,L52,$A$7=26,L52,$A$7=27,L52,$A$7=28,L52,$A$7=29,L55,$A$7=30,L55,$A$7=31,L55,$A$7=32,L55,$A$7=33,L58,$A$7=34,L58,$A$7=35,L58,$A$7=36,L58,$A$7=37,L59,$A$7=38,L60,$A$7=39,L61,$A$7=40,L61)</f>
        <v>0</v>
      </c>
      <c r="P31" s="4" t="str">
        <f t="shared" si="2"/>
        <v>11a</v>
      </c>
      <c r="Q31" s="4" cm="1">
        <f t="array" ref="Q31">_xlfn.IFS($A$7=1,0,$A$7=2,0,$A$7=3,0,$A$7=4,P32,$A$7=5,P33,$A$7=6,P33,$A$7=7,P33,$A$7=8,P33,$A$7=9,P34,$A$7=10,P34,$A$7=11,P34,$A$7=12,P34,$A$7=13,P35,$A$7=14,P35,$A$7=15,P35,$A$7=16,P35,$A$7=17,P36,$A$7=18,P36,$A$7=19,P36,$A$7=20,P36,$A$7=21,P37,$A$7=22,P37,$A$7=23,P37,$A$7=24,P37,$A$7=25,P38,$A$7=26,P38,$A$7=27,P38,$A$7=28,P38,$A$7=29,P39,$A$7=30,P39,$A$7=31,P39,$A$7=32,P39,$A$7=33,P40,$A$7=34,P40,$A$7=35,P40,$A$7=36,P40,$A$7=37,P41,$A$7=38,P41,$A$7=39,P41,$A$7=40,P41)</f>
        <v>0</v>
      </c>
      <c r="R31" s="4" cm="1">
        <f t="array" ref="R31">_xlfn.IFS($A$7=1,0,$A$7=2,0,$A$7=3,0,$A$7=4,P41,$A$7=5,P42,$A$7=6,P42,$A$7=7,P42,$A$7=8,P42,$A$7=9,P43,$A$7=10,P37,$A$7=11,P37,$A$7=12,P37,$A$7=13,P39,$A$7=14,P39,$A$7=15,P39,$A$7=16,P39,$A$7=17,P41,$A$7=18,P41,$A$7=19,P41,$A$7=20,P41,$A$7=21,P43,$A$7=22,P43,$A$7=23,P43,$A$7=24,P43,$A$7=25,P45,$A$7=26,P45,$A$7=27,P45,$A$7=28,P45,$A$7=29,P47,$A$7=30,P47,$A$7=31,P47,$A$7=32,P47,$A$7=33,P49,$A$7=34,P49,$A$7=35,P49,$A$7=36,P49,$A$7=37,P50,$A$7=38,P51,$A$7=39,P51,$A$7=40,P51)</f>
        <v>0</v>
      </c>
      <c r="S31" s="4" cm="1">
        <f t="array" ref="S31">_xlfn.IFS($A$7=1,0,$A$7=2,0,$A$7=3,0,$A$7=4,P51,$A$7=5,P52,$A$7=6,P52,$A$7=7,P52,$A$7=8,P40,$A$7=9,P40,$A$7=10,P40,$A$7=11,P40,$A$7=12,P40,$A$7=13,P43,$A$7=14,P43,$A$7=15,P43,$A$7=16,P43,$A$7=17,P46,$A$7=18,P46,$A$7=19,P46,$A$7=20,P46,$A$7=21,P49,$A$7=22,P49,$A$7=23,P49,$A$7=24,P49,$A$7=25,P52,$A$7=26,P52,$A$7=27,P52,$A$7=28,P52,$A$7=29,P55,$A$7=30,P55,$A$7=31,P55,$A$7=32,P55,$A$7=33,P58,$A$7=34,P58,$A$7=35,P58,$A$7=36,P58,$A$7=37,P59,$A$7=38,P60,$A$7=39,P61,$A$7=40,P61)</f>
        <v>0</v>
      </c>
      <c r="T31" s="4" t="str">
        <f t="shared" si="3"/>
        <v>10d</v>
      </c>
      <c r="U31" s="4" cm="1">
        <f t="array" ref="U31">_xlfn.IFS($A$7=1,0,$A$7=2,0,$A$7=3,0,$A$7=4,T32,$A$7=5,T33,$A$7=6,T33,$A$7=7,T33,$A$7=8,T33,$A$7=9,T34,$A$7=10,T34,$A$7=11,T34,$A$7=12,T34,$A$7=13,T35,$A$7=14,T35,$A$7=15,T35,$A$7=16,T35,$A$7=17,T36,$A$7=18,T36,$A$7=19,T36,$A$7=20,T36,$A$7=21,T37,$A$7=22,T37,$A$7=23,T37,$A$7=24,T37,$A$7=25,T38,$A$7=26,T38,$A$7=27,T38,$A$7=28,T38,$A$7=29,T39,$A$7=30,T39,$A$7=31,T39,$A$7=32,T39,$A$7=33,T40,$A$7=34,T40,$A$7=35,T40,$A$7=36,T40,$A$7=37,T41,$A$7=38,T41,$A$7=39,T41,$A$7=40,T41)</f>
        <v>0</v>
      </c>
      <c r="V31" s="4" cm="1">
        <f t="array" ref="V31">_xlfn.IFS($A$7=1,0,$A$7=2,0,$A$7=3,0,$A$7=4,T41,$A$7=5,T42,$A$7=6,T42,$A$7=7,T42,$A$7=8,T42,$A$7=9,T43,$A$7=10,T37,$A$7=11,T37,$A$7=12,T37,$A$7=13,T39,$A$7=14,T39,$A$7=15,T39,$A$7=16,T39,$A$7=17,T41,$A$7=18,T41,$A$7=19,T41,$A$7=20,T41,$A$7=21,T43,$A$7=22,T43,$A$7=23,T43,$A$7=24,T43,$A$7=25,T45,$A$7=26,T45,$A$7=27,T45,$A$7=28,T45,$A$7=29,T47,$A$7=30,T47,$A$7=31,T47,$A$7=32,T47,$A$7=33,T49,$A$7=34,T49,$A$7=35,T49,$A$7=36,T49,$A$7=37,T50,$A$7=38,T51,$A$7=39,T51,$A$7=40,T51)</f>
        <v>0</v>
      </c>
      <c r="W31" s="4" cm="1">
        <f t="array" ref="W31">_xlfn.IFS($A$7=1,0,$A$7=2,0,$A$7=3,0,$A$7=4,T51,$A$7=5,T52,$A$7=6,T52,$A$7=7,T52,$A$7=8,T40,$A$7=9,T40,$A$7=10,T40,$A$7=11,T40,$A$7=12,T40,$A$7=13,T43,$A$7=14,T43,$A$7=15,T43,$A$7=16,T43,$A$7=17,T46,$A$7=18,T46,$A$7=19,T46,$A$7=20,T46,$A$7=21,T49,$A$7=22,T49,$A$7=23,T49,$A$7=24,T49,$A$7=25,T52,$A$7=26,T52,$A$7=27,T52,$A$7=28,T52,$A$7=29,T55,$A$7=30,T55,$A$7=31,T55,$A$7=32,T55,$A$7=33,T58,$A$7=34,T58,$A$7=35,T58,$A$7=36,T58,$A$7=37,T59,$A$7=38,T60,$A$7=39,T61,$A$7=40,T61)</f>
        <v>0</v>
      </c>
      <c r="X31" s="4" t="str">
        <f t="shared" si="4"/>
        <v>10c</v>
      </c>
      <c r="Y31" s="4" cm="1">
        <f t="array" ref="Y31">_xlfn.IFS($A$7=1,0,$A$7=2,0,$A$7=3,0,$A$7=4,X32,$A$7=5,X33,$A$7=6,X33,$A$7=7,X33,$A$7=8,X33,$A$7=9,X34,$A$7=10,X34,$A$7=11,X34,$A$7=12,X34,$A$7=13,X35,$A$7=14,X35,$A$7=15,X35,$A$7=16,X35,$A$7=17,X36,$A$7=18,X36,$A$7=19,X36,$A$7=20,X36,$A$7=21,X37,$A$7=22,X37,$A$7=23,X37,$A$7=24,X37,$A$7=25,X38,$A$7=26,X38,$A$7=27,X38,$A$7=28,X38,$A$7=29,X39,$A$7=30,X39,$A$7=31,X39,$A$7=32,X39,$A$7=33,X40,$A$7=34,X40,$A$7=35,X40,$A$7=36,X40,$A$7=37,X41,$A$7=38,X41,$A$7=39,X41,$A$7=40,X41)</f>
        <v>0</v>
      </c>
      <c r="Z31" s="4" cm="1">
        <f t="array" ref="Z31">_xlfn.IFS($A$7=1,0,$A$7=2,0,$A$7=3,0,$A$7=4,X41,$A$7=5,X42,$A$7=6,X42,$A$7=7,X42,$A$7=8,X42,$A$7=9,X43,$A$7=10,X37,$A$7=11,X37,$A$7=12,X37,$A$7=13,X39,$A$7=14,X39,$A$7=15,X39,$A$7=16,X39,$A$7=17,X41,$A$7=18,X41,$A$7=19,X41,$A$7=20,X41,$A$7=21,X43,$A$7=22,X43,$A$7=23,X43,$A$7=24,X43,$A$7=25,X45,$A$7=26,X45,$A$7=27,X45,$A$7=28,X45,$A$7=29,X47,$A$7=30,X47,$A$7=31,X47,$A$7=32,X47,$A$7=33,X49,$A$7=34,X49,$A$7=35,X49,$A$7=36,X49,$A$7=37,X50,$A$7=38,X51,$A$7=39,X51,$A$7=40,X51)</f>
        <v>0</v>
      </c>
      <c r="AA31" s="4" cm="1">
        <f t="array" ref="AA31">_xlfn.IFS($A$7=1,0,$A$7=2,0,$A$7=3,0,$A$7=4,X51,$A$7=5,X52,$A$7=6,X52,$A$7=7,X52,$A$7=8,X40,$A$7=9,X40,$A$7=10,X40,$A$7=11,X40,$A$7=12,X40,$A$7=13,X43,$A$7=14,X43,$A$7=15,X43,$A$7=16,X43,$A$7=17,X46,$A$7=18,X46,$A$7=19,X46,$A$7=20,X46,$A$7=21,X49,$A$7=22,X49,$A$7=23,X49,$A$7=24,X49,$A$7=25,X52,$A$7=26,X52,$A$7=27,X52,$A$7=28,X52,$A$7=29,X55,$A$7=30,X55,$A$7=31,X55,$A$7=32,X55,$A$7=33,X58,$A$7=34,X58,$A$7=35,X58,$A$7=36,X58,$A$7=37,X59,$A$7=38,X60,$A$7=39,X61,$A$7=40,X61)</f>
        <v>0</v>
      </c>
      <c r="AB31" s="4" t="str">
        <f t="shared" si="5"/>
        <v>10b</v>
      </c>
      <c r="AC31" s="4" cm="1">
        <f t="array" ref="AC31">_xlfn.IFS($A$7=1,0,$A$7=2,0,$A$7=3,0,$A$7=4,AB32,$A$7=5,AB33,$A$7=6,AB33,$A$7=7,AB33,$A$7=8,AB33,$A$7=9,AB34,$A$7=10,AB34,$A$7=11,AB34,$A$7=12,AB34,$A$7=13,AB35,$A$7=14,AB35,$A$7=15,AB35,$A$7=16,AB35,$A$7=17,AB36,$A$7=18,AB36,$A$7=19,AB36,$A$7=20,AB36,$A$7=21,AB37,$A$7=22,AB37,$A$7=23,AB37,$A$7=24,AB37,$A$7=25,AB38,$A$7=26,AB38,$A$7=27,AB38,$A$7=28,AB38,$A$7=29,AB39,$A$7=30,AB39,$A$7=31,AB39,$A$7=32,AB39,$A$7=33,AB40,$A$7=34,AB40,$A$7=35,AB40,$A$7=36,AB40,$A$7=37,AB41,$A$7=38,AB41,$A$7=39,AB41,$A$7=40,AB41)</f>
        <v>0</v>
      </c>
      <c r="AD31" s="4" cm="1">
        <f t="array" ref="AD31">_xlfn.IFS($A$7=1,0,$A$7=2,0,$A$7=3,0,$A$7=4,AB41,$A$7=5,AB42,$A$7=6,AB42,$A$7=7,AB42,$A$7=8,AB42,$A$7=9,AB43,$A$7=10,AB37,$A$7=11,AB37,$A$7=12,AB37,$A$7=13,AB39,$A$7=14,AB39,$A$7=15,AB39,$A$7=16,AB39,$A$7=17,AB41,$A$7=18,AB41,$A$7=19,AB41,$A$7=20,AB41,$A$7=21,AB43,$A$7=22,AB43,$A$7=23,AB43,$A$7=24,AB43,$A$7=25,AB45,$A$7=26,AB45,$A$7=27,AB45,$A$7=28,AB45,$A$7=29,AB47,$A$7=30,AB47,$A$7=31,AB47,$A$7=32,AB47,$A$7=33,AB49,$A$7=34,AB49,$A$7=35,AB49,$A$7=36,AB49,$A$7=37,AB50,$A$7=38,AB51,$A$7=39,AB51,$A$7=40,AB51)</f>
        <v>0</v>
      </c>
      <c r="AE31" s="4" cm="1">
        <f t="array" ref="AE31">_xlfn.IFS($A$7=1,0,$A$7=2,0,$A$7=3,0,$A$7=4,AB51,$A$7=5,AB52,$A$7=6,AB52,$A$7=7,AB52,$A$7=8,AB40,$A$7=9,AB40,$A$7=10,AB40,$A$7=11,AB40,$A$7=12,AB40,$A$7=13,AB43,$A$7=14,AB43,$A$7=15,AB43,$A$7=16,AB43,$A$7=17,AB46,$A$7=18,AB46,$A$7=19,AB46,$A$7=20,AB46,$A$7=21,AB49,$A$7=22,AB49,$A$7=23,AB49,$A$7=24,AB49,$A$7=25,AB52,$A$7=26,AB52,$A$7=27,AB52,$A$7=28,AB52,$A$7=29,AB55,$A$7=30,AB55,$A$7=31,AB55,$A$7=32,AB55,$A$7=33,AB58,$A$7=34,AB58,$A$7=35,AB58,$A$7=36,AB58,$A$7=37,AB59,$A$7=38,AB60,$A$7=39,AB61,$A$7=40,AB61)</f>
        <v>0</v>
      </c>
      <c r="AF31" s="4" t="str">
        <f t="shared" si="6"/>
        <v>10a</v>
      </c>
      <c r="AG31" s="4" cm="1">
        <f t="array" ref="AG31">_xlfn.IFS($A$7=1,0,$A$7=2,0,$A$7=3,0,$A$7=4,AF32,$A$7=5,AF33,$A$7=6,AF33,$A$7=7,AF33,$A$7=8,AF33,$A$7=9,AF34,$A$7=10,AF34,$A$7=11,AF34,$A$7=12,AF34,$A$7=13,AF35,$A$7=14,AF35,$A$7=15,AF35,$A$7=16,AF35,$A$7=17,AF36,$A$7=18,AF36,$A$7=19,AF36,$A$7=20,AF36,$A$7=21,AF37,$A$7=22,AF37,$A$7=23,AF37,$A$7=24,AF37,$A$7=25,AF38,$A$7=26,AF38,$A$7=27,AF38,$A$7=28,AF38,$A$7=29,AF39,$A$7=30,AF39,$A$7=31,AF39,$A$7=32,AF39,$A$7=33,AF40,$A$7=34,AF40,$A$7=35,AF40,$A$7=36,AF40,$A$7=37,AF41,$A$7=38,AF41,$A$7=39,AF41,$A$7=40,AF41)</f>
        <v>0</v>
      </c>
      <c r="AH31" s="4" cm="1">
        <f t="array" ref="AH31">_xlfn.IFS($A$7=1,0,$A$7=2,0,$A$7=3,0,$A$7=4,AF41,$A$7=5,AF42,$A$7=6,AF42,$A$7=7,AF42,$A$7=8,AF42,$A$7=9,AF43,$A$7=10,AF37,$A$7=11,AF37,$A$7=12,AF37,$A$7=13,AF39,$A$7=14,AF39,$A$7=15,AF39,$A$7=16,AF39,$A$7=17,AF41,$A$7=18,AF41,$A$7=19,AF41,$A$7=20,AF41,$A$7=21,AF43,$A$7=22,AF43,$A$7=23,AF43,$A$7=24,AF43,$A$7=25,AF45,$A$7=26,AF45,$A$7=27,AF45,$A$7=28,AF45,$A$7=29,AF47,$A$7=30,AF47,$A$7=31,AF47,$A$7=32,AF47,$A$7=33,AF49,$A$7=34,AF49,$A$7=35,AF49,$A$7=36,AF49,$A$7=37,AF50,$A$7=38,AF51,$A$7=39,AF51,$A$7=40,AF51)</f>
        <v>0</v>
      </c>
      <c r="AI31" s="4" cm="1">
        <f t="array" ref="AI31">_xlfn.IFS($A$7=1,0,$A$7=2,0,$A$7=3,0,$A$7=4,AF51,$A$7=5,AF52,$A$7=6,AF52,$A$7=7,AF52,$A$7=8,AF40,$A$7=9,AF40,$A$7=10,AF40,$A$7=11,AF40,$A$7=12,AF40,$A$7=13,AF43,$A$7=14,AF43,$A$7=15,AF43,$A$7=16,AF43,$A$7=17,AF46,$A$7=18,AF46,$A$7=19,AF46,$A$7=20,AF46,$A$7=21,AF49,$A$7=22,AF49,$A$7=23,AF49,$A$7=24,AF49,$A$7=25,AF52,$A$7=26,AF52,$A$7=27,AF52,$A$7=28,AF52,$A$7=29,AF55,$A$7=30,AF55,$A$7=31,AF55,$A$7=32,AF55,$A$7=33,AF58,$A$7=34,AF58,$A$7=35,AF58,$A$7=36,AF58,$A$7=37,AF59,$A$7=38,AF60,$A$7=39,AF61,$A$7=40,AF61)</f>
        <v>0</v>
      </c>
      <c r="AJ31" s="4" t="str">
        <f t="shared" si="7"/>
        <v>9d</v>
      </c>
      <c r="AK31" s="4" cm="1">
        <f t="array" ref="AK31">_xlfn.IFS($A$7=1,0,$A$7=2,0,$A$7=3,0,$A$7=4,AJ32,$A$7=5,AJ33,$A$7=6,AJ33,$A$7=7,AJ33,$A$7=8,AJ33,$A$7=9,AJ34,$A$7=10,AJ34,$A$7=11,AJ34,$A$7=12,AJ34,$A$7=13,AJ35,$A$7=14,AJ35,$A$7=15,AJ35,$A$7=16,AJ35,$A$7=17,AJ36,$A$7=18,AJ36,$A$7=19,AJ36,$A$7=20,AJ36,$A$7=21,AJ37,$A$7=22,AJ37,$A$7=23,AJ37,$A$7=24,AJ37,$A$7=25,AJ38,$A$7=26,AJ38,$A$7=27,AJ38,$A$7=28,AJ38,$A$7=29,AJ39,$A$7=30,AJ39,$A$7=31,AJ39,$A$7=32,AJ39,$A$7=33,AJ40,$A$7=34,AJ40,$A$7=35,AJ40,$A$7=36,AJ40,$A$7=37,AJ41,$A$7=38,AJ41,$A$7=39,AJ41,$A$7=40,AJ41)</f>
        <v>0</v>
      </c>
      <c r="AL31" s="4" cm="1">
        <f t="array" ref="AL31">_xlfn.IFS($A$7=1,0,$A$7=2,0,$A$7=3,0,$A$7=4,AJ41,$A$7=5,AJ42,$A$7=6,AJ42,$A$7=7,AJ42,$A$7=8,AJ42,$A$7=9,AJ43,$A$7=10,AJ37,$A$7=11,AJ37,$A$7=12,AJ37,$A$7=13,AJ39,$A$7=14,AJ39,$A$7=15,AJ39,$A$7=16,AJ39,$A$7=17,AJ41,$A$7=18,AJ41,$A$7=19,AJ41,$A$7=20,AJ41,$A$7=21,AJ43,$A$7=22,AJ43,$A$7=23,AJ43,$A$7=24,AJ43,$A$7=25,AJ45,$A$7=26,AJ45,$A$7=27,AJ45,$A$7=28,AJ45,$A$7=29,AJ47,$A$7=30,AJ47,$A$7=31,AJ47,$A$7=32,AJ47,$A$7=33,AJ49,$A$7=34,AJ49,$A$7=35,AJ49,$A$7=36,AJ49,$A$7=37,AJ50,$A$7=38,AJ51,$A$7=39,AJ51,$A$7=40,AJ51)</f>
        <v>0</v>
      </c>
      <c r="AM31" s="4" cm="1">
        <f t="array" ref="AM31">_xlfn.IFS($A$7=1,0,$A$7=2,0,$A$7=3,0,$A$7=4,AJ51,$A$7=5,AJ52,$A$7=6,AJ52,$A$7=7,AJ52,$A$7=8,AJ40,$A$7=9,AJ40,$A$7=10,AJ40,$A$7=11,AJ40,$A$7=12,AJ40,$A$7=13,AJ43,$A$7=14,AJ43,$A$7=15,AJ43,$A$7=16,AJ43,$A$7=17,AJ46,$A$7=18,AJ46,$A$7=19,AJ46,$A$7=20,AJ46,$A$7=21,AJ49,$A$7=22,AJ49,$A$7=23,AJ49,$A$7=24,AJ49,$A$7=25,AJ52,$A$7=26,AJ52,$A$7=27,AJ52,$A$7=28,AJ52,$A$7=29,AJ55,$A$7=30,AJ55,$A$7=31,AJ55,$A$7=32,AJ55,$A$7=33,AJ58,$A$7=34,AJ58,$A$7=35,AJ58,$A$7=36,AJ58,$A$7=37,AJ59,$A$7=38,AJ60,$A$7=39,AJ61,$A$7=40,AJ61)</f>
        <v>0</v>
      </c>
      <c r="AN31" s="4" t="str">
        <f t="shared" si="8"/>
        <v>9c</v>
      </c>
      <c r="AO31" s="4" t="str" cm="1">
        <f t="array" ref="AO31">_xlfn.IFS($A$7=1,0,$A$7=2,0,$A$7=3,0,$A$7=4,AN32,$A$7=5,AN33,$A$7=6,AN33,$A$7=7,AN33,$A$7=8,AN33,$A$7=9,AN34,$A$7=10,AN34,$A$7=11,AN34,$A$7=12,AN34,$A$7=13,AN35,$A$7=14,AN35,$A$7=15,AN35,$A$7=16,AN35,$A$7=17,AN36,$A$7=18,AN36,$A$7=19,AN36,$A$7=20,AN36,$A$7=21,AN37,$A$7=22,AN37,$A$7=23,AN37,$A$7=24,AN37,$A$7=25,AN38,$A$7=26,AN38,$A$7=27,AN38,$A$7=28,AN38,$A$7=29,AN39,$A$7=30,AN39,$A$7=31,AN39,$A$7=32,AN39,$A$7=33,AN40,$A$7=34,AN40,$A$7=35,AN40,$A$7=36,AN40,$A$7=37,AN41,$A$7=38,AN41,$A$7=39,AN41,$A$7=40,AN41)</f>
        <v>11b</v>
      </c>
      <c r="AP31" s="4" cm="1">
        <f t="array" ref="AP31">_xlfn.IFS($A$7=1,0,$A$7=2,0,$A$7=3,0,$A$7=4,AN41,$A$7=5,AN42,$A$7=6,AN42,$A$7=7,AN42,$A$7=8,AN42,$A$7=9,AN43,$A$7=10,AN37,$A$7=11,AN37,$A$7=12,AN37,$A$7=13,AN39,$A$7=14,AN39,$A$7=15,AN39,$A$7=16,AN39,$A$7=17,AN41,$A$7=18,AN41,$A$7=19,AN41,$A$7=20,AN41,$A$7=21,AN43,$A$7=22,AN43,$A$7=23,AN43,$A$7=24,AN43,$A$7=25,AN45,$A$7=26,AN45,$A$7=27,AN45,$A$7=28,AN45,$A$7=29,AN47,$A$7=30,AN47,$A$7=31,AN47,$A$7=32,AN47,$A$7=33,AN49,$A$7=34,AN49,$A$7=35,AN49,$A$7=36,AN49,$A$7=37,AN50,$A$7=38,AN51,$A$7=39,AN51,$A$7=40,AN51)</f>
        <v>0</v>
      </c>
      <c r="AQ31" s="4" cm="1">
        <f t="array" ref="AQ31">_xlfn.IFS($A$7=1,0,$A$7=2,0,$A$7=3,0,$A$7=4,AN51,$A$7=5,AN52,$A$7=6,AN52,$A$7=7,AN52,$A$7=8,AN40,$A$7=9,AN40,$A$7=10,AN40,$A$7=11,AN40,$A$7=12,AN40,$A$7=13,AN43,$A$7=14,AN43,$A$7=15,AN43,$A$7=16,AN43,$A$7=17,AN46,$A$7=18,AN46,$A$7=19,AN46,$A$7=20,AN46,$A$7=21,AN49,$A$7=22,AN49,$A$7=23,AN49,$A$7=24,AN49,$A$7=25,AN52,$A$7=26,AN52,$A$7=27,AN52,$A$7=28,AN52,$A$7=29,AN55,$A$7=30,AN55,$A$7=31,AN55,$A$7=32,AN55,$A$7=33,AN58,$A$7=34,AN58,$A$7=35,AN58,$A$7=36,AN58,$A$7=37,AN59,$A$7=38,AN60,$A$7=39,AN61,$A$7=40,AN61)</f>
        <v>0</v>
      </c>
      <c r="AR31" s="4" t="str">
        <f t="shared" si="9"/>
        <v>9b</v>
      </c>
      <c r="AS31" s="4" t="str" cm="1">
        <f t="array" ref="AS31">_xlfn.IFS($A$7=1,0,$A$7=2,0,$A$7=3,0,$A$7=4,AR32,$A$7=5,AR33,$A$7=6,AR33,$A$7=7,AR33,$A$7=8,AR33,$A$7=9,AR34,$A$7=10,AR34,$A$7=11,AR34,$A$7=12,AR34,$A$7=13,AR35,$A$7=14,AR35,$A$7=15,AR35,$A$7=16,AR35,$A$7=17,AR36,$A$7=18,AR36,$A$7=19,AR36,$A$7=20,AR36,$A$7=21,AR37,$A$7=22,AR37,$A$7=23,AR37,$A$7=24,AR37,$A$7=25,AR38,$A$7=26,AR38,$A$7=27,AR38,$A$7=28,AR38,$A$7=29,AR39,$A$7=30,AR39,$A$7=31,AR39,$A$7=32,AR39,$A$7=33,AR40,$A$7=34,AR40,$A$7=35,AR40,$A$7=36,AR40,$A$7=37,AR41,$A$7=38,AR41,$A$7=39,AR41,$A$7=40,AR41)</f>
        <v>11a</v>
      </c>
      <c r="AT31" s="4" cm="1">
        <f t="array" ref="AT31">_xlfn.IFS($A$7=1,0,$A$7=2,0,$A$7=3,0,$A$7=4,AR41,$A$7=5,AR42,$A$7=6,AR42,$A$7=7,AR42,$A$7=8,AR42,$A$7=9,AR43,$A$7=10,AR37,$A$7=11,AR37,$A$7=12,AR37,$A$7=13,AR39,$A$7=14,AR39,$A$7=15,AR39,$A$7=16,AR39,$A$7=17,AR41,$A$7=18,AR41,$A$7=19,AR41,$A$7=20,AR41,$A$7=21,AR43,$A$7=22,AR43,$A$7=23,AR43,$A$7=24,AR43,$A$7=25,AR45,$A$7=26,AR45,$A$7=27,AR45,$A$7=28,AR45,$A$7=29,AR47,$A$7=30,AR47,$A$7=31,AR47,$A$7=32,AR47,$A$7=33,AR49,$A$7=34,AR49,$A$7=35,AR49,$A$7=36,AR49,$A$7=37,AR50,$A$7=38,AR51,$A$7=39,AR51,$A$7=40,AR51)</f>
        <v>0</v>
      </c>
      <c r="AU31" s="4" cm="1">
        <f t="array" ref="AU31">_xlfn.IFS($A$7=1,0,$A$7=2,0,$A$7=3,0,$A$7=4,AR51,$A$7=5,AR52,$A$7=6,AR52,$A$7=7,AR52,$A$7=8,AR40,$A$7=9,AR40,$A$7=10,AR40,$A$7=11,AR40,$A$7=12,AR40,$A$7=13,AR43,$A$7=14,AR43,$A$7=15,AR43,$A$7=16,AR43,$A$7=17,AR46,$A$7=18,AR46,$A$7=19,AR46,$A$7=20,AR46,$A$7=21,AR49,$A$7=22,AR49,$A$7=23,AR49,$A$7=24,AR49,$A$7=25,AR52,$A$7=26,AR52,$A$7=27,AR52,$A$7=28,AR52,$A$7=29,AR55,$A$7=30,AR55,$A$7=31,AR55,$A$7=32,AR55,$A$7=33,AR58,$A$7=34,AR58,$A$7=35,AR58,$A$7=36,AR58,$A$7=37,AR59,$A$7=38,AR60,$A$7=39,AR61,$A$7=40,AR61)</f>
        <v>0</v>
      </c>
      <c r="AV31" s="4" t="str">
        <f t="shared" si="10"/>
        <v>9a</v>
      </c>
      <c r="AW31" s="4" t="str" cm="1">
        <f t="array" ref="AW31">_xlfn.IFS($A$7=1,0,$A$7=2,0,$A$7=3,0,$A$7=4,AV32,$A$7=5,AV33,$A$7=6,AV33,$A$7=7,AV33,$A$7=8,AV33,$A$7=9,AV34,$A$7=10,AV34,$A$7=11,AV34,$A$7=12,AV34,$A$7=13,AV35,$A$7=14,AV35,$A$7=15,AV35,$A$7=16,AV35,$A$7=17,AV36,$A$7=18,AV36,$A$7=19,AV36,$A$7=20,AV36,$A$7=21,AV37,$A$7=22,AV37,$A$7=23,AV37,$A$7=24,AV37,$A$7=25,AV38,$A$7=26,AV38,$A$7=27,AV38,$A$7=28,AV38,$A$7=29,AV39,$A$7=30,AV39,$A$7=31,AV39,$A$7=32,AV39,$A$7=33,AV40,$A$7=34,AV40,$A$7=35,AV40,$A$7=36,AV40,$A$7=37,AV41,$A$7=38,AV41,$A$7=39,AV41,$A$7=40,AV41)</f>
        <v>10d</v>
      </c>
      <c r="AX31" s="4" cm="1">
        <f t="array" ref="AX31">_xlfn.IFS($A$7=1,0,$A$7=2,0,$A$7=3,0,$A$7=4,AV41,$A$7=5,AV42,$A$7=6,AV42,$A$7=7,AV42,$A$7=8,AV42,$A$7=9,AV43,$A$7=10,AV37,$A$7=11,AV37,$A$7=12,AV37,$A$7=13,AV39,$A$7=14,AV39,$A$7=15,AV39,$A$7=16,AV39,$A$7=17,AV41,$A$7=18,AV41,$A$7=19,AV41,$A$7=20,AV41,$A$7=21,AV43,$A$7=22,AV43,$A$7=23,AV43,$A$7=24,AV43,$A$7=25,AV45,$A$7=26,AV45,$A$7=27,AV45,$A$7=28,AV45,$A$7=29,AV47,$A$7=30,AV47,$A$7=31,AV47,$A$7=32,AV47,$A$7=33,AV49,$A$7=34,AV49,$A$7=35,AV49,$A$7=36,AV49,$A$7=37,AV50,$A$7=38,AV51,$A$7=39,AV51,$A$7=40,AV51)</f>
        <v>0</v>
      </c>
      <c r="AY31" s="4" cm="1">
        <f t="array" ref="AY31">_xlfn.IFS($A$7=1,0,$A$7=2,0,$A$7=3,0,$A$7=4,AV51,$A$7=5,AV52,$A$7=6,AV52,$A$7=7,AV52,$A$7=8,AV40,$A$7=9,AV40,$A$7=10,AV40,$A$7=11,AV40,$A$7=12,AV40,$A$7=13,AV43,$A$7=14,AV43,$A$7=15,AV43,$A$7=16,AV43,$A$7=17,AV46,$A$7=18,AV46,$A$7=19,AV46,$A$7=20,AV46,$A$7=21,AV49,$A$7=22,AV49,$A$7=23,AV49,$A$7=24,AV49,$A$7=25,AV52,$A$7=26,AV52,$A$7=27,AV52,$A$7=28,AV52,$A$7=29,AV55,$A$7=30,AV55,$A$7=31,AV55,$A$7=32,AV55,$A$7=33,AV58,$A$7=34,AV58,$A$7=35,AV58,$A$7=36,AV58,$A$7=37,AV59,$A$7=38,AV60,$A$7=39,AV61,$A$7=40,AV61)</f>
        <v>0</v>
      </c>
      <c r="BF31" s="1"/>
      <c r="BG31" s="1"/>
      <c r="BH31" s="1"/>
      <c r="BI31" s="1"/>
      <c r="BJ31" s="1"/>
      <c r="BK31" s="1"/>
    </row>
    <row r="32" spans="1:63" x14ac:dyDescent="0.2">
      <c r="A32" s="1">
        <v>-18</v>
      </c>
      <c r="B32">
        <v>29</v>
      </c>
      <c r="C32" s="3">
        <f t="shared" si="0"/>
        <v>1.1319444444444444</v>
      </c>
      <c r="D32" s="4">
        <f>'Zeitpläne Stationen'!B31</f>
        <v>0</v>
      </c>
      <c r="E32" s="4" cm="1">
        <f t="array" ref="E32">_xlfn.IFS($A$7=1,0,$A$7=2,0,$A$7=3,0,$A$7=4,D33,$A$7=5,D34,$A$7=6,D34,$A$7=7,D34,$A$7=8,D34,$A$7=9,D35,$A$7=10,D35,$A$7=11,D35,$A$7=12,D35,$A$7=13,D36,$A$7=14,D36,$A$7=15,D36,$A$7=16,D36,$A$7=17,D37,$A$7=18,D37,$A$7=19,D37,$A$7=20,D37,$A$7=21,D38,$A$7=22,D38,$A$7=23,D38,$A$7=24,D38,$A$7=25,D39,$A$7=26,D39,$A$7=27,D39,$A$7=28,D39,$A$7=29,D40,$A$7=30,D40,$A$7=31,D40,$A$7=32,D40,$A$7=33,D41,$A$7=34,D41,$A$7=35,D41,$A$7=36,D41,$A$7=37,D42,$A$7=38,D42,$A$7=39,D42,$A$7=40,D42)</f>
        <v>0</v>
      </c>
      <c r="F32" s="4" cm="1">
        <f t="array" ref="F32">_xlfn.IFS($A$7=1,0,$A$7=2,0,$A$7=3,0,$A$7=4,D42,$A$7=5,D43,$A$7=6,D43,$A$7=7,D43,$A$7=8,D43,$A$7=9,D44,$A$7=10,D38,$A$7=11,D38,$A$7=12,D38,$A$7=13,D40,$A$7=14,D40,$A$7=15,D40,$A$7=16,D40,$A$7=17,D42,$A$7=18,D42,$A$7=19,D42,$A$7=20,D42,$A$7=21,D44,$A$7=22,D44,$A$7=23,D44,$A$7=24,D44,$A$7=25,D46,$A$7=26,D46,$A$7=27,D46,$A$7=28,D46,$A$7=29,D48,$A$7=30,D48,$A$7=31,D48,$A$7=32,D48,$A$7=33,D50,$A$7=34,D50,$A$7=35,D50,$A$7=36,D50,$A$7=37,D51,$A$7=38,D52,$A$7=39,D52,$A$7=40,D52)</f>
        <v>3</v>
      </c>
      <c r="G32" s="4" cm="1">
        <f t="array" ref="G32">_xlfn.IFS($A$7=1,0,$A$7=2,0,$A$7=3,0,$A$7=4,D52,$A$7=5,D53,$A$7=6,D53,$A$7=7,D53,$A$7=8,D41,$A$7=9,D41,$A$7=10,D41,$A$7=11,D41,$A$7=12,D41,$A$7=13,D44,$A$7=14,D44,$A$7=15,D44,$A$7=16,D44,$A$7=17,D47,$A$7=18,D47,$A$7=19,D47,$A$7=20,D47,$A$7=21,D50,$A$7=22,D50,$A$7=23,D50,$A$7=24,D50,$A$7=25,D53,$A$7=26,D53,$A$7=27,D53,$A$7=28,D53,$A$7=29,D56,$A$7=30,D56,$A$7=31,D56,$A$7=32,D56,$A$7=33,D59,$A$7=34,D59,$A$7=35,D59,$A$7=36,D59,$A$7=37,D60,$A$7=38,D61,$A$7=39,D62,$A$7=40,D62)</f>
        <v>10</v>
      </c>
      <c r="H32" s="4">
        <f>'Zeitpläne Stationen'!B30</f>
        <v>0</v>
      </c>
      <c r="I32" s="4" cm="1">
        <f t="array" ref="I32">_xlfn.IFS($A$7=1,0,$A$7=2,0,$A$7=3,0,$A$7=4,H33,$A$7=5,H34,$A$7=6,H34,$A$7=7,H34,$A$7=8,H34,$A$7=9,H35,$A$7=10,H35,$A$7=11,H35,$A$7=12,H35,$A$7=13,H36,$A$7=14,H36,$A$7=15,H36,$A$7=16,H36,$A$7=17,H37,$A$7=18,H37,$A$7=19,H37,$A$7=20,H37,$A$7=21,H38,$A$7=22,H38,$A$7=23,H38,$A$7=24,H38,$A$7=25,H39,$A$7=26,H39,$A$7=27,H39,$A$7=28,H39,$A$7=29,H40,$A$7=30,H40,$A$7=31,H40,$A$7=32,H40,$A$7=33,H41,$A$7=34,H41,$A$7=35,H41,$A$7=36,H41,$A$7=37,H42,$A$7=38,H42,$A$7=39,H42,$A$7=40,H42)</f>
        <v>0</v>
      </c>
      <c r="J32" s="4" cm="1">
        <f t="array" ref="J32">_xlfn.IFS($A$7=1,0,$A$7=2,0,$A$7=3,0,$A$7=4,H42,$A$7=5,H43,$A$7=6,H43,$A$7=7,H43,$A$7=8,H43,$A$7=9,H44,$A$7=10,H38,$A$7=11,H38,$A$7=12,H38,$A$7=13,H40,$A$7=14,H40,$A$7=15,H40,$A$7=16,H40,$A$7=17,H42,$A$7=18,H42,$A$7=19,H42,$A$7=20,H42,$A$7=21,H44,$A$7=22,H44,$A$7=23,H44,$A$7=24,H44,$A$7=25,H46,$A$7=26,H46,$A$7=27,H46,$A$7=28,H46,$A$7=29,H48,$A$7=30,H48,$A$7=31,H48,$A$7=32,H48,$A$7=33,H50,$A$7=34,H50,$A$7=35,H50,$A$7=36,H50,$A$7=37,H51,$A$7=38,H52,$A$7=39,H52,$A$7=40,H52)</f>
        <v>0</v>
      </c>
      <c r="K32" s="4" cm="1">
        <f t="array" ref="K32">_xlfn.IFS($A$7=1,0,$A$7=2,0,$A$7=3,0,$A$7=4,H52,$A$7=5,H53,$A$7=6,H53,$A$7=7,H53,$A$7=8,H41,$A$7=9,H41,$A$7=10,H41,$A$7=11,H41,$A$7=12,H41,$A$7=13,H44,$A$7=14,H44,$A$7=15,H44,$A$7=16,H44,$A$7=17,H47,$A$7=18,H47,$A$7=19,H47,$A$7=20,H47,$A$7=21,H50,$A$7=22,H50,$A$7=23,H50,$A$7=24,H50,$A$7=25,H53,$A$7=26,H53,$A$7=27,H53,$A$7=28,H53,$A$7=29,H56,$A$7=30,H56,$A$7=31,H56,$A$7=32,H56,$A$7=33,H59,$A$7=34,H59,$A$7=35,H59,$A$7=36,H59,$A$7=37,H60,$A$7=38,H61,$A$7=39,H62,$A$7=40,H62)</f>
        <v>0</v>
      </c>
      <c r="L32" s="4">
        <f t="shared" si="1"/>
        <v>0</v>
      </c>
      <c r="M32" s="4" cm="1">
        <f t="array" ref="M32">_xlfn.IFS($A$7=1,0,$A$7=2,0,$A$7=3,0,$A$7=4,L33,$A$7=5,L34,$A$7=6,L34,$A$7=7,L34,$A$7=8,L34,$A$7=9,L35,$A$7=10,L35,$A$7=11,L35,$A$7=12,L35,$A$7=13,L36,$A$7=14,L36,$A$7=15,L36,$A$7=16,L36,$A$7=17,L37,$A$7=18,L37,$A$7=19,L37,$A$7=20,L37,$A$7=21,L38,$A$7=22,L38,$A$7=23,L38,$A$7=24,L38,$A$7=25,L39,$A$7=26,L39,$A$7=27,L39,$A$7=28,L39,$A$7=29,L40,$A$7=30,L40,$A$7=31,L40,$A$7=32,L40,$A$7=33,L41,$A$7=34,L41,$A$7=35,L41,$A$7=36,L41,$A$7=37,L42,$A$7=38,L42,$A$7=39,L42,$A$7=40,L42)</f>
        <v>0</v>
      </c>
      <c r="N32" s="4" cm="1">
        <f t="array" ref="N32">_xlfn.IFS($A$7=1,0,$A$7=2,0,$A$7=3,0,$A$7=4,L42,$A$7=5,L43,$A$7=6,L43,$A$7=7,L43,$A$7=8,L43,$A$7=9,L44,$A$7=10,L38,$A$7=11,L38,$A$7=12,L38,$A$7=13,L40,$A$7=14,L40,$A$7=15,L40,$A$7=16,L40,$A$7=17,L42,$A$7=18,L42,$A$7=19,L42,$A$7=20,L42,$A$7=21,L44,$A$7=22,L44,$A$7=23,L44,$A$7=24,L44,$A$7=25,L46,$A$7=26,L46,$A$7=27,L46,$A$7=28,L46,$A$7=29,L48,$A$7=30,L48,$A$7=31,L48,$A$7=32,L48,$A$7=33,L50,$A$7=34,L50,$A$7=35,L50,$A$7=36,L50,$A$7=37,L51,$A$7=38,L52,$A$7=39,L52,$A$7=40,L52)</f>
        <v>0</v>
      </c>
      <c r="O32" s="4" cm="1">
        <f t="array" ref="O32">_xlfn.IFS($A$7=1,0,$A$7=2,0,$A$7=3,0,$A$7=4,L52,$A$7=5,L53,$A$7=6,L53,$A$7=7,L53,$A$7=8,L41,$A$7=9,L41,$A$7=10,L41,$A$7=11,L41,$A$7=12,L41,$A$7=13,L44,$A$7=14,L44,$A$7=15,L44,$A$7=16,L44,$A$7=17,L47,$A$7=18,L47,$A$7=19,L47,$A$7=20,L47,$A$7=21,L50,$A$7=22,L50,$A$7=23,L50,$A$7=24,L50,$A$7=25,L53,$A$7=26,L53,$A$7=27,L53,$A$7=28,L53,$A$7=29,L56,$A$7=30,L56,$A$7=31,L56,$A$7=32,L56,$A$7=33,L59,$A$7=34,L59,$A$7=35,L59,$A$7=36,L59,$A$7=37,L60,$A$7=38,L61,$A$7=39,L62,$A$7=40,L62)</f>
        <v>0</v>
      </c>
      <c r="P32" s="4" t="str">
        <f t="shared" si="2"/>
        <v>11b</v>
      </c>
      <c r="Q32" s="4" cm="1">
        <f t="array" ref="Q32">_xlfn.IFS($A$7=1,0,$A$7=2,0,$A$7=3,0,$A$7=4,P33,$A$7=5,P34,$A$7=6,P34,$A$7=7,P34,$A$7=8,P34,$A$7=9,P35,$A$7=10,P35,$A$7=11,P35,$A$7=12,P35,$A$7=13,P36,$A$7=14,P36,$A$7=15,P36,$A$7=16,P36,$A$7=17,P37,$A$7=18,P37,$A$7=19,P37,$A$7=20,P37,$A$7=21,P38,$A$7=22,P38,$A$7=23,P38,$A$7=24,P38,$A$7=25,P39,$A$7=26,P39,$A$7=27,P39,$A$7=28,P39,$A$7=29,P40,$A$7=30,P40,$A$7=31,P40,$A$7=32,P40,$A$7=33,P41,$A$7=34,P41,$A$7=35,P41,$A$7=36,P41,$A$7=37,P42,$A$7=38,P42,$A$7=39,P42,$A$7=40,P42)</f>
        <v>0</v>
      </c>
      <c r="R32" s="4" cm="1">
        <f t="array" ref="R32">_xlfn.IFS($A$7=1,0,$A$7=2,0,$A$7=3,0,$A$7=4,P42,$A$7=5,P43,$A$7=6,P43,$A$7=7,P43,$A$7=8,P43,$A$7=9,P44,$A$7=10,P38,$A$7=11,P38,$A$7=12,P38,$A$7=13,P40,$A$7=14,P40,$A$7=15,P40,$A$7=16,P40,$A$7=17,P42,$A$7=18,P42,$A$7=19,P42,$A$7=20,P42,$A$7=21,P44,$A$7=22,P44,$A$7=23,P44,$A$7=24,P44,$A$7=25,P46,$A$7=26,P46,$A$7=27,P46,$A$7=28,P46,$A$7=29,P48,$A$7=30,P48,$A$7=31,P48,$A$7=32,P48,$A$7=33,P50,$A$7=34,P50,$A$7=35,P50,$A$7=36,P50,$A$7=37,P51,$A$7=38,P52,$A$7=39,P52,$A$7=40,P52)</f>
        <v>0</v>
      </c>
      <c r="S32" s="4" cm="1">
        <f t="array" ref="S32">_xlfn.IFS($A$7=1,0,$A$7=2,0,$A$7=3,0,$A$7=4,P52,$A$7=5,P53,$A$7=6,P53,$A$7=7,P53,$A$7=8,P41,$A$7=9,P41,$A$7=10,P41,$A$7=11,P41,$A$7=12,P41,$A$7=13,P44,$A$7=14,P44,$A$7=15,P44,$A$7=16,P44,$A$7=17,P47,$A$7=18,P47,$A$7=19,P47,$A$7=20,P47,$A$7=21,P50,$A$7=22,P50,$A$7=23,P50,$A$7=24,P50,$A$7=25,P53,$A$7=26,P53,$A$7=27,P53,$A$7=28,P53,$A$7=29,P56,$A$7=30,P56,$A$7=31,P56,$A$7=32,P56,$A$7=33,P59,$A$7=34,P59,$A$7=35,P59,$A$7=36,P59,$A$7=37,P60,$A$7=38,P61,$A$7=39,P62,$A$7=40,P62)</f>
        <v>0</v>
      </c>
      <c r="T32" s="4" t="str">
        <f t="shared" si="3"/>
        <v>11a</v>
      </c>
      <c r="U32" s="4" cm="1">
        <f t="array" ref="U32">_xlfn.IFS($A$7=1,0,$A$7=2,0,$A$7=3,0,$A$7=4,T33,$A$7=5,T34,$A$7=6,T34,$A$7=7,T34,$A$7=8,T34,$A$7=9,T35,$A$7=10,T35,$A$7=11,T35,$A$7=12,T35,$A$7=13,T36,$A$7=14,T36,$A$7=15,T36,$A$7=16,T36,$A$7=17,T37,$A$7=18,T37,$A$7=19,T37,$A$7=20,T37,$A$7=21,T38,$A$7=22,T38,$A$7=23,T38,$A$7=24,T38,$A$7=25,T39,$A$7=26,T39,$A$7=27,T39,$A$7=28,T39,$A$7=29,T40,$A$7=30,T40,$A$7=31,T40,$A$7=32,T40,$A$7=33,T41,$A$7=34,T41,$A$7=35,T41,$A$7=36,T41,$A$7=37,T42,$A$7=38,T42,$A$7=39,T42,$A$7=40,T42)</f>
        <v>0</v>
      </c>
      <c r="V32" s="4" cm="1">
        <f t="array" ref="V32">_xlfn.IFS($A$7=1,0,$A$7=2,0,$A$7=3,0,$A$7=4,T42,$A$7=5,T43,$A$7=6,T43,$A$7=7,T43,$A$7=8,T43,$A$7=9,T44,$A$7=10,T38,$A$7=11,T38,$A$7=12,T38,$A$7=13,T40,$A$7=14,T40,$A$7=15,T40,$A$7=16,T40,$A$7=17,T42,$A$7=18,T42,$A$7=19,T42,$A$7=20,T42,$A$7=21,T44,$A$7=22,T44,$A$7=23,T44,$A$7=24,T44,$A$7=25,T46,$A$7=26,T46,$A$7=27,T46,$A$7=28,T46,$A$7=29,T48,$A$7=30,T48,$A$7=31,T48,$A$7=32,T48,$A$7=33,T50,$A$7=34,T50,$A$7=35,T50,$A$7=36,T50,$A$7=37,T51,$A$7=38,T52,$A$7=39,T52,$A$7=40,T52)</f>
        <v>0</v>
      </c>
      <c r="W32" s="4" cm="1">
        <f t="array" ref="W32">_xlfn.IFS($A$7=1,0,$A$7=2,0,$A$7=3,0,$A$7=4,T52,$A$7=5,T53,$A$7=6,T53,$A$7=7,T53,$A$7=8,T41,$A$7=9,T41,$A$7=10,T41,$A$7=11,T41,$A$7=12,T41,$A$7=13,T44,$A$7=14,T44,$A$7=15,T44,$A$7=16,T44,$A$7=17,T47,$A$7=18,T47,$A$7=19,T47,$A$7=20,T47,$A$7=21,T50,$A$7=22,T50,$A$7=23,T50,$A$7=24,T50,$A$7=25,T53,$A$7=26,T53,$A$7=27,T53,$A$7=28,T53,$A$7=29,T56,$A$7=30,T56,$A$7=31,T56,$A$7=32,T56,$A$7=33,T59,$A$7=34,T59,$A$7=35,T59,$A$7=36,T59,$A$7=37,T60,$A$7=38,T61,$A$7=39,T62,$A$7=40,T62)</f>
        <v>0</v>
      </c>
      <c r="X32" s="4" t="str">
        <f t="shared" si="4"/>
        <v>10d</v>
      </c>
      <c r="Y32" s="4" cm="1">
        <f t="array" ref="Y32">_xlfn.IFS($A$7=1,0,$A$7=2,0,$A$7=3,0,$A$7=4,X33,$A$7=5,X34,$A$7=6,X34,$A$7=7,X34,$A$7=8,X34,$A$7=9,X35,$A$7=10,X35,$A$7=11,X35,$A$7=12,X35,$A$7=13,X36,$A$7=14,X36,$A$7=15,X36,$A$7=16,X36,$A$7=17,X37,$A$7=18,X37,$A$7=19,X37,$A$7=20,X37,$A$7=21,X38,$A$7=22,X38,$A$7=23,X38,$A$7=24,X38,$A$7=25,X39,$A$7=26,X39,$A$7=27,X39,$A$7=28,X39,$A$7=29,X40,$A$7=30,X40,$A$7=31,X40,$A$7=32,X40,$A$7=33,X41,$A$7=34,X41,$A$7=35,X41,$A$7=36,X41,$A$7=37,X42,$A$7=38,X42,$A$7=39,X42,$A$7=40,X42)</f>
        <v>0</v>
      </c>
      <c r="Z32" s="4" cm="1">
        <f t="array" ref="Z32">_xlfn.IFS($A$7=1,0,$A$7=2,0,$A$7=3,0,$A$7=4,X42,$A$7=5,X43,$A$7=6,X43,$A$7=7,X43,$A$7=8,X43,$A$7=9,X44,$A$7=10,X38,$A$7=11,X38,$A$7=12,X38,$A$7=13,X40,$A$7=14,X40,$A$7=15,X40,$A$7=16,X40,$A$7=17,X42,$A$7=18,X42,$A$7=19,X42,$A$7=20,X42,$A$7=21,X44,$A$7=22,X44,$A$7=23,X44,$A$7=24,X44,$A$7=25,X46,$A$7=26,X46,$A$7=27,X46,$A$7=28,X46,$A$7=29,X48,$A$7=30,X48,$A$7=31,X48,$A$7=32,X48,$A$7=33,X50,$A$7=34,X50,$A$7=35,X50,$A$7=36,X50,$A$7=37,X51,$A$7=38,X52,$A$7=39,X52,$A$7=40,X52)</f>
        <v>0</v>
      </c>
      <c r="AA32" s="4" cm="1">
        <f t="array" ref="AA32">_xlfn.IFS($A$7=1,0,$A$7=2,0,$A$7=3,0,$A$7=4,X52,$A$7=5,X53,$A$7=6,X53,$A$7=7,X53,$A$7=8,X41,$A$7=9,X41,$A$7=10,X41,$A$7=11,X41,$A$7=12,X41,$A$7=13,X44,$A$7=14,X44,$A$7=15,X44,$A$7=16,X44,$A$7=17,X47,$A$7=18,X47,$A$7=19,X47,$A$7=20,X47,$A$7=21,X50,$A$7=22,X50,$A$7=23,X50,$A$7=24,X50,$A$7=25,X53,$A$7=26,X53,$A$7=27,X53,$A$7=28,X53,$A$7=29,X56,$A$7=30,X56,$A$7=31,X56,$A$7=32,X56,$A$7=33,X59,$A$7=34,X59,$A$7=35,X59,$A$7=36,X59,$A$7=37,X60,$A$7=38,X61,$A$7=39,X62,$A$7=40,X62)</f>
        <v>0</v>
      </c>
      <c r="AB32" s="4" t="str">
        <f t="shared" si="5"/>
        <v>10c</v>
      </c>
      <c r="AC32" s="4" cm="1">
        <f t="array" ref="AC32">_xlfn.IFS($A$7=1,0,$A$7=2,0,$A$7=3,0,$A$7=4,AB33,$A$7=5,AB34,$A$7=6,AB34,$A$7=7,AB34,$A$7=8,AB34,$A$7=9,AB35,$A$7=10,AB35,$A$7=11,AB35,$A$7=12,AB35,$A$7=13,AB36,$A$7=14,AB36,$A$7=15,AB36,$A$7=16,AB36,$A$7=17,AB37,$A$7=18,AB37,$A$7=19,AB37,$A$7=20,AB37,$A$7=21,AB38,$A$7=22,AB38,$A$7=23,AB38,$A$7=24,AB38,$A$7=25,AB39,$A$7=26,AB39,$A$7=27,AB39,$A$7=28,AB39,$A$7=29,AB40,$A$7=30,AB40,$A$7=31,AB40,$A$7=32,AB40,$A$7=33,AB41,$A$7=34,AB41,$A$7=35,AB41,$A$7=36,AB41,$A$7=37,AB42,$A$7=38,AB42,$A$7=39,AB42,$A$7=40,AB42)</f>
        <v>0</v>
      </c>
      <c r="AD32" s="4" cm="1">
        <f t="array" ref="AD32">_xlfn.IFS($A$7=1,0,$A$7=2,0,$A$7=3,0,$A$7=4,AB42,$A$7=5,AB43,$A$7=6,AB43,$A$7=7,AB43,$A$7=8,AB43,$A$7=9,AB44,$A$7=10,AB38,$A$7=11,AB38,$A$7=12,AB38,$A$7=13,AB40,$A$7=14,AB40,$A$7=15,AB40,$A$7=16,AB40,$A$7=17,AB42,$A$7=18,AB42,$A$7=19,AB42,$A$7=20,AB42,$A$7=21,AB44,$A$7=22,AB44,$A$7=23,AB44,$A$7=24,AB44,$A$7=25,AB46,$A$7=26,AB46,$A$7=27,AB46,$A$7=28,AB46,$A$7=29,AB48,$A$7=30,AB48,$A$7=31,AB48,$A$7=32,AB48,$A$7=33,AB50,$A$7=34,AB50,$A$7=35,AB50,$A$7=36,AB50,$A$7=37,AB51,$A$7=38,AB52,$A$7=39,AB52,$A$7=40,AB52)</f>
        <v>0</v>
      </c>
      <c r="AE32" s="4" cm="1">
        <f t="array" ref="AE32">_xlfn.IFS($A$7=1,0,$A$7=2,0,$A$7=3,0,$A$7=4,AB52,$A$7=5,AB53,$A$7=6,AB53,$A$7=7,AB53,$A$7=8,AB41,$A$7=9,AB41,$A$7=10,AB41,$A$7=11,AB41,$A$7=12,AB41,$A$7=13,AB44,$A$7=14,AB44,$A$7=15,AB44,$A$7=16,AB44,$A$7=17,AB47,$A$7=18,AB47,$A$7=19,AB47,$A$7=20,AB47,$A$7=21,AB50,$A$7=22,AB50,$A$7=23,AB50,$A$7=24,AB50,$A$7=25,AB53,$A$7=26,AB53,$A$7=27,AB53,$A$7=28,AB53,$A$7=29,AB56,$A$7=30,AB56,$A$7=31,AB56,$A$7=32,AB56,$A$7=33,AB59,$A$7=34,AB59,$A$7=35,AB59,$A$7=36,AB59,$A$7=37,AB60,$A$7=38,AB61,$A$7=39,AB62,$A$7=40,AB62)</f>
        <v>0</v>
      </c>
      <c r="AF32" s="4" t="str">
        <f t="shared" si="6"/>
        <v>10b</v>
      </c>
      <c r="AG32" s="4" cm="1">
        <f t="array" ref="AG32">_xlfn.IFS($A$7=1,0,$A$7=2,0,$A$7=3,0,$A$7=4,AF33,$A$7=5,AF34,$A$7=6,AF34,$A$7=7,AF34,$A$7=8,AF34,$A$7=9,AF35,$A$7=10,AF35,$A$7=11,AF35,$A$7=12,AF35,$A$7=13,AF36,$A$7=14,AF36,$A$7=15,AF36,$A$7=16,AF36,$A$7=17,AF37,$A$7=18,AF37,$A$7=19,AF37,$A$7=20,AF37,$A$7=21,AF38,$A$7=22,AF38,$A$7=23,AF38,$A$7=24,AF38,$A$7=25,AF39,$A$7=26,AF39,$A$7=27,AF39,$A$7=28,AF39,$A$7=29,AF40,$A$7=30,AF40,$A$7=31,AF40,$A$7=32,AF40,$A$7=33,AF41,$A$7=34,AF41,$A$7=35,AF41,$A$7=36,AF41,$A$7=37,AF42,$A$7=38,AF42,$A$7=39,AF42,$A$7=40,AF42)</f>
        <v>0</v>
      </c>
      <c r="AH32" s="4" cm="1">
        <f t="array" ref="AH32">_xlfn.IFS($A$7=1,0,$A$7=2,0,$A$7=3,0,$A$7=4,AF42,$A$7=5,AF43,$A$7=6,AF43,$A$7=7,AF43,$A$7=8,AF43,$A$7=9,AF44,$A$7=10,AF38,$A$7=11,AF38,$A$7=12,AF38,$A$7=13,AF40,$A$7=14,AF40,$A$7=15,AF40,$A$7=16,AF40,$A$7=17,AF42,$A$7=18,AF42,$A$7=19,AF42,$A$7=20,AF42,$A$7=21,AF44,$A$7=22,AF44,$A$7=23,AF44,$A$7=24,AF44,$A$7=25,AF46,$A$7=26,AF46,$A$7=27,AF46,$A$7=28,AF46,$A$7=29,AF48,$A$7=30,AF48,$A$7=31,AF48,$A$7=32,AF48,$A$7=33,AF50,$A$7=34,AF50,$A$7=35,AF50,$A$7=36,AF50,$A$7=37,AF51,$A$7=38,AF52,$A$7=39,AF52,$A$7=40,AF52)</f>
        <v>0</v>
      </c>
      <c r="AI32" s="4" cm="1">
        <f t="array" ref="AI32">_xlfn.IFS($A$7=1,0,$A$7=2,0,$A$7=3,0,$A$7=4,AF52,$A$7=5,AF53,$A$7=6,AF53,$A$7=7,AF53,$A$7=8,AF41,$A$7=9,AF41,$A$7=10,AF41,$A$7=11,AF41,$A$7=12,AF41,$A$7=13,AF44,$A$7=14,AF44,$A$7=15,AF44,$A$7=16,AF44,$A$7=17,AF47,$A$7=18,AF47,$A$7=19,AF47,$A$7=20,AF47,$A$7=21,AF50,$A$7=22,AF50,$A$7=23,AF50,$A$7=24,AF50,$A$7=25,AF53,$A$7=26,AF53,$A$7=27,AF53,$A$7=28,AF53,$A$7=29,AF56,$A$7=30,AF56,$A$7=31,AF56,$A$7=32,AF56,$A$7=33,AF59,$A$7=34,AF59,$A$7=35,AF59,$A$7=36,AF59,$A$7=37,AF60,$A$7=38,AF61,$A$7=39,AF62,$A$7=40,AF62)</f>
        <v>0</v>
      </c>
      <c r="AJ32" s="4" t="str">
        <f t="shared" si="7"/>
        <v>10a</v>
      </c>
      <c r="AK32" s="4" cm="1">
        <f t="array" ref="AK32">_xlfn.IFS($A$7=1,0,$A$7=2,0,$A$7=3,0,$A$7=4,AJ33,$A$7=5,AJ34,$A$7=6,AJ34,$A$7=7,AJ34,$A$7=8,AJ34,$A$7=9,AJ35,$A$7=10,AJ35,$A$7=11,AJ35,$A$7=12,AJ35,$A$7=13,AJ36,$A$7=14,AJ36,$A$7=15,AJ36,$A$7=16,AJ36,$A$7=17,AJ37,$A$7=18,AJ37,$A$7=19,AJ37,$A$7=20,AJ37,$A$7=21,AJ38,$A$7=22,AJ38,$A$7=23,AJ38,$A$7=24,AJ38,$A$7=25,AJ39,$A$7=26,AJ39,$A$7=27,AJ39,$A$7=28,AJ39,$A$7=29,AJ40,$A$7=30,AJ40,$A$7=31,AJ40,$A$7=32,AJ40,$A$7=33,AJ41,$A$7=34,AJ41,$A$7=35,AJ41,$A$7=36,AJ41,$A$7=37,AJ42,$A$7=38,AJ42,$A$7=39,AJ42,$A$7=40,AJ42)</f>
        <v>0</v>
      </c>
      <c r="AL32" s="4" cm="1">
        <f t="array" ref="AL32">_xlfn.IFS($A$7=1,0,$A$7=2,0,$A$7=3,0,$A$7=4,AJ42,$A$7=5,AJ43,$A$7=6,AJ43,$A$7=7,AJ43,$A$7=8,AJ43,$A$7=9,AJ44,$A$7=10,AJ38,$A$7=11,AJ38,$A$7=12,AJ38,$A$7=13,AJ40,$A$7=14,AJ40,$A$7=15,AJ40,$A$7=16,AJ40,$A$7=17,AJ42,$A$7=18,AJ42,$A$7=19,AJ42,$A$7=20,AJ42,$A$7=21,AJ44,$A$7=22,AJ44,$A$7=23,AJ44,$A$7=24,AJ44,$A$7=25,AJ46,$A$7=26,AJ46,$A$7=27,AJ46,$A$7=28,AJ46,$A$7=29,AJ48,$A$7=30,AJ48,$A$7=31,AJ48,$A$7=32,AJ48,$A$7=33,AJ50,$A$7=34,AJ50,$A$7=35,AJ50,$A$7=36,AJ50,$A$7=37,AJ51,$A$7=38,AJ52,$A$7=39,AJ52,$A$7=40,AJ52)</f>
        <v>0</v>
      </c>
      <c r="AM32" s="4" cm="1">
        <f t="array" ref="AM32">_xlfn.IFS($A$7=1,0,$A$7=2,0,$A$7=3,0,$A$7=4,AJ52,$A$7=5,AJ53,$A$7=6,AJ53,$A$7=7,AJ53,$A$7=8,AJ41,$A$7=9,AJ41,$A$7=10,AJ41,$A$7=11,AJ41,$A$7=12,AJ41,$A$7=13,AJ44,$A$7=14,AJ44,$A$7=15,AJ44,$A$7=16,AJ44,$A$7=17,AJ47,$A$7=18,AJ47,$A$7=19,AJ47,$A$7=20,AJ47,$A$7=21,AJ50,$A$7=22,AJ50,$A$7=23,AJ50,$A$7=24,AJ50,$A$7=25,AJ53,$A$7=26,AJ53,$A$7=27,AJ53,$A$7=28,AJ53,$A$7=29,AJ56,$A$7=30,AJ56,$A$7=31,AJ56,$A$7=32,AJ56,$A$7=33,AJ59,$A$7=34,AJ59,$A$7=35,AJ59,$A$7=36,AJ59,$A$7=37,AJ60,$A$7=38,AJ61,$A$7=39,AJ62,$A$7=40,AJ62)</f>
        <v>0</v>
      </c>
      <c r="AN32" s="4" t="str">
        <f t="shared" si="8"/>
        <v>9d</v>
      </c>
      <c r="AO32" s="4" cm="1">
        <f t="array" ref="AO32">_xlfn.IFS($A$7=1,0,$A$7=2,0,$A$7=3,0,$A$7=4,AN33,$A$7=5,AN34,$A$7=6,AN34,$A$7=7,AN34,$A$7=8,AN34,$A$7=9,AN35,$A$7=10,AN35,$A$7=11,AN35,$A$7=12,AN35,$A$7=13,AN36,$A$7=14,AN36,$A$7=15,AN36,$A$7=16,AN36,$A$7=17,AN37,$A$7=18,AN37,$A$7=19,AN37,$A$7=20,AN37,$A$7=21,AN38,$A$7=22,AN38,$A$7=23,AN38,$A$7=24,AN38,$A$7=25,AN39,$A$7=26,AN39,$A$7=27,AN39,$A$7=28,AN39,$A$7=29,AN40,$A$7=30,AN40,$A$7=31,AN40,$A$7=32,AN40,$A$7=33,AN41,$A$7=34,AN41,$A$7=35,AN41,$A$7=36,AN41,$A$7=37,AN42,$A$7=38,AN42,$A$7=39,AN42,$A$7=40,AN42)</f>
        <v>0</v>
      </c>
      <c r="AP32" s="4" cm="1">
        <f t="array" ref="AP32">_xlfn.IFS($A$7=1,0,$A$7=2,0,$A$7=3,0,$A$7=4,AN42,$A$7=5,AN43,$A$7=6,AN43,$A$7=7,AN43,$A$7=8,AN43,$A$7=9,AN44,$A$7=10,AN38,$A$7=11,AN38,$A$7=12,AN38,$A$7=13,AN40,$A$7=14,AN40,$A$7=15,AN40,$A$7=16,AN40,$A$7=17,AN42,$A$7=18,AN42,$A$7=19,AN42,$A$7=20,AN42,$A$7=21,AN44,$A$7=22,AN44,$A$7=23,AN44,$A$7=24,AN44,$A$7=25,AN46,$A$7=26,AN46,$A$7=27,AN46,$A$7=28,AN46,$A$7=29,AN48,$A$7=30,AN48,$A$7=31,AN48,$A$7=32,AN48,$A$7=33,AN50,$A$7=34,AN50,$A$7=35,AN50,$A$7=36,AN50,$A$7=37,AN51,$A$7=38,AN52,$A$7=39,AN52,$A$7=40,AN52)</f>
        <v>0</v>
      </c>
      <c r="AQ32" s="4" cm="1">
        <f t="array" ref="AQ32">_xlfn.IFS($A$7=1,0,$A$7=2,0,$A$7=3,0,$A$7=4,AN52,$A$7=5,AN53,$A$7=6,AN53,$A$7=7,AN53,$A$7=8,AN41,$A$7=9,AN41,$A$7=10,AN41,$A$7=11,AN41,$A$7=12,AN41,$A$7=13,AN44,$A$7=14,AN44,$A$7=15,AN44,$A$7=16,AN44,$A$7=17,AN47,$A$7=18,AN47,$A$7=19,AN47,$A$7=20,AN47,$A$7=21,AN50,$A$7=22,AN50,$A$7=23,AN50,$A$7=24,AN50,$A$7=25,AN53,$A$7=26,AN53,$A$7=27,AN53,$A$7=28,AN53,$A$7=29,AN56,$A$7=30,AN56,$A$7=31,AN56,$A$7=32,AN56,$A$7=33,AN59,$A$7=34,AN59,$A$7=35,AN59,$A$7=36,AN59,$A$7=37,AN60,$A$7=38,AN61,$A$7=39,AN62,$A$7=40,AN62)</f>
        <v>0</v>
      </c>
      <c r="AR32" s="4" t="str">
        <f t="shared" si="9"/>
        <v>9c</v>
      </c>
      <c r="AS32" s="4" t="str" cm="1">
        <f t="array" ref="AS32">_xlfn.IFS($A$7=1,0,$A$7=2,0,$A$7=3,0,$A$7=4,AR33,$A$7=5,AR34,$A$7=6,AR34,$A$7=7,AR34,$A$7=8,AR34,$A$7=9,AR35,$A$7=10,AR35,$A$7=11,AR35,$A$7=12,AR35,$A$7=13,AR36,$A$7=14,AR36,$A$7=15,AR36,$A$7=16,AR36,$A$7=17,AR37,$A$7=18,AR37,$A$7=19,AR37,$A$7=20,AR37,$A$7=21,AR38,$A$7=22,AR38,$A$7=23,AR38,$A$7=24,AR38,$A$7=25,AR39,$A$7=26,AR39,$A$7=27,AR39,$A$7=28,AR39,$A$7=29,AR40,$A$7=30,AR40,$A$7=31,AR40,$A$7=32,AR40,$A$7=33,AR41,$A$7=34,AR41,$A$7=35,AR41,$A$7=36,AR41,$A$7=37,AR42,$A$7=38,AR42,$A$7=39,AR42,$A$7=40,AR42)</f>
        <v>11b</v>
      </c>
      <c r="AT32" s="4" cm="1">
        <f t="array" ref="AT32">_xlfn.IFS($A$7=1,0,$A$7=2,0,$A$7=3,0,$A$7=4,AR42,$A$7=5,AR43,$A$7=6,AR43,$A$7=7,AR43,$A$7=8,AR43,$A$7=9,AR44,$A$7=10,AR38,$A$7=11,AR38,$A$7=12,AR38,$A$7=13,AR40,$A$7=14,AR40,$A$7=15,AR40,$A$7=16,AR40,$A$7=17,AR42,$A$7=18,AR42,$A$7=19,AR42,$A$7=20,AR42,$A$7=21,AR44,$A$7=22,AR44,$A$7=23,AR44,$A$7=24,AR44,$A$7=25,AR46,$A$7=26,AR46,$A$7=27,AR46,$A$7=28,AR46,$A$7=29,AR48,$A$7=30,AR48,$A$7=31,AR48,$A$7=32,AR48,$A$7=33,AR50,$A$7=34,AR50,$A$7=35,AR50,$A$7=36,AR50,$A$7=37,AR51,$A$7=38,AR52,$A$7=39,AR52,$A$7=40,AR52)</f>
        <v>0</v>
      </c>
      <c r="AU32" s="4" cm="1">
        <f t="array" ref="AU32">_xlfn.IFS($A$7=1,0,$A$7=2,0,$A$7=3,0,$A$7=4,AR52,$A$7=5,AR53,$A$7=6,AR53,$A$7=7,AR53,$A$7=8,AR41,$A$7=9,AR41,$A$7=10,AR41,$A$7=11,AR41,$A$7=12,AR41,$A$7=13,AR44,$A$7=14,AR44,$A$7=15,AR44,$A$7=16,AR44,$A$7=17,AR47,$A$7=18,AR47,$A$7=19,AR47,$A$7=20,AR47,$A$7=21,AR50,$A$7=22,AR50,$A$7=23,AR50,$A$7=24,AR50,$A$7=25,AR53,$A$7=26,AR53,$A$7=27,AR53,$A$7=28,AR53,$A$7=29,AR56,$A$7=30,AR56,$A$7=31,AR56,$A$7=32,AR56,$A$7=33,AR59,$A$7=34,AR59,$A$7=35,AR59,$A$7=36,AR59,$A$7=37,AR60,$A$7=38,AR61,$A$7=39,AR62,$A$7=40,AR62)</f>
        <v>0</v>
      </c>
      <c r="AV32" s="4" t="str">
        <f t="shared" si="10"/>
        <v>9b</v>
      </c>
      <c r="AW32" s="4" t="str" cm="1">
        <f t="array" ref="AW32">_xlfn.IFS($A$7=1,0,$A$7=2,0,$A$7=3,0,$A$7=4,AV33,$A$7=5,AV34,$A$7=6,AV34,$A$7=7,AV34,$A$7=8,AV34,$A$7=9,AV35,$A$7=10,AV35,$A$7=11,AV35,$A$7=12,AV35,$A$7=13,AV36,$A$7=14,AV36,$A$7=15,AV36,$A$7=16,AV36,$A$7=17,AV37,$A$7=18,AV37,$A$7=19,AV37,$A$7=20,AV37,$A$7=21,AV38,$A$7=22,AV38,$A$7=23,AV38,$A$7=24,AV38,$A$7=25,AV39,$A$7=26,AV39,$A$7=27,AV39,$A$7=28,AV39,$A$7=29,AV40,$A$7=30,AV40,$A$7=31,AV40,$A$7=32,AV40,$A$7=33,AV41,$A$7=34,AV41,$A$7=35,AV41,$A$7=36,AV41,$A$7=37,AV42,$A$7=38,AV42,$A$7=39,AV42,$A$7=40,AV42)</f>
        <v>11a</v>
      </c>
      <c r="AX32" s="4" cm="1">
        <f t="array" ref="AX32">_xlfn.IFS($A$7=1,0,$A$7=2,0,$A$7=3,0,$A$7=4,AV42,$A$7=5,AV43,$A$7=6,AV43,$A$7=7,AV43,$A$7=8,AV43,$A$7=9,AV44,$A$7=10,AV38,$A$7=11,AV38,$A$7=12,AV38,$A$7=13,AV40,$A$7=14,AV40,$A$7=15,AV40,$A$7=16,AV40,$A$7=17,AV42,$A$7=18,AV42,$A$7=19,AV42,$A$7=20,AV42,$A$7=21,AV44,$A$7=22,AV44,$A$7=23,AV44,$A$7=24,AV44,$A$7=25,AV46,$A$7=26,AV46,$A$7=27,AV46,$A$7=28,AV46,$A$7=29,AV48,$A$7=30,AV48,$A$7=31,AV48,$A$7=32,AV48,$A$7=33,AV50,$A$7=34,AV50,$A$7=35,AV50,$A$7=36,AV50,$A$7=37,AV51,$A$7=38,AV52,$A$7=39,AV52,$A$7=40,AV52)</f>
        <v>0</v>
      </c>
      <c r="AY32" s="4" cm="1">
        <f t="array" ref="AY32">_xlfn.IFS($A$7=1,0,$A$7=2,0,$A$7=3,0,$A$7=4,AV52,$A$7=5,AV53,$A$7=6,AV53,$A$7=7,AV53,$A$7=8,AV41,$A$7=9,AV41,$A$7=10,AV41,$A$7=11,AV41,$A$7=12,AV41,$A$7=13,AV44,$A$7=14,AV44,$A$7=15,AV44,$A$7=16,AV44,$A$7=17,AV47,$A$7=18,AV47,$A$7=19,AV47,$A$7=20,AV47,$A$7=21,AV50,$A$7=22,AV50,$A$7=23,AV50,$A$7=24,AV50,$A$7=25,AV53,$A$7=26,AV53,$A$7=27,AV53,$A$7=28,AV53,$A$7=29,AV56,$A$7=30,AV56,$A$7=31,AV56,$A$7=32,AV56,$A$7=33,AV59,$A$7=34,AV59,$A$7=35,AV59,$A$7=36,AV59,$A$7=37,AV60,$A$7=38,AV61,$A$7=39,AV62,$A$7=40,AV62)</f>
        <v>0</v>
      </c>
      <c r="BF32" s="1"/>
      <c r="BG32" s="1"/>
      <c r="BH32" s="1"/>
      <c r="BI32" s="1"/>
      <c r="BJ32" s="1"/>
      <c r="BK32" s="1"/>
    </row>
    <row r="33" spans="1:63" x14ac:dyDescent="0.2">
      <c r="A33" s="1">
        <v>-17</v>
      </c>
      <c r="B33">
        <v>30</v>
      </c>
      <c r="C33" s="3">
        <f t="shared" si="0"/>
        <v>1.1597222222222221</v>
      </c>
      <c r="D33" s="4">
        <f>'Zeitpläne Stationen'!B32</f>
        <v>0</v>
      </c>
      <c r="E33" s="4" cm="1">
        <f t="array" ref="E33">_xlfn.IFS($A$7=1,0,$A$7=2,0,$A$7=3,0,$A$7=4,D34,$A$7=5,D35,$A$7=6,D35,$A$7=7,D35,$A$7=8,D35,$A$7=9,D36,$A$7=10,D36,$A$7=11,D36,$A$7=12,D36,$A$7=13,D37,$A$7=14,D37,$A$7=15,D37,$A$7=16,D37,$A$7=17,D38,$A$7=18,D38,$A$7=19,D38,$A$7=20,D38,$A$7=21,D39,$A$7=22,D39,$A$7=23,D39,$A$7=24,D39,$A$7=25,D40,$A$7=26,D40,$A$7=27,D40,$A$7=28,D40,$A$7=29,D41,$A$7=30,D41,$A$7=31,D41,$A$7=32,D41,$A$7=33,D42,$A$7=34,D42,$A$7=35,D42,$A$7=36,D42,$A$7=37,D43,$A$7=38,D43,$A$7=39,D43,$A$7=40,D43)</f>
        <v>0</v>
      </c>
      <c r="F33" s="4" cm="1">
        <f t="array" ref="F33">_xlfn.IFS($A$7=1,0,$A$7=2,0,$A$7=3,0,$A$7=4,D43,$A$7=5,D44,$A$7=6,D44,$A$7=7,D44,$A$7=8,D44,$A$7=9,D45,$A$7=10,D39,$A$7=11,D39,$A$7=12,D39,$A$7=13,D41,$A$7=14,D41,$A$7=15,D41,$A$7=16,D41,$A$7=17,D43,$A$7=18,D43,$A$7=19,D43,$A$7=20,D43,$A$7=21,D45,$A$7=22,D45,$A$7=23,D45,$A$7=24,D45,$A$7=25,D47,$A$7=26,D47,$A$7=27,D47,$A$7=28,D47,$A$7=29,D49,$A$7=30,D49,$A$7=31,D49,$A$7=32,D49,$A$7=33,D51,$A$7=34,D51,$A$7=35,D51,$A$7=36,D51,$A$7=37,D52,$A$7=38,D53,$A$7=39,D53,$A$7=40,D53)</f>
        <v>4</v>
      </c>
      <c r="G33" s="4" cm="1">
        <f t="array" ref="G33">_xlfn.IFS($A$7=1,0,$A$7=2,0,$A$7=3,0,$A$7=4,D53,$A$7=5,D54,$A$7=6,D54,$A$7=7,D54,$A$7=8,D42,$A$7=9,D42,$A$7=10,D42,$A$7=11,D42,$A$7=12,D42,$A$7=13,D45,$A$7=14,D45,$A$7=15,D45,$A$7=16,D45,$A$7=17,D48,$A$7=18,D48,$A$7=19,D48,$A$7=20,D48,$A$7=21,D51,$A$7=22,D51,$A$7=23,D51,$A$7=24,D51,$A$7=25,D54,$A$7=26,D54,$A$7=27,D54,$A$7=28,D54,$A$7=29,D57,$A$7=30,D57,$A$7=31,D57,$A$7=32,D57,$A$7=33,D60,$A$7=34,D60,$A$7=35,D60,$A$7=36,D60,$A$7=37,D61,$A$7=38,D62,$A$7=39,D63,$A$7=40,D63)</f>
        <v>11</v>
      </c>
      <c r="H33" s="4">
        <f>'Zeitpläne Stationen'!B31</f>
        <v>0</v>
      </c>
      <c r="I33" s="4" cm="1">
        <f t="array" ref="I33">_xlfn.IFS($A$7=1,0,$A$7=2,0,$A$7=3,0,$A$7=4,H34,$A$7=5,H35,$A$7=6,H35,$A$7=7,H35,$A$7=8,H35,$A$7=9,H36,$A$7=10,H36,$A$7=11,H36,$A$7=12,H36,$A$7=13,H37,$A$7=14,H37,$A$7=15,H37,$A$7=16,H37,$A$7=17,H38,$A$7=18,H38,$A$7=19,H38,$A$7=20,H38,$A$7=21,H39,$A$7=22,H39,$A$7=23,H39,$A$7=24,H39,$A$7=25,H40,$A$7=26,H40,$A$7=27,H40,$A$7=28,H40,$A$7=29,H41,$A$7=30,H41,$A$7=31,H41,$A$7=32,H41,$A$7=33,H42,$A$7=34,H42,$A$7=35,H42,$A$7=36,H42,$A$7=37,H43,$A$7=38,H43,$A$7=39,H43,$A$7=40,H43)</f>
        <v>0</v>
      </c>
      <c r="J33" s="4" cm="1">
        <f t="array" ref="J33">_xlfn.IFS($A$7=1,0,$A$7=2,0,$A$7=3,0,$A$7=4,H43,$A$7=5,H44,$A$7=6,H44,$A$7=7,H44,$A$7=8,H44,$A$7=9,H45,$A$7=10,H39,$A$7=11,H39,$A$7=12,H39,$A$7=13,H41,$A$7=14,H41,$A$7=15,H41,$A$7=16,H41,$A$7=17,H43,$A$7=18,H43,$A$7=19,H43,$A$7=20,H43,$A$7=21,H45,$A$7=22,H45,$A$7=23,H45,$A$7=24,H45,$A$7=25,H47,$A$7=26,H47,$A$7=27,H47,$A$7=28,H47,$A$7=29,H49,$A$7=30,H49,$A$7=31,H49,$A$7=32,H49,$A$7=33,H51,$A$7=34,H51,$A$7=35,H51,$A$7=36,H51,$A$7=37,H52,$A$7=38,H53,$A$7=39,H53,$A$7=40,H53)</f>
        <v>0</v>
      </c>
      <c r="K33" s="4" cm="1">
        <f t="array" ref="K33">_xlfn.IFS($A$7=1,0,$A$7=2,0,$A$7=3,0,$A$7=4,H53,$A$7=5,H54,$A$7=6,H54,$A$7=7,H54,$A$7=8,H42,$A$7=9,H42,$A$7=10,H42,$A$7=11,H42,$A$7=12,H42,$A$7=13,H45,$A$7=14,H45,$A$7=15,H45,$A$7=16,H45,$A$7=17,H48,$A$7=18,H48,$A$7=19,H48,$A$7=20,H48,$A$7=21,H51,$A$7=22,H51,$A$7=23,H51,$A$7=24,H51,$A$7=25,H54,$A$7=26,H54,$A$7=27,H54,$A$7=28,H54,$A$7=29,H57,$A$7=30,H57,$A$7=31,H57,$A$7=32,H57,$A$7=33,H60,$A$7=34,H60,$A$7=35,H60,$A$7=36,H60,$A$7=37,H61,$A$7=38,H62,$A$7=39,H63,$A$7=40,H63)</f>
        <v>0</v>
      </c>
      <c r="L33" s="4">
        <f t="shared" si="1"/>
        <v>0</v>
      </c>
      <c r="M33" s="4" cm="1">
        <f t="array" ref="M33">_xlfn.IFS($A$7=1,0,$A$7=2,0,$A$7=3,0,$A$7=4,L34,$A$7=5,L35,$A$7=6,L35,$A$7=7,L35,$A$7=8,L35,$A$7=9,L36,$A$7=10,L36,$A$7=11,L36,$A$7=12,L36,$A$7=13,L37,$A$7=14,L37,$A$7=15,L37,$A$7=16,L37,$A$7=17,L38,$A$7=18,L38,$A$7=19,L38,$A$7=20,L38,$A$7=21,L39,$A$7=22,L39,$A$7=23,L39,$A$7=24,L39,$A$7=25,L40,$A$7=26,L40,$A$7=27,L40,$A$7=28,L40,$A$7=29,L41,$A$7=30,L41,$A$7=31,L41,$A$7=32,L41,$A$7=33,L42,$A$7=34,L42,$A$7=35,L42,$A$7=36,L42,$A$7=37,L43,$A$7=38,L43,$A$7=39,L43,$A$7=40,L43)</f>
        <v>0</v>
      </c>
      <c r="N33" s="4" cm="1">
        <f t="array" ref="N33">_xlfn.IFS($A$7=1,0,$A$7=2,0,$A$7=3,0,$A$7=4,L43,$A$7=5,L44,$A$7=6,L44,$A$7=7,L44,$A$7=8,L44,$A$7=9,L45,$A$7=10,L39,$A$7=11,L39,$A$7=12,L39,$A$7=13,L41,$A$7=14,L41,$A$7=15,L41,$A$7=16,L41,$A$7=17,L43,$A$7=18,L43,$A$7=19,L43,$A$7=20,L43,$A$7=21,L45,$A$7=22,L45,$A$7=23,L45,$A$7=24,L45,$A$7=25,L47,$A$7=26,L47,$A$7=27,L47,$A$7=28,L47,$A$7=29,L49,$A$7=30,L49,$A$7=31,L49,$A$7=32,L49,$A$7=33,L51,$A$7=34,L51,$A$7=35,L51,$A$7=36,L51,$A$7=37,L52,$A$7=38,L53,$A$7=39,L53,$A$7=40,L53)</f>
        <v>0</v>
      </c>
      <c r="O33" s="4" cm="1">
        <f t="array" ref="O33">_xlfn.IFS($A$7=1,0,$A$7=2,0,$A$7=3,0,$A$7=4,L53,$A$7=5,L54,$A$7=6,L54,$A$7=7,L54,$A$7=8,L42,$A$7=9,L42,$A$7=10,L42,$A$7=11,L42,$A$7=12,L42,$A$7=13,L45,$A$7=14,L45,$A$7=15,L45,$A$7=16,L45,$A$7=17,L48,$A$7=18,L48,$A$7=19,L48,$A$7=20,L48,$A$7=21,L51,$A$7=22,L51,$A$7=23,L51,$A$7=24,L51,$A$7=25,L54,$A$7=26,L54,$A$7=27,L54,$A$7=28,L54,$A$7=29,L57,$A$7=30,L57,$A$7=31,L57,$A$7=32,L57,$A$7=33,L60,$A$7=34,L60,$A$7=35,L60,$A$7=36,L60,$A$7=37,L61,$A$7=38,L62,$A$7=39,L63,$A$7=40,L63)</f>
        <v>0</v>
      </c>
      <c r="P33" s="4">
        <f t="shared" si="2"/>
        <v>0</v>
      </c>
      <c r="Q33" s="4" cm="1">
        <f t="array" ref="Q33">_xlfn.IFS($A$7=1,0,$A$7=2,0,$A$7=3,0,$A$7=4,P34,$A$7=5,P35,$A$7=6,P35,$A$7=7,P35,$A$7=8,P35,$A$7=9,P36,$A$7=10,P36,$A$7=11,P36,$A$7=12,P36,$A$7=13,P37,$A$7=14,P37,$A$7=15,P37,$A$7=16,P37,$A$7=17,P38,$A$7=18,P38,$A$7=19,P38,$A$7=20,P38,$A$7=21,P39,$A$7=22,P39,$A$7=23,P39,$A$7=24,P39,$A$7=25,P40,$A$7=26,P40,$A$7=27,P40,$A$7=28,P40,$A$7=29,P41,$A$7=30,P41,$A$7=31,P41,$A$7=32,P41,$A$7=33,P42,$A$7=34,P42,$A$7=35,P42,$A$7=36,P42,$A$7=37,P43,$A$7=38,P43,$A$7=39,P43,$A$7=40,P43)</f>
        <v>0</v>
      </c>
      <c r="R33" s="4" cm="1">
        <f t="array" ref="R33">_xlfn.IFS($A$7=1,0,$A$7=2,0,$A$7=3,0,$A$7=4,P43,$A$7=5,P44,$A$7=6,P44,$A$7=7,P44,$A$7=8,P44,$A$7=9,P45,$A$7=10,P39,$A$7=11,P39,$A$7=12,P39,$A$7=13,P41,$A$7=14,P41,$A$7=15,P41,$A$7=16,P41,$A$7=17,P43,$A$7=18,P43,$A$7=19,P43,$A$7=20,P43,$A$7=21,P45,$A$7=22,P45,$A$7=23,P45,$A$7=24,P45,$A$7=25,P47,$A$7=26,P47,$A$7=27,P47,$A$7=28,P47,$A$7=29,P49,$A$7=30,P49,$A$7=31,P49,$A$7=32,P49,$A$7=33,P51,$A$7=34,P51,$A$7=35,P51,$A$7=36,P51,$A$7=37,P52,$A$7=38,P53,$A$7=39,P53,$A$7=40,P53)</f>
        <v>0</v>
      </c>
      <c r="S33" s="4" cm="1">
        <f t="array" ref="S33">_xlfn.IFS($A$7=1,0,$A$7=2,0,$A$7=3,0,$A$7=4,P53,$A$7=5,P54,$A$7=6,P54,$A$7=7,P54,$A$7=8,P42,$A$7=9,P42,$A$7=10,P42,$A$7=11,P42,$A$7=12,P42,$A$7=13,P45,$A$7=14,P45,$A$7=15,P45,$A$7=16,P45,$A$7=17,P48,$A$7=18,P48,$A$7=19,P48,$A$7=20,P48,$A$7=21,P51,$A$7=22,P51,$A$7=23,P51,$A$7=24,P51,$A$7=25,P54,$A$7=26,P54,$A$7=27,P54,$A$7=28,P54,$A$7=29,P57,$A$7=30,P57,$A$7=31,P57,$A$7=32,P57,$A$7=33,P60,$A$7=34,P60,$A$7=35,P60,$A$7=36,P60,$A$7=37,P61,$A$7=38,P62,$A$7=39,P63,$A$7=40,P63)</f>
        <v>0</v>
      </c>
      <c r="T33" s="4" t="str">
        <f t="shared" si="3"/>
        <v>11b</v>
      </c>
      <c r="U33" s="4" cm="1">
        <f t="array" ref="U33">_xlfn.IFS($A$7=1,0,$A$7=2,0,$A$7=3,0,$A$7=4,T34,$A$7=5,T35,$A$7=6,T35,$A$7=7,T35,$A$7=8,T35,$A$7=9,T36,$A$7=10,T36,$A$7=11,T36,$A$7=12,T36,$A$7=13,T37,$A$7=14,T37,$A$7=15,T37,$A$7=16,T37,$A$7=17,T38,$A$7=18,T38,$A$7=19,T38,$A$7=20,T38,$A$7=21,T39,$A$7=22,T39,$A$7=23,T39,$A$7=24,T39,$A$7=25,T40,$A$7=26,T40,$A$7=27,T40,$A$7=28,T40,$A$7=29,T41,$A$7=30,T41,$A$7=31,T41,$A$7=32,T41,$A$7=33,T42,$A$7=34,T42,$A$7=35,T42,$A$7=36,T42,$A$7=37,T43,$A$7=38,T43,$A$7=39,T43,$A$7=40,T43)</f>
        <v>0</v>
      </c>
      <c r="V33" s="4" cm="1">
        <f t="array" ref="V33">_xlfn.IFS($A$7=1,0,$A$7=2,0,$A$7=3,0,$A$7=4,T43,$A$7=5,T44,$A$7=6,T44,$A$7=7,T44,$A$7=8,T44,$A$7=9,T45,$A$7=10,T39,$A$7=11,T39,$A$7=12,T39,$A$7=13,T41,$A$7=14,T41,$A$7=15,T41,$A$7=16,T41,$A$7=17,T43,$A$7=18,T43,$A$7=19,T43,$A$7=20,T43,$A$7=21,T45,$A$7=22,T45,$A$7=23,T45,$A$7=24,T45,$A$7=25,T47,$A$7=26,T47,$A$7=27,T47,$A$7=28,T47,$A$7=29,T49,$A$7=30,T49,$A$7=31,T49,$A$7=32,T49,$A$7=33,T51,$A$7=34,T51,$A$7=35,T51,$A$7=36,T51,$A$7=37,T52,$A$7=38,T53,$A$7=39,T53,$A$7=40,T53)</f>
        <v>0</v>
      </c>
      <c r="W33" s="4" cm="1">
        <f t="array" ref="W33">_xlfn.IFS($A$7=1,0,$A$7=2,0,$A$7=3,0,$A$7=4,T53,$A$7=5,T54,$A$7=6,T54,$A$7=7,T54,$A$7=8,T42,$A$7=9,T42,$A$7=10,T42,$A$7=11,T42,$A$7=12,T42,$A$7=13,T45,$A$7=14,T45,$A$7=15,T45,$A$7=16,T45,$A$7=17,T48,$A$7=18,T48,$A$7=19,T48,$A$7=20,T48,$A$7=21,T51,$A$7=22,T51,$A$7=23,T51,$A$7=24,T51,$A$7=25,T54,$A$7=26,T54,$A$7=27,T54,$A$7=28,T54,$A$7=29,T57,$A$7=30,T57,$A$7=31,T57,$A$7=32,T57,$A$7=33,T60,$A$7=34,T60,$A$7=35,T60,$A$7=36,T60,$A$7=37,T61,$A$7=38,T62,$A$7=39,T63,$A$7=40,T63)</f>
        <v>0</v>
      </c>
      <c r="X33" s="4" t="str">
        <f t="shared" si="4"/>
        <v>11a</v>
      </c>
      <c r="Y33" s="4" cm="1">
        <f t="array" ref="Y33">_xlfn.IFS($A$7=1,0,$A$7=2,0,$A$7=3,0,$A$7=4,X34,$A$7=5,X35,$A$7=6,X35,$A$7=7,X35,$A$7=8,X35,$A$7=9,X36,$A$7=10,X36,$A$7=11,X36,$A$7=12,X36,$A$7=13,X37,$A$7=14,X37,$A$7=15,X37,$A$7=16,X37,$A$7=17,X38,$A$7=18,X38,$A$7=19,X38,$A$7=20,X38,$A$7=21,X39,$A$7=22,X39,$A$7=23,X39,$A$7=24,X39,$A$7=25,X40,$A$7=26,X40,$A$7=27,X40,$A$7=28,X40,$A$7=29,X41,$A$7=30,X41,$A$7=31,X41,$A$7=32,X41,$A$7=33,X42,$A$7=34,X42,$A$7=35,X42,$A$7=36,X42,$A$7=37,X43,$A$7=38,X43,$A$7=39,X43,$A$7=40,X43)</f>
        <v>0</v>
      </c>
      <c r="Z33" s="4" cm="1">
        <f t="array" ref="Z33">_xlfn.IFS($A$7=1,0,$A$7=2,0,$A$7=3,0,$A$7=4,X43,$A$7=5,X44,$A$7=6,X44,$A$7=7,X44,$A$7=8,X44,$A$7=9,X45,$A$7=10,X39,$A$7=11,X39,$A$7=12,X39,$A$7=13,X41,$A$7=14,X41,$A$7=15,X41,$A$7=16,X41,$A$7=17,X43,$A$7=18,X43,$A$7=19,X43,$A$7=20,X43,$A$7=21,X45,$A$7=22,X45,$A$7=23,X45,$A$7=24,X45,$A$7=25,X47,$A$7=26,X47,$A$7=27,X47,$A$7=28,X47,$A$7=29,X49,$A$7=30,X49,$A$7=31,X49,$A$7=32,X49,$A$7=33,X51,$A$7=34,X51,$A$7=35,X51,$A$7=36,X51,$A$7=37,X52,$A$7=38,X53,$A$7=39,X53,$A$7=40,X53)</f>
        <v>0</v>
      </c>
      <c r="AA33" s="4" cm="1">
        <f t="array" ref="AA33">_xlfn.IFS($A$7=1,0,$A$7=2,0,$A$7=3,0,$A$7=4,X53,$A$7=5,X54,$A$7=6,X54,$A$7=7,X54,$A$7=8,X42,$A$7=9,X42,$A$7=10,X42,$A$7=11,X42,$A$7=12,X42,$A$7=13,X45,$A$7=14,X45,$A$7=15,X45,$A$7=16,X45,$A$7=17,X48,$A$7=18,X48,$A$7=19,X48,$A$7=20,X48,$A$7=21,X51,$A$7=22,X51,$A$7=23,X51,$A$7=24,X51,$A$7=25,X54,$A$7=26,X54,$A$7=27,X54,$A$7=28,X54,$A$7=29,X57,$A$7=30,X57,$A$7=31,X57,$A$7=32,X57,$A$7=33,X60,$A$7=34,X60,$A$7=35,X60,$A$7=36,X60,$A$7=37,X61,$A$7=38,X62,$A$7=39,X63,$A$7=40,X63)</f>
        <v>0</v>
      </c>
      <c r="AB33" s="4" t="str">
        <f t="shared" si="5"/>
        <v>10d</v>
      </c>
      <c r="AC33" s="4" cm="1">
        <f t="array" ref="AC33">_xlfn.IFS($A$7=1,0,$A$7=2,0,$A$7=3,0,$A$7=4,AB34,$A$7=5,AB35,$A$7=6,AB35,$A$7=7,AB35,$A$7=8,AB35,$A$7=9,AB36,$A$7=10,AB36,$A$7=11,AB36,$A$7=12,AB36,$A$7=13,AB37,$A$7=14,AB37,$A$7=15,AB37,$A$7=16,AB37,$A$7=17,AB38,$A$7=18,AB38,$A$7=19,AB38,$A$7=20,AB38,$A$7=21,AB39,$A$7=22,AB39,$A$7=23,AB39,$A$7=24,AB39,$A$7=25,AB40,$A$7=26,AB40,$A$7=27,AB40,$A$7=28,AB40,$A$7=29,AB41,$A$7=30,AB41,$A$7=31,AB41,$A$7=32,AB41,$A$7=33,AB42,$A$7=34,AB42,$A$7=35,AB42,$A$7=36,AB42,$A$7=37,AB43,$A$7=38,AB43,$A$7=39,AB43,$A$7=40,AB43)</f>
        <v>0</v>
      </c>
      <c r="AD33" s="4" cm="1">
        <f t="array" ref="AD33">_xlfn.IFS($A$7=1,0,$A$7=2,0,$A$7=3,0,$A$7=4,AB43,$A$7=5,AB44,$A$7=6,AB44,$A$7=7,AB44,$A$7=8,AB44,$A$7=9,AB45,$A$7=10,AB39,$A$7=11,AB39,$A$7=12,AB39,$A$7=13,AB41,$A$7=14,AB41,$A$7=15,AB41,$A$7=16,AB41,$A$7=17,AB43,$A$7=18,AB43,$A$7=19,AB43,$A$7=20,AB43,$A$7=21,AB45,$A$7=22,AB45,$A$7=23,AB45,$A$7=24,AB45,$A$7=25,AB47,$A$7=26,AB47,$A$7=27,AB47,$A$7=28,AB47,$A$7=29,AB49,$A$7=30,AB49,$A$7=31,AB49,$A$7=32,AB49,$A$7=33,AB51,$A$7=34,AB51,$A$7=35,AB51,$A$7=36,AB51,$A$7=37,AB52,$A$7=38,AB53,$A$7=39,AB53,$A$7=40,AB53)</f>
        <v>0</v>
      </c>
      <c r="AE33" s="4" cm="1">
        <f t="array" ref="AE33">_xlfn.IFS($A$7=1,0,$A$7=2,0,$A$7=3,0,$A$7=4,AB53,$A$7=5,AB54,$A$7=6,AB54,$A$7=7,AB54,$A$7=8,AB42,$A$7=9,AB42,$A$7=10,AB42,$A$7=11,AB42,$A$7=12,AB42,$A$7=13,AB45,$A$7=14,AB45,$A$7=15,AB45,$A$7=16,AB45,$A$7=17,AB48,$A$7=18,AB48,$A$7=19,AB48,$A$7=20,AB48,$A$7=21,AB51,$A$7=22,AB51,$A$7=23,AB51,$A$7=24,AB51,$A$7=25,AB54,$A$7=26,AB54,$A$7=27,AB54,$A$7=28,AB54,$A$7=29,AB57,$A$7=30,AB57,$A$7=31,AB57,$A$7=32,AB57,$A$7=33,AB60,$A$7=34,AB60,$A$7=35,AB60,$A$7=36,AB60,$A$7=37,AB61,$A$7=38,AB62,$A$7=39,AB63,$A$7=40,AB63)</f>
        <v>0</v>
      </c>
      <c r="AF33" s="4" t="str">
        <f t="shared" si="6"/>
        <v>10c</v>
      </c>
      <c r="AG33" s="4" cm="1">
        <f t="array" ref="AG33">_xlfn.IFS($A$7=1,0,$A$7=2,0,$A$7=3,0,$A$7=4,AF34,$A$7=5,AF35,$A$7=6,AF35,$A$7=7,AF35,$A$7=8,AF35,$A$7=9,AF36,$A$7=10,AF36,$A$7=11,AF36,$A$7=12,AF36,$A$7=13,AF37,$A$7=14,AF37,$A$7=15,AF37,$A$7=16,AF37,$A$7=17,AF38,$A$7=18,AF38,$A$7=19,AF38,$A$7=20,AF38,$A$7=21,AF39,$A$7=22,AF39,$A$7=23,AF39,$A$7=24,AF39,$A$7=25,AF40,$A$7=26,AF40,$A$7=27,AF40,$A$7=28,AF40,$A$7=29,AF41,$A$7=30,AF41,$A$7=31,AF41,$A$7=32,AF41,$A$7=33,AF42,$A$7=34,AF42,$A$7=35,AF42,$A$7=36,AF42,$A$7=37,AF43,$A$7=38,AF43,$A$7=39,AF43,$A$7=40,AF43)</f>
        <v>0</v>
      </c>
      <c r="AH33" s="4" cm="1">
        <f t="array" ref="AH33">_xlfn.IFS($A$7=1,0,$A$7=2,0,$A$7=3,0,$A$7=4,AF43,$A$7=5,AF44,$A$7=6,AF44,$A$7=7,AF44,$A$7=8,AF44,$A$7=9,AF45,$A$7=10,AF39,$A$7=11,AF39,$A$7=12,AF39,$A$7=13,AF41,$A$7=14,AF41,$A$7=15,AF41,$A$7=16,AF41,$A$7=17,AF43,$A$7=18,AF43,$A$7=19,AF43,$A$7=20,AF43,$A$7=21,AF45,$A$7=22,AF45,$A$7=23,AF45,$A$7=24,AF45,$A$7=25,AF47,$A$7=26,AF47,$A$7=27,AF47,$A$7=28,AF47,$A$7=29,AF49,$A$7=30,AF49,$A$7=31,AF49,$A$7=32,AF49,$A$7=33,AF51,$A$7=34,AF51,$A$7=35,AF51,$A$7=36,AF51,$A$7=37,AF52,$A$7=38,AF53,$A$7=39,AF53,$A$7=40,AF53)</f>
        <v>0</v>
      </c>
      <c r="AI33" s="4" cm="1">
        <f t="array" ref="AI33">_xlfn.IFS($A$7=1,0,$A$7=2,0,$A$7=3,0,$A$7=4,AF53,$A$7=5,AF54,$A$7=6,AF54,$A$7=7,AF54,$A$7=8,AF42,$A$7=9,AF42,$A$7=10,AF42,$A$7=11,AF42,$A$7=12,AF42,$A$7=13,AF45,$A$7=14,AF45,$A$7=15,AF45,$A$7=16,AF45,$A$7=17,AF48,$A$7=18,AF48,$A$7=19,AF48,$A$7=20,AF48,$A$7=21,AF51,$A$7=22,AF51,$A$7=23,AF51,$A$7=24,AF51,$A$7=25,AF54,$A$7=26,AF54,$A$7=27,AF54,$A$7=28,AF54,$A$7=29,AF57,$A$7=30,AF57,$A$7=31,AF57,$A$7=32,AF57,$A$7=33,AF60,$A$7=34,AF60,$A$7=35,AF60,$A$7=36,AF60,$A$7=37,AF61,$A$7=38,AF62,$A$7=39,AF63,$A$7=40,AF63)</f>
        <v>0</v>
      </c>
      <c r="AJ33" s="4" t="str">
        <f t="shared" si="7"/>
        <v>10b</v>
      </c>
      <c r="AK33" s="4" cm="1">
        <f t="array" ref="AK33">_xlfn.IFS($A$7=1,0,$A$7=2,0,$A$7=3,0,$A$7=4,AJ34,$A$7=5,AJ35,$A$7=6,AJ35,$A$7=7,AJ35,$A$7=8,AJ35,$A$7=9,AJ36,$A$7=10,AJ36,$A$7=11,AJ36,$A$7=12,AJ36,$A$7=13,AJ37,$A$7=14,AJ37,$A$7=15,AJ37,$A$7=16,AJ37,$A$7=17,AJ38,$A$7=18,AJ38,$A$7=19,AJ38,$A$7=20,AJ38,$A$7=21,AJ39,$A$7=22,AJ39,$A$7=23,AJ39,$A$7=24,AJ39,$A$7=25,AJ40,$A$7=26,AJ40,$A$7=27,AJ40,$A$7=28,AJ40,$A$7=29,AJ41,$A$7=30,AJ41,$A$7=31,AJ41,$A$7=32,AJ41,$A$7=33,AJ42,$A$7=34,AJ42,$A$7=35,AJ42,$A$7=36,AJ42,$A$7=37,AJ43,$A$7=38,AJ43,$A$7=39,AJ43,$A$7=40,AJ43)</f>
        <v>0</v>
      </c>
      <c r="AL33" s="4" cm="1">
        <f t="array" ref="AL33">_xlfn.IFS($A$7=1,0,$A$7=2,0,$A$7=3,0,$A$7=4,AJ43,$A$7=5,AJ44,$A$7=6,AJ44,$A$7=7,AJ44,$A$7=8,AJ44,$A$7=9,AJ45,$A$7=10,AJ39,$A$7=11,AJ39,$A$7=12,AJ39,$A$7=13,AJ41,$A$7=14,AJ41,$A$7=15,AJ41,$A$7=16,AJ41,$A$7=17,AJ43,$A$7=18,AJ43,$A$7=19,AJ43,$A$7=20,AJ43,$A$7=21,AJ45,$A$7=22,AJ45,$A$7=23,AJ45,$A$7=24,AJ45,$A$7=25,AJ47,$A$7=26,AJ47,$A$7=27,AJ47,$A$7=28,AJ47,$A$7=29,AJ49,$A$7=30,AJ49,$A$7=31,AJ49,$A$7=32,AJ49,$A$7=33,AJ51,$A$7=34,AJ51,$A$7=35,AJ51,$A$7=36,AJ51,$A$7=37,AJ52,$A$7=38,AJ53,$A$7=39,AJ53,$A$7=40,AJ53)</f>
        <v>0</v>
      </c>
      <c r="AM33" s="4" cm="1">
        <f t="array" ref="AM33">_xlfn.IFS($A$7=1,0,$A$7=2,0,$A$7=3,0,$A$7=4,AJ53,$A$7=5,AJ54,$A$7=6,AJ54,$A$7=7,AJ54,$A$7=8,AJ42,$A$7=9,AJ42,$A$7=10,AJ42,$A$7=11,AJ42,$A$7=12,AJ42,$A$7=13,AJ45,$A$7=14,AJ45,$A$7=15,AJ45,$A$7=16,AJ45,$A$7=17,AJ48,$A$7=18,AJ48,$A$7=19,AJ48,$A$7=20,AJ48,$A$7=21,AJ51,$A$7=22,AJ51,$A$7=23,AJ51,$A$7=24,AJ51,$A$7=25,AJ54,$A$7=26,AJ54,$A$7=27,AJ54,$A$7=28,AJ54,$A$7=29,AJ57,$A$7=30,AJ57,$A$7=31,AJ57,$A$7=32,AJ57,$A$7=33,AJ60,$A$7=34,AJ60,$A$7=35,AJ60,$A$7=36,AJ60,$A$7=37,AJ61,$A$7=38,AJ62,$A$7=39,AJ63,$A$7=40,AJ63)</f>
        <v>0</v>
      </c>
      <c r="AN33" s="4" t="str">
        <f t="shared" si="8"/>
        <v>10a</v>
      </c>
      <c r="AO33" s="4" cm="1">
        <f t="array" ref="AO33">_xlfn.IFS($A$7=1,0,$A$7=2,0,$A$7=3,0,$A$7=4,AN34,$A$7=5,AN35,$A$7=6,AN35,$A$7=7,AN35,$A$7=8,AN35,$A$7=9,AN36,$A$7=10,AN36,$A$7=11,AN36,$A$7=12,AN36,$A$7=13,AN37,$A$7=14,AN37,$A$7=15,AN37,$A$7=16,AN37,$A$7=17,AN38,$A$7=18,AN38,$A$7=19,AN38,$A$7=20,AN38,$A$7=21,AN39,$A$7=22,AN39,$A$7=23,AN39,$A$7=24,AN39,$A$7=25,AN40,$A$7=26,AN40,$A$7=27,AN40,$A$7=28,AN40,$A$7=29,AN41,$A$7=30,AN41,$A$7=31,AN41,$A$7=32,AN41,$A$7=33,AN42,$A$7=34,AN42,$A$7=35,AN42,$A$7=36,AN42,$A$7=37,AN43,$A$7=38,AN43,$A$7=39,AN43,$A$7=40,AN43)</f>
        <v>0</v>
      </c>
      <c r="AP33" s="4" cm="1">
        <f t="array" ref="AP33">_xlfn.IFS($A$7=1,0,$A$7=2,0,$A$7=3,0,$A$7=4,AN43,$A$7=5,AN44,$A$7=6,AN44,$A$7=7,AN44,$A$7=8,AN44,$A$7=9,AN45,$A$7=10,AN39,$A$7=11,AN39,$A$7=12,AN39,$A$7=13,AN41,$A$7=14,AN41,$A$7=15,AN41,$A$7=16,AN41,$A$7=17,AN43,$A$7=18,AN43,$A$7=19,AN43,$A$7=20,AN43,$A$7=21,AN45,$A$7=22,AN45,$A$7=23,AN45,$A$7=24,AN45,$A$7=25,AN47,$A$7=26,AN47,$A$7=27,AN47,$A$7=28,AN47,$A$7=29,AN49,$A$7=30,AN49,$A$7=31,AN49,$A$7=32,AN49,$A$7=33,AN51,$A$7=34,AN51,$A$7=35,AN51,$A$7=36,AN51,$A$7=37,AN52,$A$7=38,AN53,$A$7=39,AN53,$A$7=40,AN53)</f>
        <v>0</v>
      </c>
      <c r="AQ33" s="4" cm="1">
        <f t="array" ref="AQ33">_xlfn.IFS($A$7=1,0,$A$7=2,0,$A$7=3,0,$A$7=4,AN53,$A$7=5,AN54,$A$7=6,AN54,$A$7=7,AN54,$A$7=8,AN42,$A$7=9,AN42,$A$7=10,AN42,$A$7=11,AN42,$A$7=12,AN42,$A$7=13,AN45,$A$7=14,AN45,$A$7=15,AN45,$A$7=16,AN45,$A$7=17,AN48,$A$7=18,AN48,$A$7=19,AN48,$A$7=20,AN48,$A$7=21,AN51,$A$7=22,AN51,$A$7=23,AN51,$A$7=24,AN51,$A$7=25,AN54,$A$7=26,AN54,$A$7=27,AN54,$A$7=28,AN54,$A$7=29,AN57,$A$7=30,AN57,$A$7=31,AN57,$A$7=32,AN57,$A$7=33,AN60,$A$7=34,AN60,$A$7=35,AN60,$A$7=36,AN60,$A$7=37,AN61,$A$7=38,AN62,$A$7=39,AN63,$A$7=40,AN63)</f>
        <v>0</v>
      </c>
      <c r="AR33" s="4" t="str">
        <f t="shared" si="9"/>
        <v>9d</v>
      </c>
      <c r="AS33" s="4" cm="1">
        <f t="array" ref="AS33">_xlfn.IFS($A$7=1,0,$A$7=2,0,$A$7=3,0,$A$7=4,AR34,$A$7=5,AR35,$A$7=6,AR35,$A$7=7,AR35,$A$7=8,AR35,$A$7=9,AR36,$A$7=10,AR36,$A$7=11,AR36,$A$7=12,AR36,$A$7=13,AR37,$A$7=14,AR37,$A$7=15,AR37,$A$7=16,AR37,$A$7=17,AR38,$A$7=18,AR38,$A$7=19,AR38,$A$7=20,AR38,$A$7=21,AR39,$A$7=22,AR39,$A$7=23,AR39,$A$7=24,AR39,$A$7=25,AR40,$A$7=26,AR40,$A$7=27,AR40,$A$7=28,AR40,$A$7=29,AR41,$A$7=30,AR41,$A$7=31,AR41,$A$7=32,AR41,$A$7=33,AR42,$A$7=34,AR42,$A$7=35,AR42,$A$7=36,AR42,$A$7=37,AR43,$A$7=38,AR43,$A$7=39,AR43,$A$7=40,AR43)</f>
        <v>0</v>
      </c>
      <c r="AT33" s="4" cm="1">
        <f t="array" ref="AT33">_xlfn.IFS($A$7=1,0,$A$7=2,0,$A$7=3,0,$A$7=4,AR43,$A$7=5,AR44,$A$7=6,AR44,$A$7=7,AR44,$A$7=8,AR44,$A$7=9,AR45,$A$7=10,AR39,$A$7=11,AR39,$A$7=12,AR39,$A$7=13,AR41,$A$7=14,AR41,$A$7=15,AR41,$A$7=16,AR41,$A$7=17,AR43,$A$7=18,AR43,$A$7=19,AR43,$A$7=20,AR43,$A$7=21,AR45,$A$7=22,AR45,$A$7=23,AR45,$A$7=24,AR45,$A$7=25,AR47,$A$7=26,AR47,$A$7=27,AR47,$A$7=28,AR47,$A$7=29,AR49,$A$7=30,AR49,$A$7=31,AR49,$A$7=32,AR49,$A$7=33,AR51,$A$7=34,AR51,$A$7=35,AR51,$A$7=36,AR51,$A$7=37,AR52,$A$7=38,AR53,$A$7=39,AR53,$A$7=40,AR53)</f>
        <v>0</v>
      </c>
      <c r="AU33" s="4" cm="1">
        <f t="array" ref="AU33">_xlfn.IFS($A$7=1,0,$A$7=2,0,$A$7=3,0,$A$7=4,AR53,$A$7=5,AR54,$A$7=6,AR54,$A$7=7,AR54,$A$7=8,AR42,$A$7=9,AR42,$A$7=10,AR42,$A$7=11,AR42,$A$7=12,AR42,$A$7=13,AR45,$A$7=14,AR45,$A$7=15,AR45,$A$7=16,AR45,$A$7=17,AR48,$A$7=18,AR48,$A$7=19,AR48,$A$7=20,AR48,$A$7=21,AR51,$A$7=22,AR51,$A$7=23,AR51,$A$7=24,AR51,$A$7=25,AR54,$A$7=26,AR54,$A$7=27,AR54,$A$7=28,AR54,$A$7=29,AR57,$A$7=30,AR57,$A$7=31,AR57,$A$7=32,AR57,$A$7=33,AR60,$A$7=34,AR60,$A$7=35,AR60,$A$7=36,AR60,$A$7=37,AR61,$A$7=38,AR62,$A$7=39,AR63,$A$7=40,AR63)</f>
        <v>0</v>
      </c>
      <c r="AV33" s="4" t="str">
        <f t="shared" si="10"/>
        <v>9c</v>
      </c>
      <c r="AW33" s="4" t="str" cm="1">
        <f t="array" ref="AW33">_xlfn.IFS($A$7=1,0,$A$7=2,0,$A$7=3,0,$A$7=4,AV34,$A$7=5,AV35,$A$7=6,AV35,$A$7=7,AV35,$A$7=8,AV35,$A$7=9,AV36,$A$7=10,AV36,$A$7=11,AV36,$A$7=12,AV36,$A$7=13,AV37,$A$7=14,AV37,$A$7=15,AV37,$A$7=16,AV37,$A$7=17,AV38,$A$7=18,AV38,$A$7=19,AV38,$A$7=20,AV38,$A$7=21,AV39,$A$7=22,AV39,$A$7=23,AV39,$A$7=24,AV39,$A$7=25,AV40,$A$7=26,AV40,$A$7=27,AV40,$A$7=28,AV40,$A$7=29,AV41,$A$7=30,AV41,$A$7=31,AV41,$A$7=32,AV41,$A$7=33,AV42,$A$7=34,AV42,$A$7=35,AV42,$A$7=36,AV42,$A$7=37,AV43,$A$7=38,AV43,$A$7=39,AV43,$A$7=40,AV43)</f>
        <v>11b</v>
      </c>
      <c r="AX33" s="4" cm="1">
        <f t="array" ref="AX33">_xlfn.IFS($A$7=1,0,$A$7=2,0,$A$7=3,0,$A$7=4,AV43,$A$7=5,AV44,$A$7=6,AV44,$A$7=7,AV44,$A$7=8,AV44,$A$7=9,AV45,$A$7=10,AV39,$A$7=11,AV39,$A$7=12,AV39,$A$7=13,AV41,$A$7=14,AV41,$A$7=15,AV41,$A$7=16,AV41,$A$7=17,AV43,$A$7=18,AV43,$A$7=19,AV43,$A$7=20,AV43,$A$7=21,AV45,$A$7=22,AV45,$A$7=23,AV45,$A$7=24,AV45,$A$7=25,AV47,$A$7=26,AV47,$A$7=27,AV47,$A$7=28,AV47,$A$7=29,AV49,$A$7=30,AV49,$A$7=31,AV49,$A$7=32,AV49,$A$7=33,AV51,$A$7=34,AV51,$A$7=35,AV51,$A$7=36,AV51,$A$7=37,AV52,$A$7=38,AV53,$A$7=39,AV53,$A$7=40,AV53)</f>
        <v>0</v>
      </c>
      <c r="AY33" s="4" cm="1">
        <f t="array" ref="AY33">_xlfn.IFS($A$7=1,0,$A$7=2,0,$A$7=3,0,$A$7=4,AV53,$A$7=5,AV54,$A$7=6,AV54,$A$7=7,AV54,$A$7=8,AV42,$A$7=9,AV42,$A$7=10,AV42,$A$7=11,AV42,$A$7=12,AV42,$A$7=13,AV45,$A$7=14,AV45,$A$7=15,AV45,$A$7=16,AV45,$A$7=17,AV48,$A$7=18,AV48,$A$7=19,AV48,$A$7=20,AV48,$A$7=21,AV51,$A$7=22,AV51,$A$7=23,AV51,$A$7=24,AV51,$A$7=25,AV54,$A$7=26,AV54,$A$7=27,AV54,$A$7=28,AV54,$A$7=29,AV57,$A$7=30,AV57,$A$7=31,AV57,$A$7=32,AV57,$A$7=33,AV60,$A$7=34,AV60,$A$7=35,AV60,$A$7=36,AV60,$A$7=37,AV61,$A$7=38,AV62,$A$7=39,AV63,$A$7=40,AV63)</f>
        <v>0</v>
      </c>
      <c r="BF33" s="1"/>
      <c r="BG33" s="1"/>
      <c r="BH33" s="1"/>
      <c r="BI33" s="1"/>
      <c r="BJ33" s="1"/>
      <c r="BK33" s="1"/>
    </row>
    <row r="34" spans="1:63" x14ac:dyDescent="0.2">
      <c r="A34" s="1">
        <v>-16</v>
      </c>
      <c r="B34">
        <v>31</v>
      </c>
      <c r="C34" s="3">
        <f t="shared" si="0"/>
        <v>1.1875</v>
      </c>
      <c r="D34" s="4">
        <f>'Zeitpläne Stationen'!B33</f>
        <v>0</v>
      </c>
      <c r="E34" s="4" cm="1">
        <f t="array" ref="E34">_xlfn.IFS($A$7=1,0,$A$7=2,0,$A$7=3,0,$A$7=4,D35,$A$7=5,D36,$A$7=6,D36,$A$7=7,D36,$A$7=8,D36,$A$7=9,D37,$A$7=10,D37,$A$7=11,D37,$A$7=12,D37,$A$7=13,D38,$A$7=14,D38,$A$7=15,D38,$A$7=16,D38,$A$7=17,D39,$A$7=18,D39,$A$7=19,D39,$A$7=20,D39,$A$7=21,D40,$A$7=22,D40,$A$7=23,D40,$A$7=24,D40,$A$7=25,D41,$A$7=26,D41,$A$7=27,D41,$A$7=28,D41,$A$7=29,D42,$A$7=30,D42,$A$7=31,D42,$A$7=32,D42,$A$7=33,D43,$A$7=34,D43,$A$7=35,D43,$A$7=36,D43,$A$7=37,D44,$A$7=38,D44,$A$7=39,D44,$A$7=40,D44)</f>
        <v>0</v>
      </c>
      <c r="F34" s="4" cm="1">
        <f t="array" ref="F34">_xlfn.IFS($A$7=1,0,$A$7=2,0,$A$7=3,0,$A$7=4,D44,$A$7=5,D45,$A$7=6,D45,$A$7=7,D45,$A$7=8,D45,$A$7=9,D46,$A$7=10,D40,$A$7=11,D40,$A$7=12,D40,$A$7=13,D42,$A$7=14,D42,$A$7=15,D42,$A$7=16,D42,$A$7=17,D44,$A$7=18,D44,$A$7=19,D44,$A$7=20,D44,$A$7=21,D46,$A$7=22,D46,$A$7=23,D46,$A$7=24,D46,$A$7=25,D48,$A$7=26,D48,$A$7=27,D48,$A$7=28,D48,$A$7=29,D50,$A$7=30,D50,$A$7=31,D50,$A$7=32,D50,$A$7=33,D52,$A$7=34,D52,$A$7=35,D52,$A$7=36,D52,$A$7=37,D53,$A$7=38,D54,$A$7=39,D54,$A$7=40,D54)</f>
        <v>5</v>
      </c>
      <c r="G34" s="4" cm="1">
        <f t="array" ref="G34">_xlfn.IFS($A$7=1,0,$A$7=2,0,$A$7=3,0,$A$7=4,D54,$A$7=5,D55,$A$7=6,D55,$A$7=7,D55,$A$7=8,D43,$A$7=9,D43,$A$7=10,D43,$A$7=11,D43,$A$7=12,D43,$A$7=13,D46,$A$7=14,D46,$A$7=15,D46,$A$7=16,D46,$A$7=17,D49,$A$7=18,D49,$A$7=19,D49,$A$7=20,D49,$A$7=21,D52,$A$7=22,D52,$A$7=23,D52,$A$7=24,D52,$A$7=25,D55,$A$7=26,D55,$A$7=27,D55,$A$7=28,D55,$A$7=29,D58,$A$7=30,D58,$A$7=31,D58,$A$7=32,D58,$A$7=33,D61,$A$7=34,D61,$A$7=35,D61,$A$7=36,D61,$A$7=37,D62,$A$7=38,D63,$A$7=39,D64,$A$7=40,D64)</f>
        <v>12</v>
      </c>
      <c r="H34" s="4">
        <f>'Zeitpläne Stationen'!B32</f>
        <v>0</v>
      </c>
      <c r="I34" s="4" cm="1">
        <f t="array" ref="I34">_xlfn.IFS($A$7=1,0,$A$7=2,0,$A$7=3,0,$A$7=4,H35,$A$7=5,H36,$A$7=6,H36,$A$7=7,H36,$A$7=8,H36,$A$7=9,H37,$A$7=10,H37,$A$7=11,H37,$A$7=12,H37,$A$7=13,H38,$A$7=14,H38,$A$7=15,H38,$A$7=16,H38,$A$7=17,H39,$A$7=18,H39,$A$7=19,H39,$A$7=20,H39,$A$7=21,H40,$A$7=22,H40,$A$7=23,H40,$A$7=24,H40,$A$7=25,H41,$A$7=26,H41,$A$7=27,H41,$A$7=28,H41,$A$7=29,H42,$A$7=30,H42,$A$7=31,H42,$A$7=32,H42,$A$7=33,H43,$A$7=34,H43,$A$7=35,H43,$A$7=36,H43,$A$7=37,H44,$A$7=38,H44,$A$7=39,H44,$A$7=40,H44)</f>
        <v>0</v>
      </c>
      <c r="J34" s="4" cm="1">
        <f t="array" ref="J34">_xlfn.IFS($A$7=1,0,$A$7=2,0,$A$7=3,0,$A$7=4,H44,$A$7=5,H45,$A$7=6,H45,$A$7=7,H45,$A$7=8,H45,$A$7=9,H46,$A$7=10,H40,$A$7=11,H40,$A$7=12,H40,$A$7=13,H42,$A$7=14,H42,$A$7=15,H42,$A$7=16,H42,$A$7=17,H44,$A$7=18,H44,$A$7=19,H44,$A$7=20,H44,$A$7=21,H46,$A$7=22,H46,$A$7=23,H46,$A$7=24,H46,$A$7=25,H48,$A$7=26,H48,$A$7=27,H48,$A$7=28,H48,$A$7=29,H50,$A$7=30,H50,$A$7=31,H50,$A$7=32,H50,$A$7=33,H52,$A$7=34,H52,$A$7=35,H52,$A$7=36,H52,$A$7=37,H53,$A$7=38,H54,$A$7=39,H54,$A$7=40,H54)</f>
        <v>0</v>
      </c>
      <c r="K34" s="4" cm="1">
        <f t="array" ref="K34">_xlfn.IFS($A$7=1,0,$A$7=2,0,$A$7=3,0,$A$7=4,H54,$A$7=5,H55,$A$7=6,H55,$A$7=7,H55,$A$7=8,H43,$A$7=9,H43,$A$7=10,H43,$A$7=11,H43,$A$7=12,H43,$A$7=13,H46,$A$7=14,H46,$A$7=15,H46,$A$7=16,H46,$A$7=17,H49,$A$7=18,H49,$A$7=19,H49,$A$7=20,H49,$A$7=21,H52,$A$7=22,H52,$A$7=23,H52,$A$7=24,H52,$A$7=25,H55,$A$7=26,H55,$A$7=27,H55,$A$7=28,H55,$A$7=29,H58,$A$7=30,H58,$A$7=31,H58,$A$7=32,H58,$A$7=33,H61,$A$7=34,H61,$A$7=35,H61,$A$7=36,H61,$A$7=37,H62,$A$7=38,H63,$A$7=39,H64,$A$7=40,H64)</f>
        <v>0</v>
      </c>
      <c r="L34" s="4">
        <f t="shared" si="1"/>
        <v>0</v>
      </c>
      <c r="M34" s="4" cm="1">
        <f t="array" ref="M34">_xlfn.IFS($A$7=1,0,$A$7=2,0,$A$7=3,0,$A$7=4,L35,$A$7=5,L36,$A$7=6,L36,$A$7=7,L36,$A$7=8,L36,$A$7=9,L37,$A$7=10,L37,$A$7=11,L37,$A$7=12,L37,$A$7=13,L38,$A$7=14,L38,$A$7=15,L38,$A$7=16,L38,$A$7=17,L39,$A$7=18,L39,$A$7=19,L39,$A$7=20,L39,$A$7=21,L40,$A$7=22,L40,$A$7=23,L40,$A$7=24,L40,$A$7=25,L41,$A$7=26,L41,$A$7=27,L41,$A$7=28,L41,$A$7=29,L42,$A$7=30,L42,$A$7=31,L42,$A$7=32,L42,$A$7=33,L43,$A$7=34,L43,$A$7=35,L43,$A$7=36,L43,$A$7=37,L44,$A$7=38,L44,$A$7=39,L44,$A$7=40,L44)</f>
        <v>0</v>
      </c>
      <c r="N34" s="4" cm="1">
        <f t="array" ref="N34">_xlfn.IFS($A$7=1,0,$A$7=2,0,$A$7=3,0,$A$7=4,L44,$A$7=5,L45,$A$7=6,L45,$A$7=7,L45,$A$7=8,L45,$A$7=9,L46,$A$7=10,L40,$A$7=11,L40,$A$7=12,L40,$A$7=13,L42,$A$7=14,L42,$A$7=15,L42,$A$7=16,L42,$A$7=17,L44,$A$7=18,L44,$A$7=19,L44,$A$7=20,L44,$A$7=21,L46,$A$7=22,L46,$A$7=23,L46,$A$7=24,L46,$A$7=25,L48,$A$7=26,L48,$A$7=27,L48,$A$7=28,L48,$A$7=29,L50,$A$7=30,L50,$A$7=31,L50,$A$7=32,L50,$A$7=33,L52,$A$7=34,L52,$A$7=35,L52,$A$7=36,L52,$A$7=37,L53,$A$7=38,L54,$A$7=39,L54,$A$7=40,L54)</f>
        <v>0</v>
      </c>
      <c r="O34" s="4" cm="1">
        <f t="array" ref="O34">_xlfn.IFS($A$7=1,0,$A$7=2,0,$A$7=3,0,$A$7=4,L54,$A$7=5,L55,$A$7=6,L55,$A$7=7,L55,$A$7=8,L43,$A$7=9,L43,$A$7=10,L43,$A$7=11,L43,$A$7=12,L43,$A$7=13,L46,$A$7=14,L46,$A$7=15,L46,$A$7=16,L46,$A$7=17,L49,$A$7=18,L49,$A$7=19,L49,$A$7=20,L49,$A$7=21,L52,$A$7=22,L52,$A$7=23,L52,$A$7=24,L52,$A$7=25,L55,$A$7=26,L55,$A$7=27,L55,$A$7=28,L55,$A$7=29,L58,$A$7=30,L58,$A$7=31,L58,$A$7=32,L58,$A$7=33,L61,$A$7=34,L61,$A$7=35,L61,$A$7=36,L61,$A$7=37,L62,$A$7=38,L63,$A$7=39,L64,$A$7=40,L64)</f>
        <v>0</v>
      </c>
      <c r="P34" s="4">
        <f t="shared" si="2"/>
        <v>0</v>
      </c>
      <c r="Q34" s="4" cm="1">
        <f t="array" ref="Q34">_xlfn.IFS($A$7=1,0,$A$7=2,0,$A$7=3,0,$A$7=4,P35,$A$7=5,P36,$A$7=6,P36,$A$7=7,P36,$A$7=8,P36,$A$7=9,P37,$A$7=10,P37,$A$7=11,P37,$A$7=12,P37,$A$7=13,P38,$A$7=14,P38,$A$7=15,P38,$A$7=16,P38,$A$7=17,P39,$A$7=18,P39,$A$7=19,P39,$A$7=20,P39,$A$7=21,P40,$A$7=22,P40,$A$7=23,P40,$A$7=24,P40,$A$7=25,P41,$A$7=26,P41,$A$7=27,P41,$A$7=28,P41,$A$7=29,P42,$A$7=30,P42,$A$7=31,P42,$A$7=32,P42,$A$7=33,P43,$A$7=34,P43,$A$7=35,P43,$A$7=36,P43,$A$7=37,P44,$A$7=38,P44,$A$7=39,P44,$A$7=40,P44)</f>
        <v>0</v>
      </c>
      <c r="R34" s="4" cm="1">
        <f t="array" ref="R34">_xlfn.IFS($A$7=1,0,$A$7=2,0,$A$7=3,0,$A$7=4,P44,$A$7=5,P45,$A$7=6,P45,$A$7=7,P45,$A$7=8,P45,$A$7=9,P46,$A$7=10,P40,$A$7=11,P40,$A$7=12,P40,$A$7=13,P42,$A$7=14,P42,$A$7=15,P42,$A$7=16,P42,$A$7=17,P44,$A$7=18,P44,$A$7=19,P44,$A$7=20,P44,$A$7=21,P46,$A$7=22,P46,$A$7=23,P46,$A$7=24,P46,$A$7=25,P48,$A$7=26,P48,$A$7=27,P48,$A$7=28,P48,$A$7=29,P50,$A$7=30,P50,$A$7=31,P50,$A$7=32,P50,$A$7=33,P52,$A$7=34,P52,$A$7=35,P52,$A$7=36,P52,$A$7=37,P53,$A$7=38,P54,$A$7=39,P54,$A$7=40,P54)</f>
        <v>0</v>
      </c>
      <c r="S34" s="4" cm="1">
        <f t="array" ref="S34">_xlfn.IFS($A$7=1,0,$A$7=2,0,$A$7=3,0,$A$7=4,P54,$A$7=5,P55,$A$7=6,P55,$A$7=7,P55,$A$7=8,P43,$A$7=9,P43,$A$7=10,P43,$A$7=11,P43,$A$7=12,P43,$A$7=13,P46,$A$7=14,P46,$A$7=15,P46,$A$7=16,P46,$A$7=17,P49,$A$7=18,P49,$A$7=19,P49,$A$7=20,P49,$A$7=21,P52,$A$7=22,P52,$A$7=23,P52,$A$7=24,P52,$A$7=25,P55,$A$7=26,P55,$A$7=27,P55,$A$7=28,P55,$A$7=29,P58,$A$7=30,P58,$A$7=31,P58,$A$7=32,P58,$A$7=33,P61,$A$7=34,P61,$A$7=35,P61,$A$7=36,P61,$A$7=37,P62,$A$7=38,P63,$A$7=39,P64,$A$7=40,P64)</f>
        <v>0</v>
      </c>
      <c r="T34" s="4">
        <f t="shared" si="3"/>
        <v>0</v>
      </c>
      <c r="U34" s="4" cm="1">
        <f t="array" ref="U34">_xlfn.IFS($A$7=1,0,$A$7=2,0,$A$7=3,0,$A$7=4,T35,$A$7=5,T36,$A$7=6,T36,$A$7=7,T36,$A$7=8,T36,$A$7=9,T37,$A$7=10,T37,$A$7=11,T37,$A$7=12,T37,$A$7=13,T38,$A$7=14,T38,$A$7=15,T38,$A$7=16,T38,$A$7=17,T39,$A$7=18,T39,$A$7=19,T39,$A$7=20,T39,$A$7=21,T40,$A$7=22,T40,$A$7=23,T40,$A$7=24,T40,$A$7=25,T41,$A$7=26,T41,$A$7=27,T41,$A$7=28,T41,$A$7=29,T42,$A$7=30,T42,$A$7=31,T42,$A$7=32,T42,$A$7=33,T43,$A$7=34,T43,$A$7=35,T43,$A$7=36,T43,$A$7=37,T44,$A$7=38,T44,$A$7=39,T44,$A$7=40,T44)</f>
        <v>0</v>
      </c>
      <c r="V34" s="4" cm="1">
        <f t="array" ref="V34">_xlfn.IFS($A$7=1,0,$A$7=2,0,$A$7=3,0,$A$7=4,T44,$A$7=5,T45,$A$7=6,T45,$A$7=7,T45,$A$7=8,T45,$A$7=9,T46,$A$7=10,T40,$A$7=11,T40,$A$7=12,T40,$A$7=13,T42,$A$7=14,T42,$A$7=15,T42,$A$7=16,T42,$A$7=17,T44,$A$7=18,T44,$A$7=19,T44,$A$7=20,T44,$A$7=21,T46,$A$7=22,T46,$A$7=23,T46,$A$7=24,T46,$A$7=25,T48,$A$7=26,T48,$A$7=27,T48,$A$7=28,T48,$A$7=29,T50,$A$7=30,T50,$A$7=31,T50,$A$7=32,T50,$A$7=33,T52,$A$7=34,T52,$A$7=35,T52,$A$7=36,T52,$A$7=37,T53,$A$7=38,T54,$A$7=39,T54,$A$7=40,T54)</f>
        <v>0</v>
      </c>
      <c r="W34" s="4" cm="1">
        <f t="array" ref="W34">_xlfn.IFS($A$7=1,0,$A$7=2,0,$A$7=3,0,$A$7=4,T54,$A$7=5,T55,$A$7=6,T55,$A$7=7,T55,$A$7=8,T43,$A$7=9,T43,$A$7=10,T43,$A$7=11,T43,$A$7=12,T43,$A$7=13,T46,$A$7=14,T46,$A$7=15,T46,$A$7=16,T46,$A$7=17,T49,$A$7=18,T49,$A$7=19,T49,$A$7=20,T49,$A$7=21,T52,$A$7=22,T52,$A$7=23,T52,$A$7=24,T52,$A$7=25,T55,$A$7=26,T55,$A$7=27,T55,$A$7=28,T55,$A$7=29,T58,$A$7=30,T58,$A$7=31,T58,$A$7=32,T58,$A$7=33,T61,$A$7=34,T61,$A$7=35,T61,$A$7=36,T61,$A$7=37,T62,$A$7=38,T63,$A$7=39,T64,$A$7=40,T64)</f>
        <v>0</v>
      </c>
      <c r="X34" s="4" t="str">
        <f t="shared" si="4"/>
        <v>11b</v>
      </c>
      <c r="Y34" s="4" cm="1">
        <f t="array" ref="Y34">_xlfn.IFS($A$7=1,0,$A$7=2,0,$A$7=3,0,$A$7=4,X35,$A$7=5,X36,$A$7=6,X36,$A$7=7,X36,$A$7=8,X36,$A$7=9,X37,$A$7=10,X37,$A$7=11,X37,$A$7=12,X37,$A$7=13,X38,$A$7=14,X38,$A$7=15,X38,$A$7=16,X38,$A$7=17,X39,$A$7=18,X39,$A$7=19,X39,$A$7=20,X39,$A$7=21,X40,$A$7=22,X40,$A$7=23,X40,$A$7=24,X40,$A$7=25,X41,$A$7=26,X41,$A$7=27,X41,$A$7=28,X41,$A$7=29,X42,$A$7=30,X42,$A$7=31,X42,$A$7=32,X42,$A$7=33,X43,$A$7=34,X43,$A$7=35,X43,$A$7=36,X43,$A$7=37,X44,$A$7=38,X44,$A$7=39,X44,$A$7=40,X44)</f>
        <v>0</v>
      </c>
      <c r="Z34" s="4" cm="1">
        <f t="array" ref="Z34">_xlfn.IFS($A$7=1,0,$A$7=2,0,$A$7=3,0,$A$7=4,X44,$A$7=5,X45,$A$7=6,X45,$A$7=7,X45,$A$7=8,X45,$A$7=9,X46,$A$7=10,X40,$A$7=11,X40,$A$7=12,X40,$A$7=13,X42,$A$7=14,X42,$A$7=15,X42,$A$7=16,X42,$A$7=17,X44,$A$7=18,X44,$A$7=19,X44,$A$7=20,X44,$A$7=21,X46,$A$7=22,X46,$A$7=23,X46,$A$7=24,X46,$A$7=25,X48,$A$7=26,X48,$A$7=27,X48,$A$7=28,X48,$A$7=29,X50,$A$7=30,X50,$A$7=31,X50,$A$7=32,X50,$A$7=33,X52,$A$7=34,X52,$A$7=35,X52,$A$7=36,X52,$A$7=37,X53,$A$7=38,X54,$A$7=39,X54,$A$7=40,X54)</f>
        <v>0</v>
      </c>
      <c r="AA34" s="4" cm="1">
        <f t="array" ref="AA34">_xlfn.IFS($A$7=1,0,$A$7=2,0,$A$7=3,0,$A$7=4,X54,$A$7=5,X55,$A$7=6,X55,$A$7=7,X55,$A$7=8,X43,$A$7=9,X43,$A$7=10,X43,$A$7=11,X43,$A$7=12,X43,$A$7=13,X46,$A$7=14,X46,$A$7=15,X46,$A$7=16,X46,$A$7=17,X49,$A$7=18,X49,$A$7=19,X49,$A$7=20,X49,$A$7=21,X52,$A$7=22,X52,$A$7=23,X52,$A$7=24,X52,$A$7=25,X55,$A$7=26,X55,$A$7=27,X55,$A$7=28,X55,$A$7=29,X58,$A$7=30,X58,$A$7=31,X58,$A$7=32,X58,$A$7=33,X61,$A$7=34,X61,$A$7=35,X61,$A$7=36,X61,$A$7=37,X62,$A$7=38,X63,$A$7=39,X64,$A$7=40,X64)</f>
        <v>0</v>
      </c>
      <c r="AB34" s="4" t="str">
        <f t="shared" si="5"/>
        <v>11a</v>
      </c>
      <c r="AC34" s="4" cm="1">
        <f t="array" ref="AC34">_xlfn.IFS($A$7=1,0,$A$7=2,0,$A$7=3,0,$A$7=4,AB35,$A$7=5,AB36,$A$7=6,AB36,$A$7=7,AB36,$A$7=8,AB36,$A$7=9,AB37,$A$7=10,AB37,$A$7=11,AB37,$A$7=12,AB37,$A$7=13,AB38,$A$7=14,AB38,$A$7=15,AB38,$A$7=16,AB38,$A$7=17,AB39,$A$7=18,AB39,$A$7=19,AB39,$A$7=20,AB39,$A$7=21,AB40,$A$7=22,AB40,$A$7=23,AB40,$A$7=24,AB40,$A$7=25,AB41,$A$7=26,AB41,$A$7=27,AB41,$A$7=28,AB41,$A$7=29,AB42,$A$7=30,AB42,$A$7=31,AB42,$A$7=32,AB42,$A$7=33,AB43,$A$7=34,AB43,$A$7=35,AB43,$A$7=36,AB43,$A$7=37,AB44,$A$7=38,AB44,$A$7=39,AB44,$A$7=40,AB44)</f>
        <v>0</v>
      </c>
      <c r="AD34" s="4" cm="1">
        <f t="array" ref="AD34">_xlfn.IFS($A$7=1,0,$A$7=2,0,$A$7=3,0,$A$7=4,AB44,$A$7=5,AB45,$A$7=6,AB45,$A$7=7,AB45,$A$7=8,AB45,$A$7=9,AB46,$A$7=10,AB40,$A$7=11,AB40,$A$7=12,AB40,$A$7=13,AB42,$A$7=14,AB42,$A$7=15,AB42,$A$7=16,AB42,$A$7=17,AB44,$A$7=18,AB44,$A$7=19,AB44,$A$7=20,AB44,$A$7=21,AB46,$A$7=22,AB46,$A$7=23,AB46,$A$7=24,AB46,$A$7=25,AB48,$A$7=26,AB48,$A$7=27,AB48,$A$7=28,AB48,$A$7=29,AB50,$A$7=30,AB50,$A$7=31,AB50,$A$7=32,AB50,$A$7=33,AB52,$A$7=34,AB52,$A$7=35,AB52,$A$7=36,AB52,$A$7=37,AB53,$A$7=38,AB54,$A$7=39,AB54,$A$7=40,AB54)</f>
        <v>0</v>
      </c>
      <c r="AE34" s="4" cm="1">
        <f t="array" ref="AE34">_xlfn.IFS($A$7=1,0,$A$7=2,0,$A$7=3,0,$A$7=4,AB54,$A$7=5,AB55,$A$7=6,AB55,$A$7=7,AB55,$A$7=8,AB43,$A$7=9,AB43,$A$7=10,AB43,$A$7=11,AB43,$A$7=12,AB43,$A$7=13,AB46,$A$7=14,AB46,$A$7=15,AB46,$A$7=16,AB46,$A$7=17,AB49,$A$7=18,AB49,$A$7=19,AB49,$A$7=20,AB49,$A$7=21,AB52,$A$7=22,AB52,$A$7=23,AB52,$A$7=24,AB52,$A$7=25,AB55,$A$7=26,AB55,$A$7=27,AB55,$A$7=28,AB55,$A$7=29,AB58,$A$7=30,AB58,$A$7=31,AB58,$A$7=32,AB58,$A$7=33,AB61,$A$7=34,AB61,$A$7=35,AB61,$A$7=36,AB61,$A$7=37,AB62,$A$7=38,AB63,$A$7=39,AB64,$A$7=40,AB64)</f>
        <v>0</v>
      </c>
      <c r="AF34" s="4" t="str">
        <f t="shared" si="6"/>
        <v>10d</v>
      </c>
      <c r="AG34" s="4" cm="1">
        <f t="array" ref="AG34">_xlfn.IFS($A$7=1,0,$A$7=2,0,$A$7=3,0,$A$7=4,AF35,$A$7=5,AF36,$A$7=6,AF36,$A$7=7,AF36,$A$7=8,AF36,$A$7=9,AF37,$A$7=10,AF37,$A$7=11,AF37,$A$7=12,AF37,$A$7=13,AF38,$A$7=14,AF38,$A$7=15,AF38,$A$7=16,AF38,$A$7=17,AF39,$A$7=18,AF39,$A$7=19,AF39,$A$7=20,AF39,$A$7=21,AF40,$A$7=22,AF40,$A$7=23,AF40,$A$7=24,AF40,$A$7=25,AF41,$A$7=26,AF41,$A$7=27,AF41,$A$7=28,AF41,$A$7=29,AF42,$A$7=30,AF42,$A$7=31,AF42,$A$7=32,AF42,$A$7=33,AF43,$A$7=34,AF43,$A$7=35,AF43,$A$7=36,AF43,$A$7=37,AF44,$A$7=38,AF44,$A$7=39,AF44,$A$7=40,AF44)</f>
        <v>0</v>
      </c>
      <c r="AH34" s="4" cm="1">
        <f t="array" ref="AH34">_xlfn.IFS($A$7=1,0,$A$7=2,0,$A$7=3,0,$A$7=4,AF44,$A$7=5,AF45,$A$7=6,AF45,$A$7=7,AF45,$A$7=8,AF45,$A$7=9,AF46,$A$7=10,AF40,$A$7=11,AF40,$A$7=12,AF40,$A$7=13,AF42,$A$7=14,AF42,$A$7=15,AF42,$A$7=16,AF42,$A$7=17,AF44,$A$7=18,AF44,$A$7=19,AF44,$A$7=20,AF44,$A$7=21,AF46,$A$7=22,AF46,$A$7=23,AF46,$A$7=24,AF46,$A$7=25,AF48,$A$7=26,AF48,$A$7=27,AF48,$A$7=28,AF48,$A$7=29,AF50,$A$7=30,AF50,$A$7=31,AF50,$A$7=32,AF50,$A$7=33,AF52,$A$7=34,AF52,$A$7=35,AF52,$A$7=36,AF52,$A$7=37,AF53,$A$7=38,AF54,$A$7=39,AF54,$A$7=40,AF54)</f>
        <v>0</v>
      </c>
      <c r="AI34" s="4" cm="1">
        <f t="array" ref="AI34">_xlfn.IFS($A$7=1,0,$A$7=2,0,$A$7=3,0,$A$7=4,AF54,$A$7=5,AF55,$A$7=6,AF55,$A$7=7,AF55,$A$7=8,AF43,$A$7=9,AF43,$A$7=10,AF43,$A$7=11,AF43,$A$7=12,AF43,$A$7=13,AF46,$A$7=14,AF46,$A$7=15,AF46,$A$7=16,AF46,$A$7=17,AF49,$A$7=18,AF49,$A$7=19,AF49,$A$7=20,AF49,$A$7=21,AF52,$A$7=22,AF52,$A$7=23,AF52,$A$7=24,AF52,$A$7=25,AF55,$A$7=26,AF55,$A$7=27,AF55,$A$7=28,AF55,$A$7=29,AF58,$A$7=30,AF58,$A$7=31,AF58,$A$7=32,AF58,$A$7=33,AF61,$A$7=34,AF61,$A$7=35,AF61,$A$7=36,AF61,$A$7=37,AF62,$A$7=38,AF63,$A$7=39,AF64,$A$7=40,AF64)</f>
        <v>0</v>
      </c>
      <c r="AJ34" s="4" t="str">
        <f t="shared" si="7"/>
        <v>10c</v>
      </c>
      <c r="AK34" s="4" cm="1">
        <f t="array" ref="AK34">_xlfn.IFS($A$7=1,0,$A$7=2,0,$A$7=3,0,$A$7=4,AJ35,$A$7=5,AJ36,$A$7=6,AJ36,$A$7=7,AJ36,$A$7=8,AJ36,$A$7=9,AJ37,$A$7=10,AJ37,$A$7=11,AJ37,$A$7=12,AJ37,$A$7=13,AJ38,$A$7=14,AJ38,$A$7=15,AJ38,$A$7=16,AJ38,$A$7=17,AJ39,$A$7=18,AJ39,$A$7=19,AJ39,$A$7=20,AJ39,$A$7=21,AJ40,$A$7=22,AJ40,$A$7=23,AJ40,$A$7=24,AJ40,$A$7=25,AJ41,$A$7=26,AJ41,$A$7=27,AJ41,$A$7=28,AJ41,$A$7=29,AJ42,$A$7=30,AJ42,$A$7=31,AJ42,$A$7=32,AJ42,$A$7=33,AJ43,$A$7=34,AJ43,$A$7=35,AJ43,$A$7=36,AJ43,$A$7=37,AJ44,$A$7=38,AJ44,$A$7=39,AJ44,$A$7=40,AJ44)</f>
        <v>0</v>
      </c>
      <c r="AL34" s="4" cm="1">
        <f t="array" ref="AL34">_xlfn.IFS($A$7=1,0,$A$7=2,0,$A$7=3,0,$A$7=4,AJ44,$A$7=5,AJ45,$A$7=6,AJ45,$A$7=7,AJ45,$A$7=8,AJ45,$A$7=9,AJ46,$A$7=10,AJ40,$A$7=11,AJ40,$A$7=12,AJ40,$A$7=13,AJ42,$A$7=14,AJ42,$A$7=15,AJ42,$A$7=16,AJ42,$A$7=17,AJ44,$A$7=18,AJ44,$A$7=19,AJ44,$A$7=20,AJ44,$A$7=21,AJ46,$A$7=22,AJ46,$A$7=23,AJ46,$A$7=24,AJ46,$A$7=25,AJ48,$A$7=26,AJ48,$A$7=27,AJ48,$A$7=28,AJ48,$A$7=29,AJ50,$A$7=30,AJ50,$A$7=31,AJ50,$A$7=32,AJ50,$A$7=33,AJ52,$A$7=34,AJ52,$A$7=35,AJ52,$A$7=36,AJ52,$A$7=37,AJ53,$A$7=38,AJ54,$A$7=39,AJ54,$A$7=40,AJ54)</f>
        <v>0</v>
      </c>
      <c r="AM34" s="4" cm="1">
        <f t="array" ref="AM34">_xlfn.IFS($A$7=1,0,$A$7=2,0,$A$7=3,0,$A$7=4,AJ54,$A$7=5,AJ55,$A$7=6,AJ55,$A$7=7,AJ55,$A$7=8,AJ43,$A$7=9,AJ43,$A$7=10,AJ43,$A$7=11,AJ43,$A$7=12,AJ43,$A$7=13,AJ46,$A$7=14,AJ46,$A$7=15,AJ46,$A$7=16,AJ46,$A$7=17,AJ49,$A$7=18,AJ49,$A$7=19,AJ49,$A$7=20,AJ49,$A$7=21,AJ52,$A$7=22,AJ52,$A$7=23,AJ52,$A$7=24,AJ52,$A$7=25,AJ55,$A$7=26,AJ55,$A$7=27,AJ55,$A$7=28,AJ55,$A$7=29,AJ58,$A$7=30,AJ58,$A$7=31,AJ58,$A$7=32,AJ58,$A$7=33,AJ61,$A$7=34,AJ61,$A$7=35,AJ61,$A$7=36,AJ61,$A$7=37,AJ62,$A$7=38,AJ63,$A$7=39,AJ64,$A$7=40,AJ64)</f>
        <v>0</v>
      </c>
      <c r="AN34" s="4" t="str">
        <f t="shared" si="8"/>
        <v>10b</v>
      </c>
      <c r="AO34" s="4" cm="1">
        <f t="array" ref="AO34">_xlfn.IFS($A$7=1,0,$A$7=2,0,$A$7=3,0,$A$7=4,AN35,$A$7=5,AN36,$A$7=6,AN36,$A$7=7,AN36,$A$7=8,AN36,$A$7=9,AN37,$A$7=10,AN37,$A$7=11,AN37,$A$7=12,AN37,$A$7=13,AN38,$A$7=14,AN38,$A$7=15,AN38,$A$7=16,AN38,$A$7=17,AN39,$A$7=18,AN39,$A$7=19,AN39,$A$7=20,AN39,$A$7=21,AN40,$A$7=22,AN40,$A$7=23,AN40,$A$7=24,AN40,$A$7=25,AN41,$A$7=26,AN41,$A$7=27,AN41,$A$7=28,AN41,$A$7=29,AN42,$A$7=30,AN42,$A$7=31,AN42,$A$7=32,AN42,$A$7=33,AN43,$A$7=34,AN43,$A$7=35,AN43,$A$7=36,AN43,$A$7=37,AN44,$A$7=38,AN44,$A$7=39,AN44,$A$7=40,AN44)</f>
        <v>0</v>
      </c>
      <c r="AP34" s="4" cm="1">
        <f t="array" ref="AP34">_xlfn.IFS($A$7=1,0,$A$7=2,0,$A$7=3,0,$A$7=4,AN44,$A$7=5,AN45,$A$7=6,AN45,$A$7=7,AN45,$A$7=8,AN45,$A$7=9,AN46,$A$7=10,AN40,$A$7=11,AN40,$A$7=12,AN40,$A$7=13,AN42,$A$7=14,AN42,$A$7=15,AN42,$A$7=16,AN42,$A$7=17,AN44,$A$7=18,AN44,$A$7=19,AN44,$A$7=20,AN44,$A$7=21,AN46,$A$7=22,AN46,$A$7=23,AN46,$A$7=24,AN46,$A$7=25,AN48,$A$7=26,AN48,$A$7=27,AN48,$A$7=28,AN48,$A$7=29,AN50,$A$7=30,AN50,$A$7=31,AN50,$A$7=32,AN50,$A$7=33,AN52,$A$7=34,AN52,$A$7=35,AN52,$A$7=36,AN52,$A$7=37,AN53,$A$7=38,AN54,$A$7=39,AN54,$A$7=40,AN54)</f>
        <v>0</v>
      </c>
      <c r="AQ34" s="4" cm="1">
        <f t="array" ref="AQ34">_xlfn.IFS($A$7=1,0,$A$7=2,0,$A$7=3,0,$A$7=4,AN54,$A$7=5,AN55,$A$7=6,AN55,$A$7=7,AN55,$A$7=8,AN43,$A$7=9,AN43,$A$7=10,AN43,$A$7=11,AN43,$A$7=12,AN43,$A$7=13,AN46,$A$7=14,AN46,$A$7=15,AN46,$A$7=16,AN46,$A$7=17,AN49,$A$7=18,AN49,$A$7=19,AN49,$A$7=20,AN49,$A$7=21,AN52,$A$7=22,AN52,$A$7=23,AN52,$A$7=24,AN52,$A$7=25,AN55,$A$7=26,AN55,$A$7=27,AN55,$A$7=28,AN55,$A$7=29,AN58,$A$7=30,AN58,$A$7=31,AN58,$A$7=32,AN58,$A$7=33,AN61,$A$7=34,AN61,$A$7=35,AN61,$A$7=36,AN61,$A$7=37,AN62,$A$7=38,AN63,$A$7=39,AN64,$A$7=40,AN64)</f>
        <v>0</v>
      </c>
      <c r="AR34" s="4" t="str">
        <f t="shared" si="9"/>
        <v>10a</v>
      </c>
      <c r="AS34" s="4" cm="1">
        <f t="array" ref="AS34">_xlfn.IFS($A$7=1,0,$A$7=2,0,$A$7=3,0,$A$7=4,AR35,$A$7=5,AR36,$A$7=6,AR36,$A$7=7,AR36,$A$7=8,AR36,$A$7=9,AR37,$A$7=10,AR37,$A$7=11,AR37,$A$7=12,AR37,$A$7=13,AR38,$A$7=14,AR38,$A$7=15,AR38,$A$7=16,AR38,$A$7=17,AR39,$A$7=18,AR39,$A$7=19,AR39,$A$7=20,AR39,$A$7=21,AR40,$A$7=22,AR40,$A$7=23,AR40,$A$7=24,AR40,$A$7=25,AR41,$A$7=26,AR41,$A$7=27,AR41,$A$7=28,AR41,$A$7=29,AR42,$A$7=30,AR42,$A$7=31,AR42,$A$7=32,AR42,$A$7=33,AR43,$A$7=34,AR43,$A$7=35,AR43,$A$7=36,AR43,$A$7=37,AR44,$A$7=38,AR44,$A$7=39,AR44,$A$7=40,AR44)</f>
        <v>0</v>
      </c>
      <c r="AT34" s="4" cm="1">
        <f t="array" ref="AT34">_xlfn.IFS($A$7=1,0,$A$7=2,0,$A$7=3,0,$A$7=4,AR44,$A$7=5,AR45,$A$7=6,AR45,$A$7=7,AR45,$A$7=8,AR45,$A$7=9,AR46,$A$7=10,AR40,$A$7=11,AR40,$A$7=12,AR40,$A$7=13,AR42,$A$7=14,AR42,$A$7=15,AR42,$A$7=16,AR42,$A$7=17,AR44,$A$7=18,AR44,$A$7=19,AR44,$A$7=20,AR44,$A$7=21,AR46,$A$7=22,AR46,$A$7=23,AR46,$A$7=24,AR46,$A$7=25,AR48,$A$7=26,AR48,$A$7=27,AR48,$A$7=28,AR48,$A$7=29,AR50,$A$7=30,AR50,$A$7=31,AR50,$A$7=32,AR50,$A$7=33,AR52,$A$7=34,AR52,$A$7=35,AR52,$A$7=36,AR52,$A$7=37,AR53,$A$7=38,AR54,$A$7=39,AR54,$A$7=40,AR54)</f>
        <v>0</v>
      </c>
      <c r="AU34" s="4" cm="1">
        <f t="array" ref="AU34">_xlfn.IFS($A$7=1,0,$A$7=2,0,$A$7=3,0,$A$7=4,AR54,$A$7=5,AR55,$A$7=6,AR55,$A$7=7,AR55,$A$7=8,AR43,$A$7=9,AR43,$A$7=10,AR43,$A$7=11,AR43,$A$7=12,AR43,$A$7=13,AR46,$A$7=14,AR46,$A$7=15,AR46,$A$7=16,AR46,$A$7=17,AR49,$A$7=18,AR49,$A$7=19,AR49,$A$7=20,AR49,$A$7=21,AR52,$A$7=22,AR52,$A$7=23,AR52,$A$7=24,AR52,$A$7=25,AR55,$A$7=26,AR55,$A$7=27,AR55,$A$7=28,AR55,$A$7=29,AR58,$A$7=30,AR58,$A$7=31,AR58,$A$7=32,AR58,$A$7=33,AR61,$A$7=34,AR61,$A$7=35,AR61,$A$7=36,AR61,$A$7=37,AR62,$A$7=38,AR63,$A$7=39,AR64,$A$7=40,AR64)</f>
        <v>0</v>
      </c>
      <c r="AV34" s="4" t="str">
        <f t="shared" si="10"/>
        <v>9d</v>
      </c>
      <c r="AW34" s="4" cm="1">
        <f t="array" ref="AW34">_xlfn.IFS($A$7=1,0,$A$7=2,0,$A$7=3,0,$A$7=4,AV35,$A$7=5,AV36,$A$7=6,AV36,$A$7=7,AV36,$A$7=8,AV36,$A$7=9,AV37,$A$7=10,AV37,$A$7=11,AV37,$A$7=12,AV37,$A$7=13,AV38,$A$7=14,AV38,$A$7=15,AV38,$A$7=16,AV38,$A$7=17,AV39,$A$7=18,AV39,$A$7=19,AV39,$A$7=20,AV39,$A$7=21,AV40,$A$7=22,AV40,$A$7=23,AV40,$A$7=24,AV40,$A$7=25,AV41,$A$7=26,AV41,$A$7=27,AV41,$A$7=28,AV41,$A$7=29,AV42,$A$7=30,AV42,$A$7=31,AV42,$A$7=32,AV42,$A$7=33,AV43,$A$7=34,AV43,$A$7=35,AV43,$A$7=36,AV43,$A$7=37,AV44,$A$7=38,AV44,$A$7=39,AV44,$A$7=40,AV44)</f>
        <v>0</v>
      </c>
      <c r="AX34" s="4" cm="1">
        <f t="array" ref="AX34">_xlfn.IFS($A$7=1,0,$A$7=2,0,$A$7=3,0,$A$7=4,AV44,$A$7=5,AV45,$A$7=6,AV45,$A$7=7,AV45,$A$7=8,AV45,$A$7=9,AV46,$A$7=10,AV40,$A$7=11,AV40,$A$7=12,AV40,$A$7=13,AV42,$A$7=14,AV42,$A$7=15,AV42,$A$7=16,AV42,$A$7=17,AV44,$A$7=18,AV44,$A$7=19,AV44,$A$7=20,AV44,$A$7=21,AV46,$A$7=22,AV46,$A$7=23,AV46,$A$7=24,AV46,$A$7=25,AV48,$A$7=26,AV48,$A$7=27,AV48,$A$7=28,AV48,$A$7=29,AV50,$A$7=30,AV50,$A$7=31,AV50,$A$7=32,AV50,$A$7=33,AV52,$A$7=34,AV52,$A$7=35,AV52,$A$7=36,AV52,$A$7=37,AV53,$A$7=38,AV54,$A$7=39,AV54,$A$7=40,AV54)</f>
        <v>0</v>
      </c>
      <c r="AY34" s="4" cm="1">
        <f t="array" ref="AY34">_xlfn.IFS($A$7=1,0,$A$7=2,0,$A$7=3,0,$A$7=4,AV54,$A$7=5,AV55,$A$7=6,AV55,$A$7=7,AV55,$A$7=8,AV43,$A$7=9,AV43,$A$7=10,AV43,$A$7=11,AV43,$A$7=12,AV43,$A$7=13,AV46,$A$7=14,AV46,$A$7=15,AV46,$A$7=16,AV46,$A$7=17,AV49,$A$7=18,AV49,$A$7=19,AV49,$A$7=20,AV49,$A$7=21,AV52,$A$7=22,AV52,$A$7=23,AV52,$A$7=24,AV52,$A$7=25,AV55,$A$7=26,AV55,$A$7=27,AV55,$A$7=28,AV55,$A$7=29,AV58,$A$7=30,AV58,$A$7=31,AV58,$A$7=32,AV58,$A$7=33,AV61,$A$7=34,AV61,$A$7=35,AV61,$A$7=36,AV61,$A$7=37,AV62,$A$7=38,AV63,$A$7=39,AV64,$A$7=40,AV64)</f>
        <v>0</v>
      </c>
      <c r="BF34" s="1"/>
      <c r="BG34" s="1"/>
      <c r="BH34" s="1"/>
      <c r="BI34" s="1"/>
      <c r="BJ34" s="1"/>
      <c r="BK34" s="1"/>
    </row>
    <row r="35" spans="1:63" x14ac:dyDescent="0.2">
      <c r="A35" s="1">
        <v>-15</v>
      </c>
      <c r="B35">
        <v>32</v>
      </c>
      <c r="C35" s="3">
        <f t="shared" si="0"/>
        <v>1.2152777777777779</v>
      </c>
      <c r="D35" s="4">
        <f>'Zeitpläne Stationen'!B34</f>
        <v>0</v>
      </c>
      <c r="E35" s="4" cm="1">
        <f t="array" ref="E35">_xlfn.IFS($A$7=1,0,$A$7=2,0,$A$7=3,0,$A$7=4,D36,$A$7=5,D37,$A$7=6,D37,$A$7=7,D37,$A$7=8,D37,$A$7=9,D38,$A$7=10,D38,$A$7=11,D38,$A$7=12,D38,$A$7=13,D39,$A$7=14,D39,$A$7=15,D39,$A$7=16,D39,$A$7=17,D40,$A$7=18,D40,$A$7=19,D40,$A$7=20,D40,$A$7=21,D41,$A$7=22,D41,$A$7=23,D41,$A$7=24,D41,$A$7=25,D42,$A$7=26,D42,$A$7=27,D42,$A$7=28,D42,$A$7=29,D43,$A$7=30,D43,$A$7=31,D43,$A$7=32,D43,$A$7=33,D44,$A$7=34,D44,$A$7=35,D44,$A$7=36,D44,$A$7=37,D45,$A$7=38,D45,$A$7=39,D45,$A$7=40,D45)</f>
        <v>0</v>
      </c>
      <c r="F35" s="4" cm="1">
        <f t="array" ref="F35">_xlfn.IFS($A$7=1,0,$A$7=2,0,$A$7=3,0,$A$7=4,D45,$A$7=5,D46,$A$7=6,D46,$A$7=7,D46,$A$7=8,D46,$A$7=9,D47,$A$7=10,D41,$A$7=11,D41,$A$7=12,D41,$A$7=13,D43,$A$7=14,D43,$A$7=15,D43,$A$7=16,D43,$A$7=17,D45,$A$7=18,D45,$A$7=19,D45,$A$7=20,D45,$A$7=21,D47,$A$7=22,D47,$A$7=23,D47,$A$7=24,D47,$A$7=25,D49,$A$7=26,D49,$A$7=27,D49,$A$7=28,D49,$A$7=29,D51,$A$7=30,D51,$A$7=31,D51,$A$7=32,D51,$A$7=33,D53,$A$7=34,D53,$A$7=35,D53,$A$7=36,D53,$A$7=37,D54,$A$7=38,D55,$A$7=39,D55,$A$7=40,D55)</f>
        <v>6</v>
      </c>
      <c r="G35" s="4" cm="1">
        <f t="array" ref="G35">_xlfn.IFS($A$7=1,0,$A$7=2,0,$A$7=3,0,$A$7=4,D55,$A$7=5,D56,$A$7=6,D56,$A$7=7,D56,$A$7=8,D44,$A$7=9,D44,$A$7=10,D44,$A$7=11,D44,$A$7=12,D44,$A$7=13,D47,$A$7=14,D47,$A$7=15,D47,$A$7=16,D47,$A$7=17,D50,$A$7=18,D50,$A$7=19,D50,$A$7=20,D50,$A$7=21,D53,$A$7=22,D53,$A$7=23,D53,$A$7=24,D53,$A$7=25,D56,$A$7=26,D56,$A$7=27,D56,$A$7=28,D56,$A$7=29,D59,$A$7=30,D59,$A$7=31,D59,$A$7=32,D59,$A$7=33,D62,$A$7=34,D62,$A$7=35,D62,$A$7=36,D62,$A$7=37,D63,$A$7=38,D64,$A$7=39,D65,$A$7=40,D65)</f>
        <v>13</v>
      </c>
      <c r="H35" s="4">
        <f>'Zeitpläne Stationen'!B33</f>
        <v>0</v>
      </c>
      <c r="I35" s="4" cm="1">
        <f t="array" ref="I35">_xlfn.IFS($A$7=1,0,$A$7=2,0,$A$7=3,0,$A$7=4,H36,$A$7=5,H37,$A$7=6,H37,$A$7=7,H37,$A$7=8,H37,$A$7=9,H38,$A$7=10,H38,$A$7=11,H38,$A$7=12,H38,$A$7=13,H39,$A$7=14,H39,$A$7=15,H39,$A$7=16,H39,$A$7=17,H40,$A$7=18,H40,$A$7=19,H40,$A$7=20,H40,$A$7=21,H41,$A$7=22,H41,$A$7=23,H41,$A$7=24,H41,$A$7=25,H42,$A$7=26,H42,$A$7=27,H42,$A$7=28,H42,$A$7=29,H43,$A$7=30,H43,$A$7=31,H43,$A$7=32,H43,$A$7=33,H44,$A$7=34,H44,$A$7=35,H44,$A$7=36,H44,$A$7=37,H45,$A$7=38,H45,$A$7=39,H45,$A$7=40,H45)</f>
        <v>0</v>
      </c>
      <c r="J35" s="4" cm="1">
        <f t="array" ref="J35">_xlfn.IFS($A$7=1,0,$A$7=2,0,$A$7=3,0,$A$7=4,H45,$A$7=5,H46,$A$7=6,H46,$A$7=7,H46,$A$7=8,H46,$A$7=9,H47,$A$7=10,H41,$A$7=11,H41,$A$7=12,H41,$A$7=13,H43,$A$7=14,H43,$A$7=15,H43,$A$7=16,H43,$A$7=17,H45,$A$7=18,H45,$A$7=19,H45,$A$7=20,H45,$A$7=21,H47,$A$7=22,H47,$A$7=23,H47,$A$7=24,H47,$A$7=25,H49,$A$7=26,H49,$A$7=27,H49,$A$7=28,H49,$A$7=29,H51,$A$7=30,H51,$A$7=31,H51,$A$7=32,H51,$A$7=33,H53,$A$7=34,H53,$A$7=35,H53,$A$7=36,H53,$A$7=37,H54,$A$7=38,H55,$A$7=39,H55,$A$7=40,H55)</f>
        <v>0</v>
      </c>
      <c r="K35" s="4" cm="1">
        <f t="array" ref="K35">_xlfn.IFS($A$7=1,0,$A$7=2,0,$A$7=3,0,$A$7=4,H55,$A$7=5,H56,$A$7=6,H56,$A$7=7,H56,$A$7=8,H44,$A$7=9,H44,$A$7=10,H44,$A$7=11,H44,$A$7=12,H44,$A$7=13,H47,$A$7=14,H47,$A$7=15,H47,$A$7=16,H47,$A$7=17,H50,$A$7=18,H50,$A$7=19,H50,$A$7=20,H50,$A$7=21,H53,$A$7=22,H53,$A$7=23,H53,$A$7=24,H53,$A$7=25,H56,$A$7=26,H56,$A$7=27,H56,$A$7=28,H56,$A$7=29,H59,$A$7=30,H59,$A$7=31,H59,$A$7=32,H59,$A$7=33,H62,$A$7=34,H62,$A$7=35,H62,$A$7=36,H62,$A$7=37,H63,$A$7=38,H64,$A$7=39,H65,$A$7=40,H65)</f>
        <v>0</v>
      </c>
      <c r="L35" s="4">
        <f t="shared" si="1"/>
        <v>0</v>
      </c>
      <c r="M35" s="4" cm="1">
        <f t="array" ref="M35">_xlfn.IFS($A$7=1,0,$A$7=2,0,$A$7=3,0,$A$7=4,L36,$A$7=5,L37,$A$7=6,L37,$A$7=7,L37,$A$7=8,L37,$A$7=9,L38,$A$7=10,L38,$A$7=11,L38,$A$7=12,L38,$A$7=13,L39,$A$7=14,L39,$A$7=15,L39,$A$7=16,L39,$A$7=17,L40,$A$7=18,L40,$A$7=19,L40,$A$7=20,L40,$A$7=21,L41,$A$7=22,L41,$A$7=23,L41,$A$7=24,L41,$A$7=25,L42,$A$7=26,L42,$A$7=27,L42,$A$7=28,L42,$A$7=29,L43,$A$7=30,L43,$A$7=31,L43,$A$7=32,L43,$A$7=33,L44,$A$7=34,L44,$A$7=35,L44,$A$7=36,L44,$A$7=37,L45,$A$7=38,L45,$A$7=39,L45,$A$7=40,L45)</f>
        <v>0</v>
      </c>
      <c r="N35" s="4" cm="1">
        <f t="array" ref="N35">_xlfn.IFS($A$7=1,0,$A$7=2,0,$A$7=3,0,$A$7=4,L45,$A$7=5,L46,$A$7=6,L46,$A$7=7,L46,$A$7=8,L46,$A$7=9,L47,$A$7=10,L41,$A$7=11,L41,$A$7=12,L41,$A$7=13,L43,$A$7=14,L43,$A$7=15,L43,$A$7=16,L43,$A$7=17,L45,$A$7=18,L45,$A$7=19,L45,$A$7=20,L45,$A$7=21,L47,$A$7=22,L47,$A$7=23,L47,$A$7=24,L47,$A$7=25,L49,$A$7=26,L49,$A$7=27,L49,$A$7=28,L49,$A$7=29,L51,$A$7=30,L51,$A$7=31,L51,$A$7=32,L51,$A$7=33,L53,$A$7=34,L53,$A$7=35,L53,$A$7=36,L53,$A$7=37,L54,$A$7=38,L55,$A$7=39,L55,$A$7=40,L55)</f>
        <v>0</v>
      </c>
      <c r="O35" s="4" cm="1">
        <f t="array" ref="O35">_xlfn.IFS($A$7=1,0,$A$7=2,0,$A$7=3,0,$A$7=4,L55,$A$7=5,L56,$A$7=6,L56,$A$7=7,L56,$A$7=8,L44,$A$7=9,L44,$A$7=10,L44,$A$7=11,L44,$A$7=12,L44,$A$7=13,L47,$A$7=14,L47,$A$7=15,L47,$A$7=16,L47,$A$7=17,L50,$A$7=18,L50,$A$7=19,L50,$A$7=20,L50,$A$7=21,L53,$A$7=22,L53,$A$7=23,L53,$A$7=24,L53,$A$7=25,L56,$A$7=26,L56,$A$7=27,L56,$A$7=28,L56,$A$7=29,L59,$A$7=30,L59,$A$7=31,L59,$A$7=32,L59,$A$7=33,L62,$A$7=34,L62,$A$7=35,L62,$A$7=36,L62,$A$7=37,L63,$A$7=38,L64,$A$7=39,L65,$A$7=40,L65)</f>
        <v>0</v>
      </c>
      <c r="P35" s="4">
        <f t="shared" si="2"/>
        <v>0</v>
      </c>
      <c r="Q35" s="4" cm="1">
        <f t="array" ref="Q35">_xlfn.IFS($A$7=1,0,$A$7=2,0,$A$7=3,0,$A$7=4,P36,$A$7=5,P37,$A$7=6,P37,$A$7=7,P37,$A$7=8,P37,$A$7=9,P38,$A$7=10,P38,$A$7=11,P38,$A$7=12,P38,$A$7=13,P39,$A$7=14,P39,$A$7=15,P39,$A$7=16,P39,$A$7=17,P40,$A$7=18,P40,$A$7=19,P40,$A$7=20,P40,$A$7=21,P41,$A$7=22,P41,$A$7=23,P41,$A$7=24,P41,$A$7=25,P42,$A$7=26,P42,$A$7=27,P42,$A$7=28,P42,$A$7=29,P43,$A$7=30,P43,$A$7=31,P43,$A$7=32,P43,$A$7=33,P44,$A$7=34,P44,$A$7=35,P44,$A$7=36,P44,$A$7=37,P45,$A$7=38,P45,$A$7=39,P45,$A$7=40,P45)</f>
        <v>0</v>
      </c>
      <c r="R35" s="4" cm="1">
        <f t="array" ref="R35">_xlfn.IFS($A$7=1,0,$A$7=2,0,$A$7=3,0,$A$7=4,P45,$A$7=5,P46,$A$7=6,P46,$A$7=7,P46,$A$7=8,P46,$A$7=9,P47,$A$7=10,P41,$A$7=11,P41,$A$7=12,P41,$A$7=13,P43,$A$7=14,P43,$A$7=15,P43,$A$7=16,P43,$A$7=17,P45,$A$7=18,P45,$A$7=19,P45,$A$7=20,P45,$A$7=21,P47,$A$7=22,P47,$A$7=23,P47,$A$7=24,P47,$A$7=25,P49,$A$7=26,P49,$A$7=27,P49,$A$7=28,P49,$A$7=29,P51,$A$7=30,P51,$A$7=31,P51,$A$7=32,P51,$A$7=33,P53,$A$7=34,P53,$A$7=35,P53,$A$7=36,P53,$A$7=37,P54,$A$7=38,P55,$A$7=39,P55,$A$7=40,P55)</f>
        <v>0</v>
      </c>
      <c r="S35" s="4" cm="1">
        <f t="array" ref="S35">_xlfn.IFS($A$7=1,0,$A$7=2,0,$A$7=3,0,$A$7=4,P55,$A$7=5,P56,$A$7=6,P56,$A$7=7,P56,$A$7=8,P44,$A$7=9,P44,$A$7=10,P44,$A$7=11,P44,$A$7=12,P44,$A$7=13,P47,$A$7=14,P47,$A$7=15,P47,$A$7=16,P47,$A$7=17,P50,$A$7=18,P50,$A$7=19,P50,$A$7=20,P50,$A$7=21,P53,$A$7=22,P53,$A$7=23,P53,$A$7=24,P53,$A$7=25,P56,$A$7=26,P56,$A$7=27,P56,$A$7=28,P56,$A$7=29,P59,$A$7=30,P59,$A$7=31,P59,$A$7=32,P59,$A$7=33,P62,$A$7=34,P62,$A$7=35,P62,$A$7=36,P62,$A$7=37,P63,$A$7=38,P64,$A$7=39,P65,$A$7=40,P65)</f>
        <v>0</v>
      </c>
      <c r="T35" s="4">
        <f t="shared" si="3"/>
        <v>0</v>
      </c>
      <c r="U35" s="4" cm="1">
        <f t="array" ref="U35">_xlfn.IFS($A$7=1,0,$A$7=2,0,$A$7=3,0,$A$7=4,T36,$A$7=5,T37,$A$7=6,T37,$A$7=7,T37,$A$7=8,T37,$A$7=9,T38,$A$7=10,T38,$A$7=11,T38,$A$7=12,T38,$A$7=13,T39,$A$7=14,T39,$A$7=15,T39,$A$7=16,T39,$A$7=17,T40,$A$7=18,T40,$A$7=19,T40,$A$7=20,T40,$A$7=21,T41,$A$7=22,T41,$A$7=23,T41,$A$7=24,T41,$A$7=25,T42,$A$7=26,T42,$A$7=27,T42,$A$7=28,T42,$A$7=29,T43,$A$7=30,T43,$A$7=31,T43,$A$7=32,T43,$A$7=33,T44,$A$7=34,T44,$A$7=35,T44,$A$7=36,T44,$A$7=37,T45,$A$7=38,T45,$A$7=39,T45,$A$7=40,T45)</f>
        <v>0</v>
      </c>
      <c r="V35" s="4" cm="1">
        <f t="array" ref="V35">_xlfn.IFS($A$7=1,0,$A$7=2,0,$A$7=3,0,$A$7=4,T45,$A$7=5,T46,$A$7=6,T46,$A$7=7,T46,$A$7=8,T46,$A$7=9,T47,$A$7=10,T41,$A$7=11,T41,$A$7=12,T41,$A$7=13,T43,$A$7=14,T43,$A$7=15,T43,$A$7=16,T43,$A$7=17,T45,$A$7=18,T45,$A$7=19,T45,$A$7=20,T45,$A$7=21,T47,$A$7=22,T47,$A$7=23,T47,$A$7=24,T47,$A$7=25,T49,$A$7=26,T49,$A$7=27,T49,$A$7=28,T49,$A$7=29,T51,$A$7=30,T51,$A$7=31,T51,$A$7=32,T51,$A$7=33,T53,$A$7=34,T53,$A$7=35,T53,$A$7=36,T53,$A$7=37,T54,$A$7=38,T55,$A$7=39,T55,$A$7=40,T55)</f>
        <v>0</v>
      </c>
      <c r="W35" s="4" cm="1">
        <f t="array" ref="W35">_xlfn.IFS($A$7=1,0,$A$7=2,0,$A$7=3,0,$A$7=4,T55,$A$7=5,T56,$A$7=6,T56,$A$7=7,T56,$A$7=8,T44,$A$7=9,T44,$A$7=10,T44,$A$7=11,T44,$A$7=12,T44,$A$7=13,T47,$A$7=14,T47,$A$7=15,T47,$A$7=16,T47,$A$7=17,T50,$A$7=18,T50,$A$7=19,T50,$A$7=20,T50,$A$7=21,T53,$A$7=22,T53,$A$7=23,T53,$A$7=24,T53,$A$7=25,T56,$A$7=26,T56,$A$7=27,T56,$A$7=28,T56,$A$7=29,T59,$A$7=30,T59,$A$7=31,T59,$A$7=32,T59,$A$7=33,T62,$A$7=34,T62,$A$7=35,T62,$A$7=36,T62,$A$7=37,T63,$A$7=38,T64,$A$7=39,T65,$A$7=40,T65)</f>
        <v>0</v>
      </c>
      <c r="X35" s="4">
        <f t="shared" si="4"/>
        <v>0</v>
      </c>
      <c r="Y35" s="4" cm="1">
        <f t="array" ref="Y35">_xlfn.IFS($A$7=1,0,$A$7=2,0,$A$7=3,0,$A$7=4,X36,$A$7=5,X37,$A$7=6,X37,$A$7=7,X37,$A$7=8,X37,$A$7=9,X38,$A$7=10,X38,$A$7=11,X38,$A$7=12,X38,$A$7=13,X39,$A$7=14,X39,$A$7=15,X39,$A$7=16,X39,$A$7=17,X40,$A$7=18,X40,$A$7=19,X40,$A$7=20,X40,$A$7=21,X41,$A$7=22,X41,$A$7=23,X41,$A$7=24,X41,$A$7=25,X42,$A$7=26,X42,$A$7=27,X42,$A$7=28,X42,$A$7=29,X43,$A$7=30,X43,$A$7=31,X43,$A$7=32,X43,$A$7=33,X44,$A$7=34,X44,$A$7=35,X44,$A$7=36,X44,$A$7=37,X45,$A$7=38,X45,$A$7=39,X45,$A$7=40,X45)</f>
        <v>0</v>
      </c>
      <c r="Z35" s="4" cm="1">
        <f t="array" ref="Z35">_xlfn.IFS($A$7=1,0,$A$7=2,0,$A$7=3,0,$A$7=4,X45,$A$7=5,X46,$A$7=6,X46,$A$7=7,X46,$A$7=8,X46,$A$7=9,X47,$A$7=10,X41,$A$7=11,X41,$A$7=12,X41,$A$7=13,X43,$A$7=14,X43,$A$7=15,X43,$A$7=16,X43,$A$7=17,X45,$A$7=18,X45,$A$7=19,X45,$A$7=20,X45,$A$7=21,X47,$A$7=22,X47,$A$7=23,X47,$A$7=24,X47,$A$7=25,X49,$A$7=26,X49,$A$7=27,X49,$A$7=28,X49,$A$7=29,X51,$A$7=30,X51,$A$7=31,X51,$A$7=32,X51,$A$7=33,X53,$A$7=34,X53,$A$7=35,X53,$A$7=36,X53,$A$7=37,X54,$A$7=38,X55,$A$7=39,X55,$A$7=40,X55)</f>
        <v>0</v>
      </c>
      <c r="AA35" s="4" cm="1">
        <f t="array" ref="AA35">_xlfn.IFS($A$7=1,0,$A$7=2,0,$A$7=3,0,$A$7=4,X55,$A$7=5,X56,$A$7=6,X56,$A$7=7,X56,$A$7=8,X44,$A$7=9,X44,$A$7=10,X44,$A$7=11,X44,$A$7=12,X44,$A$7=13,X47,$A$7=14,X47,$A$7=15,X47,$A$7=16,X47,$A$7=17,X50,$A$7=18,X50,$A$7=19,X50,$A$7=20,X50,$A$7=21,X53,$A$7=22,X53,$A$7=23,X53,$A$7=24,X53,$A$7=25,X56,$A$7=26,X56,$A$7=27,X56,$A$7=28,X56,$A$7=29,X59,$A$7=30,X59,$A$7=31,X59,$A$7=32,X59,$A$7=33,X62,$A$7=34,X62,$A$7=35,X62,$A$7=36,X62,$A$7=37,X63,$A$7=38,X64,$A$7=39,X65,$A$7=40,X65)</f>
        <v>0</v>
      </c>
      <c r="AB35" s="4" t="str">
        <f t="shared" si="5"/>
        <v>11b</v>
      </c>
      <c r="AC35" s="4" cm="1">
        <f t="array" ref="AC35">_xlfn.IFS($A$7=1,0,$A$7=2,0,$A$7=3,0,$A$7=4,AB36,$A$7=5,AB37,$A$7=6,AB37,$A$7=7,AB37,$A$7=8,AB37,$A$7=9,AB38,$A$7=10,AB38,$A$7=11,AB38,$A$7=12,AB38,$A$7=13,AB39,$A$7=14,AB39,$A$7=15,AB39,$A$7=16,AB39,$A$7=17,AB40,$A$7=18,AB40,$A$7=19,AB40,$A$7=20,AB40,$A$7=21,AB41,$A$7=22,AB41,$A$7=23,AB41,$A$7=24,AB41,$A$7=25,AB42,$A$7=26,AB42,$A$7=27,AB42,$A$7=28,AB42,$A$7=29,AB43,$A$7=30,AB43,$A$7=31,AB43,$A$7=32,AB43,$A$7=33,AB44,$A$7=34,AB44,$A$7=35,AB44,$A$7=36,AB44,$A$7=37,AB45,$A$7=38,AB45,$A$7=39,AB45,$A$7=40,AB45)</f>
        <v>0</v>
      </c>
      <c r="AD35" s="4" cm="1">
        <f t="array" ref="AD35">_xlfn.IFS($A$7=1,0,$A$7=2,0,$A$7=3,0,$A$7=4,AB45,$A$7=5,AB46,$A$7=6,AB46,$A$7=7,AB46,$A$7=8,AB46,$A$7=9,AB47,$A$7=10,AB41,$A$7=11,AB41,$A$7=12,AB41,$A$7=13,AB43,$A$7=14,AB43,$A$7=15,AB43,$A$7=16,AB43,$A$7=17,AB45,$A$7=18,AB45,$A$7=19,AB45,$A$7=20,AB45,$A$7=21,AB47,$A$7=22,AB47,$A$7=23,AB47,$A$7=24,AB47,$A$7=25,AB49,$A$7=26,AB49,$A$7=27,AB49,$A$7=28,AB49,$A$7=29,AB51,$A$7=30,AB51,$A$7=31,AB51,$A$7=32,AB51,$A$7=33,AB53,$A$7=34,AB53,$A$7=35,AB53,$A$7=36,AB53,$A$7=37,AB54,$A$7=38,AB55,$A$7=39,AB55,$A$7=40,AB55)</f>
        <v>0</v>
      </c>
      <c r="AE35" s="4" cm="1">
        <f t="array" ref="AE35">_xlfn.IFS($A$7=1,0,$A$7=2,0,$A$7=3,0,$A$7=4,AB55,$A$7=5,AB56,$A$7=6,AB56,$A$7=7,AB56,$A$7=8,AB44,$A$7=9,AB44,$A$7=10,AB44,$A$7=11,AB44,$A$7=12,AB44,$A$7=13,AB47,$A$7=14,AB47,$A$7=15,AB47,$A$7=16,AB47,$A$7=17,AB50,$A$7=18,AB50,$A$7=19,AB50,$A$7=20,AB50,$A$7=21,AB53,$A$7=22,AB53,$A$7=23,AB53,$A$7=24,AB53,$A$7=25,AB56,$A$7=26,AB56,$A$7=27,AB56,$A$7=28,AB56,$A$7=29,AB59,$A$7=30,AB59,$A$7=31,AB59,$A$7=32,AB59,$A$7=33,AB62,$A$7=34,AB62,$A$7=35,AB62,$A$7=36,AB62,$A$7=37,AB63,$A$7=38,AB64,$A$7=39,AB65,$A$7=40,AB65)</f>
        <v>0</v>
      </c>
      <c r="AF35" s="4" t="str">
        <f t="shared" si="6"/>
        <v>11a</v>
      </c>
      <c r="AG35" s="4" cm="1">
        <f t="array" ref="AG35">_xlfn.IFS($A$7=1,0,$A$7=2,0,$A$7=3,0,$A$7=4,AF36,$A$7=5,AF37,$A$7=6,AF37,$A$7=7,AF37,$A$7=8,AF37,$A$7=9,AF38,$A$7=10,AF38,$A$7=11,AF38,$A$7=12,AF38,$A$7=13,AF39,$A$7=14,AF39,$A$7=15,AF39,$A$7=16,AF39,$A$7=17,AF40,$A$7=18,AF40,$A$7=19,AF40,$A$7=20,AF40,$A$7=21,AF41,$A$7=22,AF41,$A$7=23,AF41,$A$7=24,AF41,$A$7=25,AF42,$A$7=26,AF42,$A$7=27,AF42,$A$7=28,AF42,$A$7=29,AF43,$A$7=30,AF43,$A$7=31,AF43,$A$7=32,AF43,$A$7=33,AF44,$A$7=34,AF44,$A$7=35,AF44,$A$7=36,AF44,$A$7=37,AF45,$A$7=38,AF45,$A$7=39,AF45,$A$7=40,AF45)</f>
        <v>0</v>
      </c>
      <c r="AH35" s="4" cm="1">
        <f t="array" ref="AH35">_xlfn.IFS($A$7=1,0,$A$7=2,0,$A$7=3,0,$A$7=4,AF45,$A$7=5,AF46,$A$7=6,AF46,$A$7=7,AF46,$A$7=8,AF46,$A$7=9,AF47,$A$7=10,AF41,$A$7=11,AF41,$A$7=12,AF41,$A$7=13,AF43,$A$7=14,AF43,$A$7=15,AF43,$A$7=16,AF43,$A$7=17,AF45,$A$7=18,AF45,$A$7=19,AF45,$A$7=20,AF45,$A$7=21,AF47,$A$7=22,AF47,$A$7=23,AF47,$A$7=24,AF47,$A$7=25,AF49,$A$7=26,AF49,$A$7=27,AF49,$A$7=28,AF49,$A$7=29,AF51,$A$7=30,AF51,$A$7=31,AF51,$A$7=32,AF51,$A$7=33,AF53,$A$7=34,AF53,$A$7=35,AF53,$A$7=36,AF53,$A$7=37,AF54,$A$7=38,AF55,$A$7=39,AF55,$A$7=40,AF55)</f>
        <v>0</v>
      </c>
      <c r="AI35" s="4" cm="1">
        <f t="array" ref="AI35">_xlfn.IFS($A$7=1,0,$A$7=2,0,$A$7=3,0,$A$7=4,AF55,$A$7=5,AF56,$A$7=6,AF56,$A$7=7,AF56,$A$7=8,AF44,$A$7=9,AF44,$A$7=10,AF44,$A$7=11,AF44,$A$7=12,AF44,$A$7=13,AF47,$A$7=14,AF47,$A$7=15,AF47,$A$7=16,AF47,$A$7=17,AF50,$A$7=18,AF50,$A$7=19,AF50,$A$7=20,AF50,$A$7=21,AF53,$A$7=22,AF53,$A$7=23,AF53,$A$7=24,AF53,$A$7=25,AF56,$A$7=26,AF56,$A$7=27,AF56,$A$7=28,AF56,$A$7=29,AF59,$A$7=30,AF59,$A$7=31,AF59,$A$7=32,AF59,$A$7=33,AF62,$A$7=34,AF62,$A$7=35,AF62,$A$7=36,AF62,$A$7=37,AF63,$A$7=38,AF64,$A$7=39,AF65,$A$7=40,AF65)</f>
        <v>0</v>
      </c>
      <c r="AJ35" s="4" t="str">
        <f t="shared" si="7"/>
        <v>10d</v>
      </c>
      <c r="AK35" s="4" cm="1">
        <f t="array" ref="AK35">_xlfn.IFS($A$7=1,0,$A$7=2,0,$A$7=3,0,$A$7=4,AJ36,$A$7=5,AJ37,$A$7=6,AJ37,$A$7=7,AJ37,$A$7=8,AJ37,$A$7=9,AJ38,$A$7=10,AJ38,$A$7=11,AJ38,$A$7=12,AJ38,$A$7=13,AJ39,$A$7=14,AJ39,$A$7=15,AJ39,$A$7=16,AJ39,$A$7=17,AJ40,$A$7=18,AJ40,$A$7=19,AJ40,$A$7=20,AJ40,$A$7=21,AJ41,$A$7=22,AJ41,$A$7=23,AJ41,$A$7=24,AJ41,$A$7=25,AJ42,$A$7=26,AJ42,$A$7=27,AJ42,$A$7=28,AJ42,$A$7=29,AJ43,$A$7=30,AJ43,$A$7=31,AJ43,$A$7=32,AJ43,$A$7=33,AJ44,$A$7=34,AJ44,$A$7=35,AJ44,$A$7=36,AJ44,$A$7=37,AJ45,$A$7=38,AJ45,$A$7=39,AJ45,$A$7=40,AJ45)</f>
        <v>0</v>
      </c>
      <c r="AL35" s="4" cm="1">
        <f t="array" ref="AL35">_xlfn.IFS($A$7=1,0,$A$7=2,0,$A$7=3,0,$A$7=4,AJ45,$A$7=5,AJ46,$A$7=6,AJ46,$A$7=7,AJ46,$A$7=8,AJ46,$A$7=9,AJ47,$A$7=10,AJ41,$A$7=11,AJ41,$A$7=12,AJ41,$A$7=13,AJ43,$A$7=14,AJ43,$A$7=15,AJ43,$A$7=16,AJ43,$A$7=17,AJ45,$A$7=18,AJ45,$A$7=19,AJ45,$A$7=20,AJ45,$A$7=21,AJ47,$A$7=22,AJ47,$A$7=23,AJ47,$A$7=24,AJ47,$A$7=25,AJ49,$A$7=26,AJ49,$A$7=27,AJ49,$A$7=28,AJ49,$A$7=29,AJ51,$A$7=30,AJ51,$A$7=31,AJ51,$A$7=32,AJ51,$A$7=33,AJ53,$A$7=34,AJ53,$A$7=35,AJ53,$A$7=36,AJ53,$A$7=37,AJ54,$A$7=38,AJ55,$A$7=39,AJ55,$A$7=40,AJ55)</f>
        <v>0</v>
      </c>
      <c r="AM35" s="4" cm="1">
        <f t="array" ref="AM35">_xlfn.IFS($A$7=1,0,$A$7=2,0,$A$7=3,0,$A$7=4,AJ55,$A$7=5,AJ56,$A$7=6,AJ56,$A$7=7,AJ56,$A$7=8,AJ44,$A$7=9,AJ44,$A$7=10,AJ44,$A$7=11,AJ44,$A$7=12,AJ44,$A$7=13,AJ47,$A$7=14,AJ47,$A$7=15,AJ47,$A$7=16,AJ47,$A$7=17,AJ50,$A$7=18,AJ50,$A$7=19,AJ50,$A$7=20,AJ50,$A$7=21,AJ53,$A$7=22,AJ53,$A$7=23,AJ53,$A$7=24,AJ53,$A$7=25,AJ56,$A$7=26,AJ56,$A$7=27,AJ56,$A$7=28,AJ56,$A$7=29,AJ59,$A$7=30,AJ59,$A$7=31,AJ59,$A$7=32,AJ59,$A$7=33,AJ62,$A$7=34,AJ62,$A$7=35,AJ62,$A$7=36,AJ62,$A$7=37,AJ63,$A$7=38,AJ64,$A$7=39,AJ65,$A$7=40,AJ65)</f>
        <v>0</v>
      </c>
      <c r="AN35" s="4" t="str">
        <f t="shared" si="8"/>
        <v>10c</v>
      </c>
      <c r="AO35" s="4" cm="1">
        <f t="array" ref="AO35">_xlfn.IFS($A$7=1,0,$A$7=2,0,$A$7=3,0,$A$7=4,AN36,$A$7=5,AN37,$A$7=6,AN37,$A$7=7,AN37,$A$7=8,AN37,$A$7=9,AN38,$A$7=10,AN38,$A$7=11,AN38,$A$7=12,AN38,$A$7=13,AN39,$A$7=14,AN39,$A$7=15,AN39,$A$7=16,AN39,$A$7=17,AN40,$A$7=18,AN40,$A$7=19,AN40,$A$7=20,AN40,$A$7=21,AN41,$A$7=22,AN41,$A$7=23,AN41,$A$7=24,AN41,$A$7=25,AN42,$A$7=26,AN42,$A$7=27,AN42,$A$7=28,AN42,$A$7=29,AN43,$A$7=30,AN43,$A$7=31,AN43,$A$7=32,AN43,$A$7=33,AN44,$A$7=34,AN44,$A$7=35,AN44,$A$7=36,AN44,$A$7=37,AN45,$A$7=38,AN45,$A$7=39,AN45,$A$7=40,AN45)</f>
        <v>0</v>
      </c>
      <c r="AP35" s="4" cm="1">
        <f t="array" ref="AP35">_xlfn.IFS($A$7=1,0,$A$7=2,0,$A$7=3,0,$A$7=4,AN45,$A$7=5,AN46,$A$7=6,AN46,$A$7=7,AN46,$A$7=8,AN46,$A$7=9,AN47,$A$7=10,AN41,$A$7=11,AN41,$A$7=12,AN41,$A$7=13,AN43,$A$7=14,AN43,$A$7=15,AN43,$A$7=16,AN43,$A$7=17,AN45,$A$7=18,AN45,$A$7=19,AN45,$A$7=20,AN45,$A$7=21,AN47,$A$7=22,AN47,$A$7=23,AN47,$A$7=24,AN47,$A$7=25,AN49,$A$7=26,AN49,$A$7=27,AN49,$A$7=28,AN49,$A$7=29,AN51,$A$7=30,AN51,$A$7=31,AN51,$A$7=32,AN51,$A$7=33,AN53,$A$7=34,AN53,$A$7=35,AN53,$A$7=36,AN53,$A$7=37,AN54,$A$7=38,AN55,$A$7=39,AN55,$A$7=40,AN55)</f>
        <v>0</v>
      </c>
      <c r="AQ35" s="4" cm="1">
        <f t="array" ref="AQ35">_xlfn.IFS($A$7=1,0,$A$7=2,0,$A$7=3,0,$A$7=4,AN55,$A$7=5,AN56,$A$7=6,AN56,$A$7=7,AN56,$A$7=8,AN44,$A$7=9,AN44,$A$7=10,AN44,$A$7=11,AN44,$A$7=12,AN44,$A$7=13,AN47,$A$7=14,AN47,$A$7=15,AN47,$A$7=16,AN47,$A$7=17,AN50,$A$7=18,AN50,$A$7=19,AN50,$A$7=20,AN50,$A$7=21,AN53,$A$7=22,AN53,$A$7=23,AN53,$A$7=24,AN53,$A$7=25,AN56,$A$7=26,AN56,$A$7=27,AN56,$A$7=28,AN56,$A$7=29,AN59,$A$7=30,AN59,$A$7=31,AN59,$A$7=32,AN59,$A$7=33,AN62,$A$7=34,AN62,$A$7=35,AN62,$A$7=36,AN62,$A$7=37,AN63,$A$7=38,AN64,$A$7=39,AN65,$A$7=40,AN65)</f>
        <v>0</v>
      </c>
      <c r="AR35" s="4" t="str">
        <f t="shared" si="9"/>
        <v>10b</v>
      </c>
      <c r="AS35" s="4" cm="1">
        <f t="array" ref="AS35">_xlfn.IFS($A$7=1,0,$A$7=2,0,$A$7=3,0,$A$7=4,AR36,$A$7=5,AR37,$A$7=6,AR37,$A$7=7,AR37,$A$7=8,AR37,$A$7=9,AR38,$A$7=10,AR38,$A$7=11,AR38,$A$7=12,AR38,$A$7=13,AR39,$A$7=14,AR39,$A$7=15,AR39,$A$7=16,AR39,$A$7=17,AR40,$A$7=18,AR40,$A$7=19,AR40,$A$7=20,AR40,$A$7=21,AR41,$A$7=22,AR41,$A$7=23,AR41,$A$7=24,AR41,$A$7=25,AR42,$A$7=26,AR42,$A$7=27,AR42,$A$7=28,AR42,$A$7=29,AR43,$A$7=30,AR43,$A$7=31,AR43,$A$7=32,AR43,$A$7=33,AR44,$A$7=34,AR44,$A$7=35,AR44,$A$7=36,AR44,$A$7=37,AR45,$A$7=38,AR45,$A$7=39,AR45,$A$7=40,AR45)</f>
        <v>0</v>
      </c>
      <c r="AT35" s="4" cm="1">
        <f t="array" ref="AT35">_xlfn.IFS($A$7=1,0,$A$7=2,0,$A$7=3,0,$A$7=4,AR45,$A$7=5,AR46,$A$7=6,AR46,$A$7=7,AR46,$A$7=8,AR46,$A$7=9,AR47,$A$7=10,AR41,$A$7=11,AR41,$A$7=12,AR41,$A$7=13,AR43,$A$7=14,AR43,$A$7=15,AR43,$A$7=16,AR43,$A$7=17,AR45,$A$7=18,AR45,$A$7=19,AR45,$A$7=20,AR45,$A$7=21,AR47,$A$7=22,AR47,$A$7=23,AR47,$A$7=24,AR47,$A$7=25,AR49,$A$7=26,AR49,$A$7=27,AR49,$A$7=28,AR49,$A$7=29,AR51,$A$7=30,AR51,$A$7=31,AR51,$A$7=32,AR51,$A$7=33,AR53,$A$7=34,AR53,$A$7=35,AR53,$A$7=36,AR53,$A$7=37,AR54,$A$7=38,AR55,$A$7=39,AR55,$A$7=40,AR55)</f>
        <v>0</v>
      </c>
      <c r="AU35" s="4" cm="1">
        <f t="array" ref="AU35">_xlfn.IFS($A$7=1,0,$A$7=2,0,$A$7=3,0,$A$7=4,AR55,$A$7=5,AR56,$A$7=6,AR56,$A$7=7,AR56,$A$7=8,AR44,$A$7=9,AR44,$A$7=10,AR44,$A$7=11,AR44,$A$7=12,AR44,$A$7=13,AR47,$A$7=14,AR47,$A$7=15,AR47,$A$7=16,AR47,$A$7=17,AR50,$A$7=18,AR50,$A$7=19,AR50,$A$7=20,AR50,$A$7=21,AR53,$A$7=22,AR53,$A$7=23,AR53,$A$7=24,AR53,$A$7=25,AR56,$A$7=26,AR56,$A$7=27,AR56,$A$7=28,AR56,$A$7=29,AR59,$A$7=30,AR59,$A$7=31,AR59,$A$7=32,AR59,$A$7=33,AR62,$A$7=34,AR62,$A$7=35,AR62,$A$7=36,AR62,$A$7=37,AR63,$A$7=38,AR64,$A$7=39,AR65,$A$7=40,AR65)</f>
        <v>0</v>
      </c>
      <c r="AV35" s="4" t="str">
        <f t="shared" si="10"/>
        <v>10a</v>
      </c>
      <c r="AW35" s="4" cm="1">
        <f t="array" ref="AW35">_xlfn.IFS($A$7=1,0,$A$7=2,0,$A$7=3,0,$A$7=4,AV36,$A$7=5,AV37,$A$7=6,AV37,$A$7=7,AV37,$A$7=8,AV37,$A$7=9,AV38,$A$7=10,AV38,$A$7=11,AV38,$A$7=12,AV38,$A$7=13,AV39,$A$7=14,AV39,$A$7=15,AV39,$A$7=16,AV39,$A$7=17,AV40,$A$7=18,AV40,$A$7=19,AV40,$A$7=20,AV40,$A$7=21,AV41,$A$7=22,AV41,$A$7=23,AV41,$A$7=24,AV41,$A$7=25,AV42,$A$7=26,AV42,$A$7=27,AV42,$A$7=28,AV42,$A$7=29,AV43,$A$7=30,AV43,$A$7=31,AV43,$A$7=32,AV43,$A$7=33,AV44,$A$7=34,AV44,$A$7=35,AV44,$A$7=36,AV44,$A$7=37,AV45,$A$7=38,AV45,$A$7=39,AV45,$A$7=40,AV45)</f>
        <v>0</v>
      </c>
      <c r="AX35" s="4" cm="1">
        <f t="array" ref="AX35">_xlfn.IFS($A$7=1,0,$A$7=2,0,$A$7=3,0,$A$7=4,AV45,$A$7=5,AV46,$A$7=6,AV46,$A$7=7,AV46,$A$7=8,AV46,$A$7=9,AV47,$A$7=10,AV41,$A$7=11,AV41,$A$7=12,AV41,$A$7=13,AV43,$A$7=14,AV43,$A$7=15,AV43,$A$7=16,AV43,$A$7=17,AV45,$A$7=18,AV45,$A$7=19,AV45,$A$7=20,AV45,$A$7=21,AV47,$A$7=22,AV47,$A$7=23,AV47,$A$7=24,AV47,$A$7=25,AV49,$A$7=26,AV49,$A$7=27,AV49,$A$7=28,AV49,$A$7=29,AV51,$A$7=30,AV51,$A$7=31,AV51,$A$7=32,AV51,$A$7=33,AV53,$A$7=34,AV53,$A$7=35,AV53,$A$7=36,AV53,$A$7=37,AV54,$A$7=38,AV55,$A$7=39,AV55,$A$7=40,AV55)</f>
        <v>0</v>
      </c>
      <c r="AY35" s="4" cm="1">
        <f t="array" ref="AY35">_xlfn.IFS($A$7=1,0,$A$7=2,0,$A$7=3,0,$A$7=4,AV55,$A$7=5,AV56,$A$7=6,AV56,$A$7=7,AV56,$A$7=8,AV44,$A$7=9,AV44,$A$7=10,AV44,$A$7=11,AV44,$A$7=12,AV44,$A$7=13,AV47,$A$7=14,AV47,$A$7=15,AV47,$A$7=16,AV47,$A$7=17,AV50,$A$7=18,AV50,$A$7=19,AV50,$A$7=20,AV50,$A$7=21,AV53,$A$7=22,AV53,$A$7=23,AV53,$A$7=24,AV53,$A$7=25,AV56,$A$7=26,AV56,$A$7=27,AV56,$A$7=28,AV56,$A$7=29,AV59,$A$7=30,AV59,$A$7=31,AV59,$A$7=32,AV59,$A$7=33,AV62,$A$7=34,AV62,$A$7=35,AV62,$A$7=36,AV62,$A$7=37,AV63,$A$7=38,AV64,$A$7=39,AV65,$A$7=40,AV65)</f>
        <v>0</v>
      </c>
      <c r="BF35" s="1"/>
      <c r="BG35" s="1"/>
      <c r="BH35" s="1"/>
      <c r="BI35" s="1"/>
      <c r="BJ35" s="1"/>
      <c r="BK35" s="1"/>
    </row>
    <row r="36" spans="1:63" x14ac:dyDescent="0.2">
      <c r="A36" s="1">
        <v>-14</v>
      </c>
      <c r="B36">
        <v>33</v>
      </c>
      <c r="C36" s="3">
        <f t="shared" si="0"/>
        <v>1.2430555555555556</v>
      </c>
      <c r="D36" s="4">
        <f>'Zeitpläne Stationen'!B35</f>
        <v>0</v>
      </c>
      <c r="E36" s="4" cm="1">
        <f t="array" ref="E36">_xlfn.IFS($A$7=1,0,$A$7=2,0,$A$7=3,0,$A$7=4,D37,$A$7=5,D38,$A$7=6,D38,$A$7=7,D38,$A$7=8,D38,$A$7=9,D39,$A$7=10,D39,$A$7=11,D39,$A$7=12,D39,$A$7=13,D40,$A$7=14,D40,$A$7=15,D40,$A$7=16,D40,$A$7=17,D41,$A$7=18,D41,$A$7=19,D41,$A$7=20,D41,$A$7=21,D42,$A$7=22,D42,$A$7=23,D42,$A$7=24,D42,$A$7=25,D43,$A$7=26,D43,$A$7=27,D43,$A$7=28,D43,$A$7=29,D44,$A$7=30,D44,$A$7=31,D44,$A$7=32,D44,$A$7=33,D45,$A$7=34,D45,$A$7=35,D45,$A$7=36,D45,$A$7=37,D46,$A$7=38,D46,$A$7=39,D46,$A$7=40,D46)</f>
        <v>0</v>
      </c>
      <c r="F36" s="4" cm="1">
        <f t="array" ref="F36">_xlfn.IFS($A$7=1,0,$A$7=2,0,$A$7=3,0,$A$7=4,D46,$A$7=5,D47,$A$7=6,D47,$A$7=7,D47,$A$7=8,D47,$A$7=9,D48,$A$7=10,D42,$A$7=11,D42,$A$7=12,D42,$A$7=13,D44,$A$7=14,D44,$A$7=15,D44,$A$7=16,D44,$A$7=17,D46,$A$7=18,D46,$A$7=19,D46,$A$7=20,D46,$A$7=21,D48,$A$7=22,D48,$A$7=23,D48,$A$7=24,D48,$A$7=25,D50,$A$7=26,D50,$A$7=27,D50,$A$7=28,D50,$A$7=29,D52,$A$7=30,D52,$A$7=31,D52,$A$7=32,D52,$A$7=33,D54,$A$7=34,D54,$A$7=35,D54,$A$7=36,D54,$A$7=37,D55,$A$7=38,D56,$A$7=39,D56,$A$7=40,D56)</f>
        <v>7</v>
      </c>
      <c r="G36" s="4" cm="1">
        <f t="array" ref="G36">_xlfn.IFS($A$7=1,0,$A$7=2,0,$A$7=3,0,$A$7=4,D56,$A$7=5,D57,$A$7=6,D57,$A$7=7,D57,$A$7=8,D45,$A$7=9,D45,$A$7=10,D45,$A$7=11,D45,$A$7=12,D45,$A$7=13,D48,$A$7=14,D48,$A$7=15,D48,$A$7=16,D48,$A$7=17,D51,$A$7=18,D51,$A$7=19,D51,$A$7=20,D51,$A$7=21,D54,$A$7=22,D54,$A$7=23,D54,$A$7=24,D54,$A$7=25,D57,$A$7=26,D57,$A$7=27,D57,$A$7=28,D57,$A$7=29,D60,$A$7=30,D60,$A$7=31,D60,$A$7=32,D60,$A$7=33,D63,$A$7=34,D63,$A$7=35,D63,$A$7=36,D63,$A$7=37,D64,$A$7=38,D65,$A$7=39,D66,$A$7=40,D66)</f>
        <v>14</v>
      </c>
      <c r="H36" s="4">
        <f>'Zeitpläne Stationen'!B34</f>
        <v>0</v>
      </c>
      <c r="I36" s="4" cm="1">
        <f t="array" ref="I36">_xlfn.IFS($A$7=1,0,$A$7=2,0,$A$7=3,0,$A$7=4,H37,$A$7=5,H38,$A$7=6,H38,$A$7=7,H38,$A$7=8,H38,$A$7=9,H39,$A$7=10,H39,$A$7=11,H39,$A$7=12,H39,$A$7=13,H40,$A$7=14,H40,$A$7=15,H40,$A$7=16,H40,$A$7=17,H41,$A$7=18,H41,$A$7=19,H41,$A$7=20,H41,$A$7=21,H42,$A$7=22,H42,$A$7=23,H42,$A$7=24,H42,$A$7=25,H43,$A$7=26,H43,$A$7=27,H43,$A$7=28,H43,$A$7=29,H44,$A$7=30,H44,$A$7=31,H44,$A$7=32,H44,$A$7=33,H45,$A$7=34,H45,$A$7=35,H45,$A$7=36,H45,$A$7=37,H46,$A$7=38,H46,$A$7=39,H46,$A$7=40,H46)</f>
        <v>0</v>
      </c>
      <c r="J36" s="4" cm="1">
        <f t="array" ref="J36">_xlfn.IFS($A$7=1,0,$A$7=2,0,$A$7=3,0,$A$7=4,H46,$A$7=5,H47,$A$7=6,H47,$A$7=7,H47,$A$7=8,H47,$A$7=9,H48,$A$7=10,H42,$A$7=11,H42,$A$7=12,H42,$A$7=13,H44,$A$7=14,H44,$A$7=15,H44,$A$7=16,H44,$A$7=17,H46,$A$7=18,H46,$A$7=19,H46,$A$7=20,H46,$A$7=21,H48,$A$7=22,H48,$A$7=23,H48,$A$7=24,H48,$A$7=25,H50,$A$7=26,H50,$A$7=27,H50,$A$7=28,H50,$A$7=29,H52,$A$7=30,H52,$A$7=31,H52,$A$7=32,H52,$A$7=33,H54,$A$7=34,H54,$A$7=35,H54,$A$7=36,H54,$A$7=37,H55,$A$7=38,H56,$A$7=39,H56,$A$7=40,H56)</f>
        <v>0</v>
      </c>
      <c r="K36" s="4" cm="1">
        <f t="array" ref="K36">_xlfn.IFS($A$7=1,0,$A$7=2,0,$A$7=3,0,$A$7=4,H56,$A$7=5,H57,$A$7=6,H57,$A$7=7,H57,$A$7=8,H45,$A$7=9,H45,$A$7=10,H45,$A$7=11,H45,$A$7=12,H45,$A$7=13,H48,$A$7=14,H48,$A$7=15,H48,$A$7=16,H48,$A$7=17,H51,$A$7=18,H51,$A$7=19,H51,$A$7=20,H51,$A$7=21,H54,$A$7=22,H54,$A$7=23,H54,$A$7=24,H54,$A$7=25,H57,$A$7=26,H57,$A$7=27,H57,$A$7=28,H57,$A$7=29,H60,$A$7=30,H60,$A$7=31,H60,$A$7=32,H60,$A$7=33,H63,$A$7=34,H63,$A$7=35,H63,$A$7=36,H63,$A$7=37,H64,$A$7=38,H65,$A$7=39,H66,$A$7=40,H66)</f>
        <v>0</v>
      </c>
      <c r="L36" s="4">
        <f t="shared" si="1"/>
        <v>0</v>
      </c>
      <c r="M36" s="4" cm="1">
        <f t="array" ref="M36">_xlfn.IFS($A$7=1,0,$A$7=2,0,$A$7=3,0,$A$7=4,L37,$A$7=5,L38,$A$7=6,L38,$A$7=7,L38,$A$7=8,L38,$A$7=9,L39,$A$7=10,L39,$A$7=11,L39,$A$7=12,L39,$A$7=13,L40,$A$7=14,L40,$A$7=15,L40,$A$7=16,L40,$A$7=17,L41,$A$7=18,L41,$A$7=19,L41,$A$7=20,L41,$A$7=21,L42,$A$7=22,L42,$A$7=23,L42,$A$7=24,L42,$A$7=25,L43,$A$7=26,L43,$A$7=27,L43,$A$7=28,L43,$A$7=29,L44,$A$7=30,L44,$A$7=31,L44,$A$7=32,L44,$A$7=33,L45,$A$7=34,L45,$A$7=35,L45,$A$7=36,L45,$A$7=37,L46,$A$7=38,L46,$A$7=39,L46,$A$7=40,L46)</f>
        <v>0</v>
      </c>
      <c r="N36" s="4" cm="1">
        <f t="array" ref="N36">_xlfn.IFS($A$7=1,0,$A$7=2,0,$A$7=3,0,$A$7=4,L46,$A$7=5,L47,$A$7=6,L47,$A$7=7,L47,$A$7=8,L47,$A$7=9,L48,$A$7=10,L42,$A$7=11,L42,$A$7=12,L42,$A$7=13,L44,$A$7=14,L44,$A$7=15,L44,$A$7=16,L44,$A$7=17,L46,$A$7=18,L46,$A$7=19,L46,$A$7=20,L46,$A$7=21,L48,$A$7=22,L48,$A$7=23,L48,$A$7=24,L48,$A$7=25,L50,$A$7=26,L50,$A$7=27,L50,$A$7=28,L50,$A$7=29,L52,$A$7=30,L52,$A$7=31,L52,$A$7=32,L52,$A$7=33,L54,$A$7=34,L54,$A$7=35,L54,$A$7=36,L54,$A$7=37,L55,$A$7=38,L56,$A$7=39,L56,$A$7=40,L56)</f>
        <v>0</v>
      </c>
      <c r="O36" s="4" cm="1">
        <f t="array" ref="O36">_xlfn.IFS($A$7=1,0,$A$7=2,0,$A$7=3,0,$A$7=4,L56,$A$7=5,L57,$A$7=6,L57,$A$7=7,L57,$A$7=8,L45,$A$7=9,L45,$A$7=10,L45,$A$7=11,L45,$A$7=12,L45,$A$7=13,L48,$A$7=14,L48,$A$7=15,L48,$A$7=16,L48,$A$7=17,L51,$A$7=18,L51,$A$7=19,L51,$A$7=20,L51,$A$7=21,L54,$A$7=22,L54,$A$7=23,L54,$A$7=24,L54,$A$7=25,L57,$A$7=26,L57,$A$7=27,L57,$A$7=28,L57,$A$7=29,L60,$A$7=30,L60,$A$7=31,L60,$A$7=32,L60,$A$7=33,L63,$A$7=34,L63,$A$7=35,L63,$A$7=36,L63,$A$7=37,L64,$A$7=38,L65,$A$7=39,L66,$A$7=40,L66)</f>
        <v>0</v>
      </c>
      <c r="P36" s="4">
        <f t="shared" si="2"/>
        <v>0</v>
      </c>
      <c r="Q36" s="4" cm="1">
        <f t="array" ref="Q36">_xlfn.IFS($A$7=1,0,$A$7=2,0,$A$7=3,0,$A$7=4,P37,$A$7=5,P38,$A$7=6,P38,$A$7=7,P38,$A$7=8,P38,$A$7=9,P39,$A$7=10,P39,$A$7=11,P39,$A$7=12,P39,$A$7=13,P40,$A$7=14,P40,$A$7=15,P40,$A$7=16,P40,$A$7=17,P41,$A$7=18,P41,$A$7=19,P41,$A$7=20,P41,$A$7=21,P42,$A$7=22,P42,$A$7=23,P42,$A$7=24,P42,$A$7=25,P43,$A$7=26,P43,$A$7=27,P43,$A$7=28,P43,$A$7=29,P44,$A$7=30,P44,$A$7=31,P44,$A$7=32,P44,$A$7=33,P45,$A$7=34,P45,$A$7=35,P45,$A$7=36,P45,$A$7=37,P46,$A$7=38,P46,$A$7=39,P46,$A$7=40,P46)</f>
        <v>0</v>
      </c>
      <c r="R36" s="4" cm="1">
        <f t="array" ref="R36">_xlfn.IFS($A$7=1,0,$A$7=2,0,$A$7=3,0,$A$7=4,P46,$A$7=5,P47,$A$7=6,P47,$A$7=7,P47,$A$7=8,P47,$A$7=9,P48,$A$7=10,P42,$A$7=11,P42,$A$7=12,P42,$A$7=13,P44,$A$7=14,P44,$A$7=15,P44,$A$7=16,P44,$A$7=17,P46,$A$7=18,P46,$A$7=19,P46,$A$7=20,P46,$A$7=21,P48,$A$7=22,P48,$A$7=23,P48,$A$7=24,P48,$A$7=25,P50,$A$7=26,P50,$A$7=27,P50,$A$7=28,P50,$A$7=29,P52,$A$7=30,P52,$A$7=31,P52,$A$7=32,P52,$A$7=33,P54,$A$7=34,P54,$A$7=35,P54,$A$7=36,P54,$A$7=37,P55,$A$7=38,P56,$A$7=39,P56,$A$7=40,P56)</f>
        <v>0</v>
      </c>
      <c r="S36" s="4" cm="1">
        <f t="array" ref="S36">_xlfn.IFS($A$7=1,0,$A$7=2,0,$A$7=3,0,$A$7=4,P56,$A$7=5,P57,$A$7=6,P57,$A$7=7,P57,$A$7=8,P45,$A$7=9,P45,$A$7=10,P45,$A$7=11,P45,$A$7=12,P45,$A$7=13,P48,$A$7=14,P48,$A$7=15,P48,$A$7=16,P48,$A$7=17,P51,$A$7=18,P51,$A$7=19,P51,$A$7=20,P51,$A$7=21,P54,$A$7=22,P54,$A$7=23,P54,$A$7=24,P54,$A$7=25,P57,$A$7=26,P57,$A$7=27,P57,$A$7=28,P57,$A$7=29,P60,$A$7=30,P60,$A$7=31,P60,$A$7=32,P60,$A$7=33,P63,$A$7=34,P63,$A$7=35,P63,$A$7=36,P63,$A$7=37,P64,$A$7=38,P65,$A$7=39,P66,$A$7=40,P66)</f>
        <v>0</v>
      </c>
      <c r="T36" s="4">
        <f t="shared" si="3"/>
        <v>0</v>
      </c>
      <c r="U36" s="4" cm="1">
        <f t="array" ref="U36">_xlfn.IFS($A$7=1,0,$A$7=2,0,$A$7=3,0,$A$7=4,T37,$A$7=5,T38,$A$7=6,T38,$A$7=7,T38,$A$7=8,T38,$A$7=9,T39,$A$7=10,T39,$A$7=11,T39,$A$7=12,T39,$A$7=13,T40,$A$7=14,T40,$A$7=15,T40,$A$7=16,T40,$A$7=17,T41,$A$7=18,T41,$A$7=19,T41,$A$7=20,T41,$A$7=21,T42,$A$7=22,T42,$A$7=23,T42,$A$7=24,T42,$A$7=25,T43,$A$7=26,T43,$A$7=27,T43,$A$7=28,T43,$A$7=29,T44,$A$7=30,T44,$A$7=31,T44,$A$7=32,T44,$A$7=33,T45,$A$7=34,T45,$A$7=35,T45,$A$7=36,T45,$A$7=37,T46,$A$7=38,T46,$A$7=39,T46,$A$7=40,T46)</f>
        <v>0</v>
      </c>
      <c r="V36" s="4" cm="1">
        <f t="array" ref="V36">_xlfn.IFS($A$7=1,0,$A$7=2,0,$A$7=3,0,$A$7=4,T46,$A$7=5,T47,$A$7=6,T47,$A$7=7,T47,$A$7=8,T47,$A$7=9,T48,$A$7=10,T42,$A$7=11,T42,$A$7=12,T42,$A$7=13,T44,$A$7=14,T44,$A$7=15,T44,$A$7=16,T44,$A$7=17,T46,$A$7=18,T46,$A$7=19,T46,$A$7=20,T46,$A$7=21,T48,$A$7=22,T48,$A$7=23,T48,$A$7=24,T48,$A$7=25,T50,$A$7=26,T50,$A$7=27,T50,$A$7=28,T50,$A$7=29,T52,$A$7=30,T52,$A$7=31,T52,$A$7=32,T52,$A$7=33,T54,$A$7=34,T54,$A$7=35,T54,$A$7=36,T54,$A$7=37,T55,$A$7=38,T56,$A$7=39,T56,$A$7=40,T56)</f>
        <v>0</v>
      </c>
      <c r="W36" s="4" cm="1">
        <f t="array" ref="W36">_xlfn.IFS($A$7=1,0,$A$7=2,0,$A$7=3,0,$A$7=4,T56,$A$7=5,T57,$A$7=6,T57,$A$7=7,T57,$A$7=8,T45,$A$7=9,T45,$A$7=10,T45,$A$7=11,T45,$A$7=12,T45,$A$7=13,T48,$A$7=14,T48,$A$7=15,T48,$A$7=16,T48,$A$7=17,T51,$A$7=18,T51,$A$7=19,T51,$A$7=20,T51,$A$7=21,T54,$A$7=22,T54,$A$7=23,T54,$A$7=24,T54,$A$7=25,T57,$A$7=26,T57,$A$7=27,T57,$A$7=28,T57,$A$7=29,T60,$A$7=30,T60,$A$7=31,T60,$A$7=32,T60,$A$7=33,T63,$A$7=34,T63,$A$7=35,T63,$A$7=36,T63,$A$7=37,T64,$A$7=38,T65,$A$7=39,T66,$A$7=40,T66)</f>
        <v>0</v>
      </c>
      <c r="X36" s="4">
        <f t="shared" si="4"/>
        <v>0</v>
      </c>
      <c r="Y36" s="4" cm="1">
        <f t="array" ref="Y36">_xlfn.IFS($A$7=1,0,$A$7=2,0,$A$7=3,0,$A$7=4,X37,$A$7=5,X38,$A$7=6,X38,$A$7=7,X38,$A$7=8,X38,$A$7=9,X39,$A$7=10,X39,$A$7=11,X39,$A$7=12,X39,$A$7=13,X40,$A$7=14,X40,$A$7=15,X40,$A$7=16,X40,$A$7=17,X41,$A$7=18,X41,$A$7=19,X41,$A$7=20,X41,$A$7=21,X42,$A$7=22,X42,$A$7=23,X42,$A$7=24,X42,$A$7=25,X43,$A$7=26,X43,$A$7=27,X43,$A$7=28,X43,$A$7=29,X44,$A$7=30,X44,$A$7=31,X44,$A$7=32,X44,$A$7=33,X45,$A$7=34,X45,$A$7=35,X45,$A$7=36,X45,$A$7=37,X46,$A$7=38,X46,$A$7=39,X46,$A$7=40,X46)</f>
        <v>0</v>
      </c>
      <c r="Z36" s="4" cm="1">
        <f t="array" ref="Z36">_xlfn.IFS($A$7=1,0,$A$7=2,0,$A$7=3,0,$A$7=4,X46,$A$7=5,X47,$A$7=6,X47,$A$7=7,X47,$A$7=8,X47,$A$7=9,X48,$A$7=10,X42,$A$7=11,X42,$A$7=12,X42,$A$7=13,X44,$A$7=14,X44,$A$7=15,X44,$A$7=16,X44,$A$7=17,X46,$A$7=18,X46,$A$7=19,X46,$A$7=20,X46,$A$7=21,X48,$A$7=22,X48,$A$7=23,X48,$A$7=24,X48,$A$7=25,X50,$A$7=26,X50,$A$7=27,X50,$A$7=28,X50,$A$7=29,X52,$A$7=30,X52,$A$7=31,X52,$A$7=32,X52,$A$7=33,X54,$A$7=34,X54,$A$7=35,X54,$A$7=36,X54,$A$7=37,X55,$A$7=38,X56,$A$7=39,X56,$A$7=40,X56)</f>
        <v>0</v>
      </c>
      <c r="AA36" s="4" cm="1">
        <f t="array" ref="AA36">_xlfn.IFS($A$7=1,0,$A$7=2,0,$A$7=3,0,$A$7=4,X56,$A$7=5,X57,$A$7=6,X57,$A$7=7,X57,$A$7=8,X45,$A$7=9,X45,$A$7=10,X45,$A$7=11,X45,$A$7=12,X45,$A$7=13,X48,$A$7=14,X48,$A$7=15,X48,$A$7=16,X48,$A$7=17,X51,$A$7=18,X51,$A$7=19,X51,$A$7=20,X51,$A$7=21,X54,$A$7=22,X54,$A$7=23,X54,$A$7=24,X54,$A$7=25,X57,$A$7=26,X57,$A$7=27,X57,$A$7=28,X57,$A$7=29,X60,$A$7=30,X60,$A$7=31,X60,$A$7=32,X60,$A$7=33,X63,$A$7=34,X63,$A$7=35,X63,$A$7=36,X63,$A$7=37,X64,$A$7=38,X65,$A$7=39,X66,$A$7=40,X66)</f>
        <v>0</v>
      </c>
      <c r="AB36" s="4">
        <f t="shared" si="5"/>
        <v>0</v>
      </c>
      <c r="AC36" s="4" cm="1">
        <f t="array" ref="AC36">_xlfn.IFS($A$7=1,0,$A$7=2,0,$A$7=3,0,$A$7=4,AB37,$A$7=5,AB38,$A$7=6,AB38,$A$7=7,AB38,$A$7=8,AB38,$A$7=9,AB39,$A$7=10,AB39,$A$7=11,AB39,$A$7=12,AB39,$A$7=13,AB40,$A$7=14,AB40,$A$7=15,AB40,$A$7=16,AB40,$A$7=17,AB41,$A$7=18,AB41,$A$7=19,AB41,$A$7=20,AB41,$A$7=21,AB42,$A$7=22,AB42,$A$7=23,AB42,$A$7=24,AB42,$A$7=25,AB43,$A$7=26,AB43,$A$7=27,AB43,$A$7=28,AB43,$A$7=29,AB44,$A$7=30,AB44,$A$7=31,AB44,$A$7=32,AB44,$A$7=33,AB45,$A$7=34,AB45,$A$7=35,AB45,$A$7=36,AB45,$A$7=37,AB46,$A$7=38,AB46,$A$7=39,AB46,$A$7=40,AB46)</f>
        <v>0</v>
      </c>
      <c r="AD36" s="4" cm="1">
        <f t="array" ref="AD36">_xlfn.IFS($A$7=1,0,$A$7=2,0,$A$7=3,0,$A$7=4,AB46,$A$7=5,AB47,$A$7=6,AB47,$A$7=7,AB47,$A$7=8,AB47,$A$7=9,AB48,$A$7=10,AB42,$A$7=11,AB42,$A$7=12,AB42,$A$7=13,AB44,$A$7=14,AB44,$A$7=15,AB44,$A$7=16,AB44,$A$7=17,AB46,$A$7=18,AB46,$A$7=19,AB46,$A$7=20,AB46,$A$7=21,AB48,$A$7=22,AB48,$A$7=23,AB48,$A$7=24,AB48,$A$7=25,AB50,$A$7=26,AB50,$A$7=27,AB50,$A$7=28,AB50,$A$7=29,AB52,$A$7=30,AB52,$A$7=31,AB52,$A$7=32,AB52,$A$7=33,AB54,$A$7=34,AB54,$A$7=35,AB54,$A$7=36,AB54,$A$7=37,AB55,$A$7=38,AB56,$A$7=39,AB56,$A$7=40,AB56)</f>
        <v>0</v>
      </c>
      <c r="AE36" s="4" cm="1">
        <f t="array" ref="AE36">_xlfn.IFS($A$7=1,0,$A$7=2,0,$A$7=3,0,$A$7=4,AB56,$A$7=5,AB57,$A$7=6,AB57,$A$7=7,AB57,$A$7=8,AB45,$A$7=9,AB45,$A$7=10,AB45,$A$7=11,AB45,$A$7=12,AB45,$A$7=13,AB48,$A$7=14,AB48,$A$7=15,AB48,$A$7=16,AB48,$A$7=17,AB51,$A$7=18,AB51,$A$7=19,AB51,$A$7=20,AB51,$A$7=21,AB54,$A$7=22,AB54,$A$7=23,AB54,$A$7=24,AB54,$A$7=25,AB57,$A$7=26,AB57,$A$7=27,AB57,$A$7=28,AB57,$A$7=29,AB60,$A$7=30,AB60,$A$7=31,AB60,$A$7=32,AB60,$A$7=33,AB63,$A$7=34,AB63,$A$7=35,AB63,$A$7=36,AB63,$A$7=37,AB64,$A$7=38,AB65,$A$7=39,AB66,$A$7=40,AB66)</f>
        <v>0</v>
      </c>
      <c r="AF36" s="4" t="str">
        <f t="shared" si="6"/>
        <v>11b</v>
      </c>
      <c r="AG36" s="4" cm="1">
        <f t="array" ref="AG36">_xlfn.IFS($A$7=1,0,$A$7=2,0,$A$7=3,0,$A$7=4,AF37,$A$7=5,AF38,$A$7=6,AF38,$A$7=7,AF38,$A$7=8,AF38,$A$7=9,AF39,$A$7=10,AF39,$A$7=11,AF39,$A$7=12,AF39,$A$7=13,AF40,$A$7=14,AF40,$A$7=15,AF40,$A$7=16,AF40,$A$7=17,AF41,$A$7=18,AF41,$A$7=19,AF41,$A$7=20,AF41,$A$7=21,AF42,$A$7=22,AF42,$A$7=23,AF42,$A$7=24,AF42,$A$7=25,AF43,$A$7=26,AF43,$A$7=27,AF43,$A$7=28,AF43,$A$7=29,AF44,$A$7=30,AF44,$A$7=31,AF44,$A$7=32,AF44,$A$7=33,AF45,$A$7=34,AF45,$A$7=35,AF45,$A$7=36,AF45,$A$7=37,AF46,$A$7=38,AF46,$A$7=39,AF46,$A$7=40,AF46)</f>
        <v>0</v>
      </c>
      <c r="AH36" s="4" cm="1">
        <f t="array" ref="AH36">_xlfn.IFS($A$7=1,0,$A$7=2,0,$A$7=3,0,$A$7=4,AF46,$A$7=5,AF47,$A$7=6,AF47,$A$7=7,AF47,$A$7=8,AF47,$A$7=9,AF48,$A$7=10,AF42,$A$7=11,AF42,$A$7=12,AF42,$A$7=13,AF44,$A$7=14,AF44,$A$7=15,AF44,$A$7=16,AF44,$A$7=17,AF46,$A$7=18,AF46,$A$7=19,AF46,$A$7=20,AF46,$A$7=21,AF48,$A$7=22,AF48,$A$7=23,AF48,$A$7=24,AF48,$A$7=25,AF50,$A$7=26,AF50,$A$7=27,AF50,$A$7=28,AF50,$A$7=29,AF52,$A$7=30,AF52,$A$7=31,AF52,$A$7=32,AF52,$A$7=33,AF54,$A$7=34,AF54,$A$7=35,AF54,$A$7=36,AF54,$A$7=37,AF55,$A$7=38,AF56,$A$7=39,AF56,$A$7=40,AF56)</f>
        <v>0</v>
      </c>
      <c r="AI36" s="4" cm="1">
        <f t="array" ref="AI36">_xlfn.IFS($A$7=1,0,$A$7=2,0,$A$7=3,0,$A$7=4,AF56,$A$7=5,AF57,$A$7=6,AF57,$A$7=7,AF57,$A$7=8,AF45,$A$7=9,AF45,$A$7=10,AF45,$A$7=11,AF45,$A$7=12,AF45,$A$7=13,AF48,$A$7=14,AF48,$A$7=15,AF48,$A$7=16,AF48,$A$7=17,AF51,$A$7=18,AF51,$A$7=19,AF51,$A$7=20,AF51,$A$7=21,AF54,$A$7=22,AF54,$A$7=23,AF54,$A$7=24,AF54,$A$7=25,AF57,$A$7=26,AF57,$A$7=27,AF57,$A$7=28,AF57,$A$7=29,AF60,$A$7=30,AF60,$A$7=31,AF60,$A$7=32,AF60,$A$7=33,AF63,$A$7=34,AF63,$A$7=35,AF63,$A$7=36,AF63,$A$7=37,AF64,$A$7=38,AF65,$A$7=39,AF66,$A$7=40,AF66)</f>
        <v>0</v>
      </c>
      <c r="AJ36" s="4" t="str">
        <f t="shared" si="7"/>
        <v>11a</v>
      </c>
      <c r="AK36" s="4" cm="1">
        <f t="array" ref="AK36">_xlfn.IFS($A$7=1,0,$A$7=2,0,$A$7=3,0,$A$7=4,AJ37,$A$7=5,AJ38,$A$7=6,AJ38,$A$7=7,AJ38,$A$7=8,AJ38,$A$7=9,AJ39,$A$7=10,AJ39,$A$7=11,AJ39,$A$7=12,AJ39,$A$7=13,AJ40,$A$7=14,AJ40,$A$7=15,AJ40,$A$7=16,AJ40,$A$7=17,AJ41,$A$7=18,AJ41,$A$7=19,AJ41,$A$7=20,AJ41,$A$7=21,AJ42,$A$7=22,AJ42,$A$7=23,AJ42,$A$7=24,AJ42,$A$7=25,AJ43,$A$7=26,AJ43,$A$7=27,AJ43,$A$7=28,AJ43,$A$7=29,AJ44,$A$7=30,AJ44,$A$7=31,AJ44,$A$7=32,AJ44,$A$7=33,AJ45,$A$7=34,AJ45,$A$7=35,AJ45,$A$7=36,AJ45,$A$7=37,AJ46,$A$7=38,AJ46,$A$7=39,AJ46,$A$7=40,AJ46)</f>
        <v>0</v>
      </c>
      <c r="AL36" s="4" cm="1">
        <f t="array" ref="AL36">_xlfn.IFS($A$7=1,0,$A$7=2,0,$A$7=3,0,$A$7=4,AJ46,$A$7=5,AJ47,$A$7=6,AJ47,$A$7=7,AJ47,$A$7=8,AJ47,$A$7=9,AJ48,$A$7=10,AJ42,$A$7=11,AJ42,$A$7=12,AJ42,$A$7=13,AJ44,$A$7=14,AJ44,$A$7=15,AJ44,$A$7=16,AJ44,$A$7=17,AJ46,$A$7=18,AJ46,$A$7=19,AJ46,$A$7=20,AJ46,$A$7=21,AJ48,$A$7=22,AJ48,$A$7=23,AJ48,$A$7=24,AJ48,$A$7=25,AJ50,$A$7=26,AJ50,$A$7=27,AJ50,$A$7=28,AJ50,$A$7=29,AJ52,$A$7=30,AJ52,$A$7=31,AJ52,$A$7=32,AJ52,$A$7=33,AJ54,$A$7=34,AJ54,$A$7=35,AJ54,$A$7=36,AJ54,$A$7=37,AJ55,$A$7=38,AJ56,$A$7=39,AJ56,$A$7=40,AJ56)</f>
        <v>0</v>
      </c>
      <c r="AM36" s="4" cm="1">
        <f t="array" ref="AM36">_xlfn.IFS($A$7=1,0,$A$7=2,0,$A$7=3,0,$A$7=4,AJ56,$A$7=5,AJ57,$A$7=6,AJ57,$A$7=7,AJ57,$A$7=8,AJ45,$A$7=9,AJ45,$A$7=10,AJ45,$A$7=11,AJ45,$A$7=12,AJ45,$A$7=13,AJ48,$A$7=14,AJ48,$A$7=15,AJ48,$A$7=16,AJ48,$A$7=17,AJ51,$A$7=18,AJ51,$A$7=19,AJ51,$A$7=20,AJ51,$A$7=21,AJ54,$A$7=22,AJ54,$A$7=23,AJ54,$A$7=24,AJ54,$A$7=25,AJ57,$A$7=26,AJ57,$A$7=27,AJ57,$A$7=28,AJ57,$A$7=29,AJ60,$A$7=30,AJ60,$A$7=31,AJ60,$A$7=32,AJ60,$A$7=33,AJ63,$A$7=34,AJ63,$A$7=35,AJ63,$A$7=36,AJ63,$A$7=37,AJ64,$A$7=38,AJ65,$A$7=39,AJ66,$A$7=40,AJ66)</f>
        <v>0</v>
      </c>
      <c r="AN36" s="4" t="str">
        <f t="shared" si="8"/>
        <v>10d</v>
      </c>
      <c r="AO36" s="4" cm="1">
        <f t="array" ref="AO36">_xlfn.IFS($A$7=1,0,$A$7=2,0,$A$7=3,0,$A$7=4,AN37,$A$7=5,AN38,$A$7=6,AN38,$A$7=7,AN38,$A$7=8,AN38,$A$7=9,AN39,$A$7=10,AN39,$A$7=11,AN39,$A$7=12,AN39,$A$7=13,AN40,$A$7=14,AN40,$A$7=15,AN40,$A$7=16,AN40,$A$7=17,AN41,$A$7=18,AN41,$A$7=19,AN41,$A$7=20,AN41,$A$7=21,AN42,$A$7=22,AN42,$A$7=23,AN42,$A$7=24,AN42,$A$7=25,AN43,$A$7=26,AN43,$A$7=27,AN43,$A$7=28,AN43,$A$7=29,AN44,$A$7=30,AN44,$A$7=31,AN44,$A$7=32,AN44,$A$7=33,AN45,$A$7=34,AN45,$A$7=35,AN45,$A$7=36,AN45,$A$7=37,AN46,$A$7=38,AN46,$A$7=39,AN46,$A$7=40,AN46)</f>
        <v>0</v>
      </c>
      <c r="AP36" s="4" cm="1">
        <f t="array" ref="AP36">_xlfn.IFS($A$7=1,0,$A$7=2,0,$A$7=3,0,$A$7=4,AN46,$A$7=5,AN47,$A$7=6,AN47,$A$7=7,AN47,$A$7=8,AN47,$A$7=9,AN48,$A$7=10,AN42,$A$7=11,AN42,$A$7=12,AN42,$A$7=13,AN44,$A$7=14,AN44,$A$7=15,AN44,$A$7=16,AN44,$A$7=17,AN46,$A$7=18,AN46,$A$7=19,AN46,$A$7=20,AN46,$A$7=21,AN48,$A$7=22,AN48,$A$7=23,AN48,$A$7=24,AN48,$A$7=25,AN50,$A$7=26,AN50,$A$7=27,AN50,$A$7=28,AN50,$A$7=29,AN52,$A$7=30,AN52,$A$7=31,AN52,$A$7=32,AN52,$A$7=33,AN54,$A$7=34,AN54,$A$7=35,AN54,$A$7=36,AN54,$A$7=37,AN55,$A$7=38,AN56,$A$7=39,AN56,$A$7=40,AN56)</f>
        <v>0</v>
      </c>
      <c r="AQ36" s="4" cm="1">
        <f t="array" ref="AQ36">_xlfn.IFS($A$7=1,0,$A$7=2,0,$A$7=3,0,$A$7=4,AN56,$A$7=5,AN57,$A$7=6,AN57,$A$7=7,AN57,$A$7=8,AN45,$A$7=9,AN45,$A$7=10,AN45,$A$7=11,AN45,$A$7=12,AN45,$A$7=13,AN48,$A$7=14,AN48,$A$7=15,AN48,$A$7=16,AN48,$A$7=17,AN51,$A$7=18,AN51,$A$7=19,AN51,$A$7=20,AN51,$A$7=21,AN54,$A$7=22,AN54,$A$7=23,AN54,$A$7=24,AN54,$A$7=25,AN57,$A$7=26,AN57,$A$7=27,AN57,$A$7=28,AN57,$A$7=29,AN60,$A$7=30,AN60,$A$7=31,AN60,$A$7=32,AN60,$A$7=33,AN63,$A$7=34,AN63,$A$7=35,AN63,$A$7=36,AN63,$A$7=37,AN64,$A$7=38,AN65,$A$7=39,AN66,$A$7=40,AN66)</f>
        <v>0</v>
      </c>
      <c r="AR36" s="4" t="str">
        <f t="shared" si="9"/>
        <v>10c</v>
      </c>
      <c r="AS36" s="4" cm="1">
        <f t="array" ref="AS36">_xlfn.IFS($A$7=1,0,$A$7=2,0,$A$7=3,0,$A$7=4,AR37,$A$7=5,AR38,$A$7=6,AR38,$A$7=7,AR38,$A$7=8,AR38,$A$7=9,AR39,$A$7=10,AR39,$A$7=11,AR39,$A$7=12,AR39,$A$7=13,AR40,$A$7=14,AR40,$A$7=15,AR40,$A$7=16,AR40,$A$7=17,AR41,$A$7=18,AR41,$A$7=19,AR41,$A$7=20,AR41,$A$7=21,AR42,$A$7=22,AR42,$A$7=23,AR42,$A$7=24,AR42,$A$7=25,AR43,$A$7=26,AR43,$A$7=27,AR43,$A$7=28,AR43,$A$7=29,AR44,$A$7=30,AR44,$A$7=31,AR44,$A$7=32,AR44,$A$7=33,AR45,$A$7=34,AR45,$A$7=35,AR45,$A$7=36,AR45,$A$7=37,AR46,$A$7=38,AR46,$A$7=39,AR46,$A$7=40,AR46)</f>
        <v>0</v>
      </c>
      <c r="AT36" s="4" cm="1">
        <f t="array" ref="AT36">_xlfn.IFS($A$7=1,0,$A$7=2,0,$A$7=3,0,$A$7=4,AR46,$A$7=5,AR47,$A$7=6,AR47,$A$7=7,AR47,$A$7=8,AR47,$A$7=9,AR48,$A$7=10,AR42,$A$7=11,AR42,$A$7=12,AR42,$A$7=13,AR44,$A$7=14,AR44,$A$7=15,AR44,$A$7=16,AR44,$A$7=17,AR46,$A$7=18,AR46,$A$7=19,AR46,$A$7=20,AR46,$A$7=21,AR48,$A$7=22,AR48,$A$7=23,AR48,$A$7=24,AR48,$A$7=25,AR50,$A$7=26,AR50,$A$7=27,AR50,$A$7=28,AR50,$A$7=29,AR52,$A$7=30,AR52,$A$7=31,AR52,$A$7=32,AR52,$A$7=33,AR54,$A$7=34,AR54,$A$7=35,AR54,$A$7=36,AR54,$A$7=37,AR55,$A$7=38,AR56,$A$7=39,AR56,$A$7=40,AR56)</f>
        <v>0</v>
      </c>
      <c r="AU36" s="4" cm="1">
        <f t="array" ref="AU36">_xlfn.IFS($A$7=1,0,$A$7=2,0,$A$7=3,0,$A$7=4,AR56,$A$7=5,AR57,$A$7=6,AR57,$A$7=7,AR57,$A$7=8,AR45,$A$7=9,AR45,$A$7=10,AR45,$A$7=11,AR45,$A$7=12,AR45,$A$7=13,AR48,$A$7=14,AR48,$A$7=15,AR48,$A$7=16,AR48,$A$7=17,AR51,$A$7=18,AR51,$A$7=19,AR51,$A$7=20,AR51,$A$7=21,AR54,$A$7=22,AR54,$A$7=23,AR54,$A$7=24,AR54,$A$7=25,AR57,$A$7=26,AR57,$A$7=27,AR57,$A$7=28,AR57,$A$7=29,AR60,$A$7=30,AR60,$A$7=31,AR60,$A$7=32,AR60,$A$7=33,AR63,$A$7=34,AR63,$A$7=35,AR63,$A$7=36,AR63,$A$7=37,AR64,$A$7=38,AR65,$A$7=39,AR66,$A$7=40,AR66)</f>
        <v>0</v>
      </c>
      <c r="AV36" s="4" t="str">
        <f t="shared" si="10"/>
        <v>10b</v>
      </c>
      <c r="AW36" s="4" cm="1">
        <f t="array" ref="AW36">_xlfn.IFS($A$7=1,0,$A$7=2,0,$A$7=3,0,$A$7=4,AV37,$A$7=5,AV38,$A$7=6,AV38,$A$7=7,AV38,$A$7=8,AV38,$A$7=9,AV39,$A$7=10,AV39,$A$7=11,AV39,$A$7=12,AV39,$A$7=13,AV40,$A$7=14,AV40,$A$7=15,AV40,$A$7=16,AV40,$A$7=17,AV41,$A$7=18,AV41,$A$7=19,AV41,$A$7=20,AV41,$A$7=21,AV42,$A$7=22,AV42,$A$7=23,AV42,$A$7=24,AV42,$A$7=25,AV43,$A$7=26,AV43,$A$7=27,AV43,$A$7=28,AV43,$A$7=29,AV44,$A$7=30,AV44,$A$7=31,AV44,$A$7=32,AV44,$A$7=33,AV45,$A$7=34,AV45,$A$7=35,AV45,$A$7=36,AV45,$A$7=37,AV46,$A$7=38,AV46,$A$7=39,AV46,$A$7=40,AV46)</f>
        <v>0</v>
      </c>
      <c r="AX36" s="4" cm="1">
        <f t="array" ref="AX36">_xlfn.IFS($A$7=1,0,$A$7=2,0,$A$7=3,0,$A$7=4,AV46,$A$7=5,AV47,$A$7=6,AV47,$A$7=7,AV47,$A$7=8,AV47,$A$7=9,AV48,$A$7=10,AV42,$A$7=11,AV42,$A$7=12,AV42,$A$7=13,AV44,$A$7=14,AV44,$A$7=15,AV44,$A$7=16,AV44,$A$7=17,AV46,$A$7=18,AV46,$A$7=19,AV46,$A$7=20,AV46,$A$7=21,AV48,$A$7=22,AV48,$A$7=23,AV48,$A$7=24,AV48,$A$7=25,AV50,$A$7=26,AV50,$A$7=27,AV50,$A$7=28,AV50,$A$7=29,AV52,$A$7=30,AV52,$A$7=31,AV52,$A$7=32,AV52,$A$7=33,AV54,$A$7=34,AV54,$A$7=35,AV54,$A$7=36,AV54,$A$7=37,AV55,$A$7=38,AV56,$A$7=39,AV56,$A$7=40,AV56)</f>
        <v>0</v>
      </c>
      <c r="AY36" s="4" cm="1">
        <f t="array" ref="AY36">_xlfn.IFS($A$7=1,0,$A$7=2,0,$A$7=3,0,$A$7=4,AV56,$A$7=5,AV57,$A$7=6,AV57,$A$7=7,AV57,$A$7=8,AV45,$A$7=9,AV45,$A$7=10,AV45,$A$7=11,AV45,$A$7=12,AV45,$A$7=13,AV48,$A$7=14,AV48,$A$7=15,AV48,$A$7=16,AV48,$A$7=17,AV51,$A$7=18,AV51,$A$7=19,AV51,$A$7=20,AV51,$A$7=21,AV54,$A$7=22,AV54,$A$7=23,AV54,$A$7=24,AV54,$A$7=25,AV57,$A$7=26,AV57,$A$7=27,AV57,$A$7=28,AV57,$A$7=29,AV60,$A$7=30,AV60,$A$7=31,AV60,$A$7=32,AV60,$A$7=33,AV63,$A$7=34,AV63,$A$7=35,AV63,$A$7=36,AV63,$A$7=37,AV64,$A$7=38,AV65,$A$7=39,AV66,$A$7=40,AV66)</f>
        <v>0</v>
      </c>
      <c r="BF36" s="1"/>
      <c r="BG36" s="1"/>
      <c r="BH36" s="1"/>
      <c r="BI36" s="1"/>
      <c r="BJ36" s="1"/>
      <c r="BK36" s="1"/>
    </row>
    <row r="37" spans="1:63" x14ac:dyDescent="0.2">
      <c r="A37" s="1">
        <v>-13</v>
      </c>
      <c r="B37">
        <v>34</v>
      </c>
      <c r="C37" s="3">
        <f t="shared" si="0"/>
        <v>1.2708333333333333</v>
      </c>
      <c r="D37" s="4">
        <f>'Zeitpläne Stationen'!B36</f>
        <v>0</v>
      </c>
      <c r="E37" s="4" cm="1">
        <f t="array" ref="E37">_xlfn.IFS($A$7=1,0,$A$7=2,0,$A$7=3,0,$A$7=4,D38,$A$7=5,D39,$A$7=6,D39,$A$7=7,D39,$A$7=8,D39,$A$7=9,D40,$A$7=10,D40,$A$7=11,D40,$A$7=12,D40,$A$7=13,D41,$A$7=14,D41,$A$7=15,D41,$A$7=16,D41,$A$7=17,D42,$A$7=18,D42,$A$7=19,D42,$A$7=20,D42,$A$7=21,D43,$A$7=22,D43,$A$7=23,D43,$A$7=24,D43,$A$7=25,D44,$A$7=26,D44,$A$7=27,D44,$A$7=28,D44,$A$7=29,D45,$A$7=30,D45,$A$7=31,D45,$A$7=32,D45,$A$7=33,D46,$A$7=34,D46,$A$7=35,D46,$A$7=36,D46,$A$7=37,D47,$A$7=38,D47,$A$7=39,D47,$A$7=40,D47)</f>
        <v>1</v>
      </c>
      <c r="F37" s="4" cm="1">
        <f t="array" ref="F37">_xlfn.IFS($A$7=1,0,$A$7=2,0,$A$7=3,0,$A$7=4,D47,$A$7=5,D48,$A$7=6,D48,$A$7=7,D48,$A$7=8,D48,$A$7=9,D49,$A$7=10,D43,$A$7=11,D43,$A$7=12,D43,$A$7=13,D45,$A$7=14,D45,$A$7=15,D45,$A$7=16,D45,$A$7=17,D47,$A$7=18,D47,$A$7=19,D47,$A$7=20,D47,$A$7=21,D49,$A$7=22,D49,$A$7=23,D49,$A$7=24,D49,$A$7=25,D51,$A$7=26,D51,$A$7=27,D51,$A$7=28,D51,$A$7=29,D53,$A$7=30,D53,$A$7=31,D53,$A$7=32,D53,$A$7=33,D55,$A$7=34,D55,$A$7=35,D55,$A$7=36,D55,$A$7=37,D56,$A$7=38,D57,$A$7=39,D57,$A$7=40,D57)</f>
        <v>8</v>
      </c>
      <c r="G37" s="4" cm="1">
        <f t="array" ref="G37">_xlfn.IFS($A$7=1,0,$A$7=2,0,$A$7=3,0,$A$7=4,D57,$A$7=5,D58,$A$7=6,D58,$A$7=7,D58,$A$7=8,D46,$A$7=9,D46,$A$7=10,D46,$A$7=11,D46,$A$7=12,D46,$A$7=13,D49,$A$7=14,D49,$A$7=15,D49,$A$7=16,D49,$A$7=17,D52,$A$7=18,D52,$A$7=19,D52,$A$7=20,D52,$A$7=21,D55,$A$7=22,D55,$A$7=23,D55,$A$7=24,D55,$A$7=25,D58,$A$7=26,D58,$A$7=27,D58,$A$7=28,D58,$A$7=29,D61,$A$7=30,D61,$A$7=31,D61,$A$7=32,D61,$A$7=33,D64,$A$7=34,D64,$A$7=35,D64,$A$7=36,D64,$A$7=37,D65,$A$7=38,D66,$A$7=39,D67,$A$7=40,D67)</f>
        <v>15</v>
      </c>
      <c r="H37" s="4">
        <f>'Zeitpläne Stationen'!B35</f>
        <v>0</v>
      </c>
      <c r="I37" s="4" cm="1">
        <f t="array" ref="I37">_xlfn.IFS($A$7=1,0,$A$7=2,0,$A$7=3,0,$A$7=4,H38,$A$7=5,H39,$A$7=6,H39,$A$7=7,H39,$A$7=8,H39,$A$7=9,H40,$A$7=10,H40,$A$7=11,H40,$A$7=12,H40,$A$7=13,H41,$A$7=14,H41,$A$7=15,H41,$A$7=16,H41,$A$7=17,H42,$A$7=18,H42,$A$7=19,H42,$A$7=20,H42,$A$7=21,H43,$A$7=22,H43,$A$7=23,H43,$A$7=24,H43,$A$7=25,H44,$A$7=26,H44,$A$7=27,H44,$A$7=28,H44,$A$7=29,H45,$A$7=30,H45,$A$7=31,H45,$A$7=32,H45,$A$7=33,H46,$A$7=34,H46,$A$7=35,H46,$A$7=36,H46,$A$7=37,H47,$A$7=38,H47,$A$7=39,H47,$A$7=40,H47)</f>
        <v>0</v>
      </c>
      <c r="J37" s="4" cm="1">
        <f t="array" ref="J37">_xlfn.IFS($A$7=1,0,$A$7=2,0,$A$7=3,0,$A$7=4,H47,$A$7=5,H48,$A$7=6,H48,$A$7=7,H48,$A$7=8,H48,$A$7=9,H49,$A$7=10,H43,$A$7=11,H43,$A$7=12,H43,$A$7=13,H45,$A$7=14,H45,$A$7=15,H45,$A$7=16,H45,$A$7=17,H47,$A$7=18,H47,$A$7=19,H47,$A$7=20,H47,$A$7=21,H49,$A$7=22,H49,$A$7=23,H49,$A$7=24,H49,$A$7=25,H51,$A$7=26,H51,$A$7=27,H51,$A$7=28,H51,$A$7=29,H53,$A$7=30,H53,$A$7=31,H53,$A$7=32,H53,$A$7=33,H55,$A$7=34,H55,$A$7=35,H55,$A$7=36,H55,$A$7=37,H56,$A$7=38,H57,$A$7=39,H57,$A$7=40,H57)</f>
        <v>0</v>
      </c>
      <c r="K37" s="4" cm="1">
        <f t="array" ref="K37">_xlfn.IFS($A$7=1,0,$A$7=2,0,$A$7=3,0,$A$7=4,H57,$A$7=5,H58,$A$7=6,H58,$A$7=7,H58,$A$7=8,H46,$A$7=9,H46,$A$7=10,H46,$A$7=11,H46,$A$7=12,H46,$A$7=13,H49,$A$7=14,H49,$A$7=15,H49,$A$7=16,H49,$A$7=17,H52,$A$7=18,H52,$A$7=19,H52,$A$7=20,H52,$A$7=21,H55,$A$7=22,H55,$A$7=23,H55,$A$7=24,H55,$A$7=25,H58,$A$7=26,H58,$A$7=27,H58,$A$7=28,H58,$A$7=29,H61,$A$7=30,H61,$A$7=31,H61,$A$7=32,H61,$A$7=33,H64,$A$7=34,H64,$A$7=35,H64,$A$7=36,H64,$A$7=37,H65,$A$7=38,H66,$A$7=39,H67,$A$7=40,H67)</f>
        <v>0</v>
      </c>
      <c r="L37" s="4">
        <f t="shared" si="1"/>
        <v>0</v>
      </c>
      <c r="M37" s="4" cm="1">
        <f t="array" ref="M37">_xlfn.IFS($A$7=1,0,$A$7=2,0,$A$7=3,0,$A$7=4,L38,$A$7=5,L39,$A$7=6,L39,$A$7=7,L39,$A$7=8,L39,$A$7=9,L40,$A$7=10,L40,$A$7=11,L40,$A$7=12,L40,$A$7=13,L41,$A$7=14,L41,$A$7=15,L41,$A$7=16,L41,$A$7=17,L42,$A$7=18,L42,$A$7=19,L42,$A$7=20,L42,$A$7=21,L43,$A$7=22,L43,$A$7=23,L43,$A$7=24,L43,$A$7=25,L44,$A$7=26,L44,$A$7=27,L44,$A$7=28,L44,$A$7=29,L45,$A$7=30,L45,$A$7=31,L45,$A$7=32,L45,$A$7=33,L46,$A$7=34,L46,$A$7=35,L46,$A$7=36,L46,$A$7=37,L47,$A$7=38,L47,$A$7=39,L47,$A$7=40,L47)</f>
        <v>0</v>
      </c>
      <c r="N37" s="4" cm="1">
        <f t="array" ref="N37">_xlfn.IFS($A$7=1,0,$A$7=2,0,$A$7=3,0,$A$7=4,L47,$A$7=5,L48,$A$7=6,L48,$A$7=7,L48,$A$7=8,L48,$A$7=9,L49,$A$7=10,L43,$A$7=11,L43,$A$7=12,L43,$A$7=13,L45,$A$7=14,L45,$A$7=15,L45,$A$7=16,L45,$A$7=17,L47,$A$7=18,L47,$A$7=19,L47,$A$7=20,L47,$A$7=21,L49,$A$7=22,L49,$A$7=23,L49,$A$7=24,L49,$A$7=25,L51,$A$7=26,L51,$A$7=27,L51,$A$7=28,L51,$A$7=29,L53,$A$7=30,L53,$A$7=31,L53,$A$7=32,L53,$A$7=33,L55,$A$7=34,L55,$A$7=35,L55,$A$7=36,L55,$A$7=37,L56,$A$7=38,L57,$A$7=39,L57,$A$7=40,L57)</f>
        <v>0</v>
      </c>
      <c r="O37" s="4" cm="1">
        <f t="array" ref="O37">_xlfn.IFS($A$7=1,0,$A$7=2,0,$A$7=3,0,$A$7=4,L57,$A$7=5,L58,$A$7=6,L58,$A$7=7,L58,$A$7=8,L46,$A$7=9,L46,$A$7=10,L46,$A$7=11,L46,$A$7=12,L46,$A$7=13,L49,$A$7=14,L49,$A$7=15,L49,$A$7=16,L49,$A$7=17,L52,$A$7=18,L52,$A$7=19,L52,$A$7=20,L52,$A$7=21,L55,$A$7=22,L55,$A$7=23,L55,$A$7=24,L55,$A$7=25,L58,$A$7=26,L58,$A$7=27,L58,$A$7=28,L58,$A$7=29,L61,$A$7=30,L61,$A$7=31,L61,$A$7=32,L61,$A$7=33,L64,$A$7=34,L64,$A$7=35,L64,$A$7=36,L64,$A$7=37,L65,$A$7=38,L66,$A$7=39,L67,$A$7=40,L67)</f>
        <v>0</v>
      </c>
      <c r="P37" s="4">
        <f t="shared" si="2"/>
        <v>0</v>
      </c>
      <c r="Q37" s="4" cm="1">
        <f t="array" ref="Q37">_xlfn.IFS($A$7=1,0,$A$7=2,0,$A$7=3,0,$A$7=4,P38,$A$7=5,P39,$A$7=6,P39,$A$7=7,P39,$A$7=8,P39,$A$7=9,P40,$A$7=10,P40,$A$7=11,P40,$A$7=12,P40,$A$7=13,P41,$A$7=14,P41,$A$7=15,P41,$A$7=16,P41,$A$7=17,P42,$A$7=18,P42,$A$7=19,P42,$A$7=20,P42,$A$7=21,P43,$A$7=22,P43,$A$7=23,P43,$A$7=24,P43,$A$7=25,P44,$A$7=26,P44,$A$7=27,P44,$A$7=28,P44,$A$7=29,P45,$A$7=30,P45,$A$7=31,P45,$A$7=32,P45,$A$7=33,P46,$A$7=34,P46,$A$7=35,P46,$A$7=36,P46,$A$7=37,P47,$A$7=38,P47,$A$7=39,P47,$A$7=40,P47)</f>
        <v>0</v>
      </c>
      <c r="R37" s="4" cm="1">
        <f t="array" ref="R37">_xlfn.IFS($A$7=1,0,$A$7=2,0,$A$7=3,0,$A$7=4,P47,$A$7=5,P48,$A$7=6,P48,$A$7=7,P48,$A$7=8,P48,$A$7=9,P49,$A$7=10,P43,$A$7=11,P43,$A$7=12,P43,$A$7=13,P45,$A$7=14,P45,$A$7=15,P45,$A$7=16,P45,$A$7=17,P47,$A$7=18,P47,$A$7=19,P47,$A$7=20,P47,$A$7=21,P49,$A$7=22,P49,$A$7=23,P49,$A$7=24,P49,$A$7=25,P51,$A$7=26,P51,$A$7=27,P51,$A$7=28,P51,$A$7=29,P53,$A$7=30,P53,$A$7=31,P53,$A$7=32,P53,$A$7=33,P55,$A$7=34,P55,$A$7=35,P55,$A$7=36,P55,$A$7=37,P56,$A$7=38,P57,$A$7=39,P57,$A$7=40,P57)</f>
        <v>0</v>
      </c>
      <c r="S37" s="4" cm="1">
        <f t="array" ref="S37">_xlfn.IFS($A$7=1,0,$A$7=2,0,$A$7=3,0,$A$7=4,P57,$A$7=5,P58,$A$7=6,P58,$A$7=7,P58,$A$7=8,P46,$A$7=9,P46,$A$7=10,P46,$A$7=11,P46,$A$7=12,P46,$A$7=13,P49,$A$7=14,P49,$A$7=15,P49,$A$7=16,P49,$A$7=17,P52,$A$7=18,P52,$A$7=19,P52,$A$7=20,P52,$A$7=21,P55,$A$7=22,P55,$A$7=23,P55,$A$7=24,P55,$A$7=25,P58,$A$7=26,P58,$A$7=27,P58,$A$7=28,P58,$A$7=29,P61,$A$7=30,P61,$A$7=31,P61,$A$7=32,P61,$A$7=33,P64,$A$7=34,P64,$A$7=35,P64,$A$7=36,P64,$A$7=37,P65,$A$7=38,P66,$A$7=39,P67,$A$7=40,P67)</f>
        <v>0</v>
      </c>
      <c r="T37" s="4">
        <f t="shared" si="3"/>
        <v>0</v>
      </c>
      <c r="U37" s="4" cm="1">
        <f t="array" ref="U37">_xlfn.IFS($A$7=1,0,$A$7=2,0,$A$7=3,0,$A$7=4,T38,$A$7=5,T39,$A$7=6,T39,$A$7=7,T39,$A$7=8,T39,$A$7=9,T40,$A$7=10,T40,$A$7=11,T40,$A$7=12,T40,$A$7=13,T41,$A$7=14,T41,$A$7=15,T41,$A$7=16,T41,$A$7=17,T42,$A$7=18,T42,$A$7=19,T42,$A$7=20,T42,$A$7=21,T43,$A$7=22,T43,$A$7=23,T43,$A$7=24,T43,$A$7=25,T44,$A$7=26,T44,$A$7=27,T44,$A$7=28,T44,$A$7=29,T45,$A$7=30,T45,$A$7=31,T45,$A$7=32,T45,$A$7=33,T46,$A$7=34,T46,$A$7=35,T46,$A$7=36,T46,$A$7=37,T47,$A$7=38,T47,$A$7=39,T47,$A$7=40,T47)</f>
        <v>0</v>
      </c>
      <c r="V37" s="4" cm="1">
        <f t="array" ref="V37">_xlfn.IFS($A$7=1,0,$A$7=2,0,$A$7=3,0,$A$7=4,T47,$A$7=5,T48,$A$7=6,T48,$A$7=7,T48,$A$7=8,T48,$A$7=9,T49,$A$7=10,T43,$A$7=11,T43,$A$7=12,T43,$A$7=13,T45,$A$7=14,T45,$A$7=15,T45,$A$7=16,T45,$A$7=17,T47,$A$7=18,T47,$A$7=19,T47,$A$7=20,T47,$A$7=21,T49,$A$7=22,T49,$A$7=23,T49,$A$7=24,T49,$A$7=25,T51,$A$7=26,T51,$A$7=27,T51,$A$7=28,T51,$A$7=29,T53,$A$7=30,T53,$A$7=31,T53,$A$7=32,T53,$A$7=33,T55,$A$7=34,T55,$A$7=35,T55,$A$7=36,T55,$A$7=37,T56,$A$7=38,T57,$A$7=39,T57,$A$7=40,T57)</f>
        <v>0</v>
      </c>
      <c r="W37" s="4" cm="1">
        <f t="array" ref="W37">_xlfn.IFS($A$7=1,0,$A$7=2,0,$A$7=3,0,$A$7=4,T57,$A$7=5,T58,$A$7=6,T58,$A$7=7,T58,$A$7=8,T46,$A$7=9,T46,$A$7=10,T46,$A$7=11,T46,$A$7=12,T46,$A$7=13,T49,$A$7=14,T49,$A$7=15,T49,$A$7=16,T49,$A$7=17,T52,$A$7=18,T52,$A$7=19,T52,$A$7=20,T52,$A$7=21,T55,$A$7=22,T55,$A$7=23,T55,$A$7=24,T55,$A$7=25,T58,$A$7=26,T58,$A$7=27,T58,$A$7=28,T58,$A$7=29,T61,$A$7=30,T61,$A$7=31,T61,$A$7=32,T61,$A$7=33,T64,$A$7=34,T64,$A$7=35,T64,$A$7=36,T64,$A$7=37,T65,$A$7=38,T66,$A$7=39,T67,$A$7=40,T67)</f>
        <v>0</v>
      </c>
      <c r="X37" s="4">
        <f t="shared" si="4"/>
        <v>0</v>
      </c>
      <c r="Y37" s="4" cm="1">
        <f t="array" ref="Y37">_xlfn.IFS($A$7=1,0,$A$7=2,0,$A$7=3,0,$A$7=4,X38,$A$7=5,X39,$A$7=6,X39,$A$7=7,X39,$A$7=8,X39,$A$7=9,X40,$A$7=10,X40,$A$7=11,X40,$A$7=12,X40,$A$7=13,X41,$A$7=14,X41,$A$7=15,X41,$A$7=16,X41,$A$7=17,X42,$A$7=18,X42,$A$7=19,X42,$A$7=20,X42,$A$7=21,X43,$A$7=22,X43,$A$7=23,X43,$A$7=24,X43,$A$7=25,X44,$A$7=26,X44,$A$7=27,X44,$A$7=28,X44,$A$7=29,X45,$A$7=30,X45,$A$7=31,X45,$A$7=32,X45,$A$7=33,X46,$A$7=34,X46,$A$7=35,X46,$A$7=36,X46,$A$7=37,X47,$A$7=38,X47,$A$7=39,X47,$A$7=40,X47)</f>
        <v>0</v>
      </c>
      <c r="Z37" s="4" cm="1">
        <f t="array" ref="Z37">_xlfn.IFS($A$7=1,0,$A$7=2,0,$A$7=3,0,$A$7=4,X47,$A$7=5,X48,$A$7=6,X48,$A$7=7,X48,$A$7=8,X48,$A$7=9,X49,$A$7=10,X43,$A$7=11,X43,$A$7=12,X43,$A$7=13,X45,$A$7=14,X45,$A$7=15,X45,$A$7=16,X45,$A$7=17,X47,$A$7=18,X47,$A$7=19,X47,$A$7=20,X47,$A$7=21,X49,$A$7=22,X49,$A$7=23,X49,$A$7=24,X49,$A$7=25,X51,$A$7=26,X51,$A$7=27,X51,$A$7=28,X51,$A$7=29,X53,$A$7=30,X53,$A$7=31,X53,$A$7=32,X53,$A$7=33,X55,$A$7=34,X55,$A$7=35,X55,$A$7=36,X55,$A$7=37,X56,$A$7=38,X57,$A$7=39,X57,$A$7=40,X57)</f>
        <v>0</v>
      </c>
      <c r="AA37" s="4" cm="1">
        <f t="array" ref="AA37">_xlfn.IFS($A$7=1,0,$A$7=2,0,$A$7=3,0,$A$7=4,X57,$A$7=5,X58,$A$7=6,X58,$A$7=7,X58,$A$7=8,X46,$A$7=9,X46,$A$7=10,X46,$A$7=11,X46,$A$7=12,X46,$A$7=13,X49,$A$7=14,X49,$A$7=15,X49,$A$7=16,X49,$A$7=17,X52,$A$7=18,X52,$A$7=19,X52,$A$7=20,X52,$A$7=21,X55,$A$7=22,X55,$A$7=23,X55,$A$7=24,X55,$A$7=25,X58,$A$7=26,X58,$A$7=27,X58,$A$7=28,X58,$A$7=29,X61,$A$7=30,X61,$A$7=31,X61,$A$7=32,X61,$A$7=33,X64,$A$7=34,X64,$A$7=35,X64,$A$7=36,X64,$A$7=37,X65,$A$7=38,X66,$A$7=39,X67,$A$7=40,X67)</f>
        <v>0</v>
      </c>
      <c r="AB37" s="4">
        <f t="shared" si="5"/>
        <v>0</v>
      </c>
      <c r="AC37" s="4" cm="1">
        <f t="array" ref="AC37">_xlfn.IFS($A$7=1,0,$A$7=2,0,$A$7=3,0,$A$7=4,AB38,$A$7=5,AB39,$A$7=6,AB39,$A$7=7,AB39,$A$7=8,AB39,$A$7=9,AB40,$A$7=10,AB40,$A$7=11,AB40,$A$7=12,AB40,$A$7=13,AB41,$A$7=14,AB41,$A$7=15,AB41,$A$7=16,AB41,$A$7=17,AB42,$A$7=18,AB42,$A$7=19,AB42,$A$7=20,AB42,$A$7=21,AB43,$A$7=22,AB43,$A$7=23,AB43,$A$7=24,AB43,$A$7=25,AB44,$A$7=26,AB44,$A$7=27,AB44,$A$7=28,AB44,$A$7=29,AB45,$A$7=30,AB45,$A$7=31,AB45,$A$7=32,AB45,$A$7=33,AB46,$A$7=34,AB46,$A$7=35,AB46,$A$7=36,AB46,$A$7=37,AB47,$A$7=38,AB47,$A$7=39,AB47,$A$7=40,AB47)</f>
        <v>0</v>
      </c>
      <c r="AD37" s="4" cm="1">
        <f t="array" ref="AD37">_xlfn.IFS($A$7=1,0,$A$7=2,0,$A$7=3,0,$A$7=4,AB47,$A$7=5,AB48,$A$7=6,AB48,$A$7=7,AB48,$A$7=8,AB48,$A$7=9,AB49,$A$7=10,AB43,$A$7=11,AB43,$A$7=12,AB43,$A$7=13,AB45,$A$7=14,AB45,$A$7=15,AB45,$A$7=16,AB45,$A$7=17,AB47,$A$7=18,AB47,$A$7=19,AB47,$A$7=20,AB47,$A$7=21,AB49,$A$7=22,AB49,$A$7=23,AB49,$A$7=24,AB49,$A$7=25,AB51,$A$7=26,AB51,$A$7=27,AB51,$A$7=28,AB51,$A$7=29,AB53,$A$7=30,AB53,$A$7=31,AB53,$A$7=32,AB53,$A$7=33,AB55,$A$7=34,AB55,$A$7=35,AB55,$A$7=36,AB55,$A$7=37,AB56,$A$7=38,AB57,$A$7=39,AB57,$A$7=40,AB57)</f>
        <v>0</v>
      </c>
      <c r="AE37" s="4" cm="1">
        <f t="array" ref="AE37">_xlfn.IFS($A$7=1,0,$A$7=2,0,$A$7=3,0,$A$7=4,AB57,$A$7=5,AB58,$A$7=6,AB58,$A$7=7,AB58,$A$7=8,AB46,$A$7=9,AB46,$A$7=10,AB46,$A$7=11,AB46,$A$7=12,AB46,$A$7=13,AB49,$A$7=14,AB49,$A$7=15,AB49,$A$7=16,AB49,$A$7=17,AB52,$A$7=18,AB52,$A$7=19,AB52,$A$7=20,AB52,$A$7=21,AB55,$A$7=22,AB55,$A$7=23,AB55,$A$7=24,AB55,$A$7=25,AB58,$A$7=26,AB58,$A$7=27,AB58,$A$7=28,AB58,$A$7=29,AB61,$A$7=30,AB61,$A$7=31,AB61,$A$7=32,AB61,$A$7=33,AB64,$A$7=34,AB64,$A$7=35,AB64,$A$7=36,AB64,$A$7=37,AB65,$A$7=38,AB66,$A$7=39,AB67,$A$7=40,AB67)</f>
        <v>0</v>
      </c>
      <c r="AF37" s="4">
        <f t="shared" si="6"/>
        <v>0</v>
      </c>
      <c r="AG37" s="4" cm="1">
        <f t="array" ref="AG37">_xlfn.IFS($A$7=1,0,$A$7=2,0,$A$7=3,0,$A$7=4,AF38,$A$7=5,AF39,$A$7=6,AF39,$A$7=7,AF39,$A$7=8,AF39,$A$7=9,AF40,$A$7=10,AF40,$A$7=11,AF40,$A$7=12,AF40,$A$7=13,AF41,$A$7=14,AF41,$A$7=15,AF41,$A$7=16,AF41,$A$7=17,AF42,$A$7=18,AF42,$A$7=19,AF42,$A$7=20,AF42,$A$7=21,AF43,$A$7=22,AF43,$A$7=23,AF43,$A$7=24,AF43,$A$7=25,AF44,$A$7=26,AF44,$A$7=27,AF44,$A$7=28,AF44,$A$7=29,AF45,$A$7=30,AF45,$A$7=31,AF45,$A$7=32,AF45,$A$7=33,AF46,$A$7=34,AF46,$A$7=35,AF46,$A$7=36,AF46,$A$7=37,AF47,$A$7=38,AF47,$A$7=39,AF47,$A$7=40,AF47)</f>
        <v>0</v>
      </c>
      <c r="AH37" s="4" cm="1">
        <f t="array" ref="AH37">_xlfn.IFS($A$7=1,0,$A$7=2,0,$A$7=3,0,$A$7=4,AF47,$A$7=5,AF48,$A$7=6,AF48,$A$7=7,AF48,$A$7=8,AF48,$A$7=9,AF49,$A$7=10,AF43,$A$7=11,AF43,$A$7=12,AF43,$A$7=13,AF45,$A$7=14,AF45,$A$7=15,AF45,$A$7=16,AF45,$A$7=17,AF47,$A$7=18,AF47,$A$7=19,AF47,$A$7=20,AF47,$A$7=21,AF49,$A$7=22,AF49,$A$7=23,AF49,$A$7=24,AF49,$A$7=25,AF51,$A$7=26,AF51,$A$7=27,AF51,$A$7=28,AF51,$A$7=29,AF53,$A$7=30,AF53,$A$7=31,AF53,$A$7=32,AF53,$A$7=33,AF55,$A$7=34,AF55,$A$7=35,AF55,$A$7=36,AF55,$A$7=37,AF56,$A$7=38,AF57,$A$7=39,AF57,$A$7=40,AF57)</f>
        <v>0</v>
      </c>
      <c r="AI37" s="4" cm="1">
        <f t="array" ref="AI37">_xlfn.IFS($A$7=1,0,$A$7=2,0,$A$7=3,0,$A$7=4,AF57,$A$7=5,AF58,$A$7=6,AF58,$A$7=7,AF58,$A$7=8,AF46,$A$7=9,AF46,$A$7=10,AF46,$A$7=11,AF46,$A$7=12,AF46,$A$7=13,AF49,$A$7=14,AF49,$A$7=15,AF49,$A$7=16,AF49,$A$7=17,AF52,$A$7=18,AF52,$A$7=19,AF52,$A$7=20,AF52,$A$7=21,AF55,$A$7=22,AF55,$A$7=23,AF55,$A$7=24,AF55,$A$7=25,AF58,$A$7=26,AF58,$A$7=27,AF58,$A$7=28,AF58,$A$7=29,AF61,$A$7=30,AF61,$A$7=31,AF61,$A$7=32,AF61,$A$7=33,AF64,$A$7=34,AF64,$A$7=35,AF64,$A$7=36,AF64,$A$7=37,AF65,$A$7=38,AF66,$A$7=39,AF67,$A$7=40,AF67)</f>
        <v>0</v>
      </c>
      <c r="AJ37" s="4" t="str">
        <f t="shared" si="7"/>
        <v>11b</v>
      </c>
      <c r="AK37" s="4" cm="1">
        <f t="array" ref="AK37">_xlfn.IFS($A$7=1,0,$A$7=2,0,$A$7=3,0,$A$7=4,AJ38,$A$7=5,AJ39,$A$7=6,AJ39,$A$7=7,AJ39,$A$7=8,AJ39,$A$7=9,AJ40,$A$7=10,AJ40,$A$7=11,AJ40,$A$7=12,AJ40,$A$7=13,AJ41,$A$7=14,AJ41,$A$7=15,AJ41,$A$7=16,AJ41,$A$7=17,AJ42,$A$7=18,AJ42,$A$7=19,AJ42,$A$7=20,AJ42,$A$7=21,AJ43,$A$7=22,AJ43,$A$7=23,AJ43,$A$7=24,AJ43,$A$7=25,AJ44,$A$7=26,AJ44,$A$7=27,AJ44,$A$7=28,AJ44,$A$7=29,AJ45,$A$7=30,AJ45,$A$7=31,AJ45,$A$7=32,AJ45,$A$7=33,AJ46,$A$7=34,AJ46,$A$7=35,AJ46,$A$7=36,AJ46,$A$7=37,AJ47,$A$7=38,AJ47,$A$7=39,AJ47,$A$7=40,AJ47)</f>
        <v>0</v>
      </c>
      <c r="AL37" s="4" cm="1">
        <f t="array" ref="AL37">_xlfn.IFS($A$7=1,0,$A$7=2,0,$A$7=3,0,$A$7=4,AJ47,$A$7=5,AJ48,$A$7=6,AJ48,$A$7=7,AJ48,$A$7=8,AJ48,$A$7=9,AJ49,$A$7=10,AJ43,$A$7=11,AJ43,$A$7=12,AJ43,$A$7=13,AJ45,$A$7=14,AJ45,$A$7=15,AJ45,$A$7=16,AJ45,$A$7=17,AJ47,$A$7=18,AJ47,$A$7=19,AJ47,$A$7=20,AJ47,$A$7=21,AJ49,$A$7=22,AJ49,$A$7=23,AJ49,$A$7=24,AJ49,$A$7=25,AJ51,$A$7=26,AJ51,$A$7=27,AJ51,$A$7=28,AJ51,$A$7=29,AJ53,$A$7=30,AJ53,$A$7=31,AJ53,$A$7=32,AJ53,$A$7=33,AJ55,$A$7=34,AJ55,$A$7=35,AJ55,$A$7=36,AJ55,$A$7=37,AJ56,$A$7=38,AJ57,$A$7=39,AJ57,$A$7=40,AJ57)</f>
        <v>0</v>
      </c>
      <c r="AM37" s="4" cm="1">
        <f t="array" ref="AM37">_xlfn.IFS($A$7=1,0,$A$7=2,0,$A$7=3,0,$A$7=4,AJ57,$A$7=5,AJ58,$A$7=6,AJ58,$A$7=7,AJ58,$A$7=8,AJ46,$A$7=9,AJ46,$A$7=10,AJ46,$A$7=11,AJ46,$A$7=12,AJ46,$A$7=13,AJ49,$A$7=14,AJ49,$A$7=15,AJ49,$A$7=16,AJ49,$A$7=17,AJ52,$A$7=18,AJ52,$A$7=19,AJ52,$A$7=20,AJ52,$A$7=21,AJ55,$A$7=22,AJ55,$A$7=23,AJ55,$A$7=24,AJ55,$A$7=25,AJ58,$A$7=26,AJ58,$A$7=27,AJ58,$A$7=28,AJ58,$A$7=29,AJ61,$A$7=30,AJ61,$A$7=31,AJ61,$A$7=32,AJ61,$A$7=33,AJ64,$A$7=34,AJ64,$A$7=35,AJ64,$A$7=36,AJ64,$A$7=37,AJ65,$A$7=38,AJ66,$A$7=39,AJ67,$A$7=40,AJ67)</f>
        <v>0</v>
      </c>
      <c r="AN37" s="4" t="str">
        <f t="shared" si="8"/>
        <v>11a</v>
      </c>
      <c r="AO37" s="4" cm="1">
        <f t="array" ref="AO37">_xlfn.IFS($A$7=1,0,$A$7=2,0,$A$7=3,0,$A$7=4,AN38,$A$7=5,AN39,$A$7=6,AN39,$A$7=7,AN39,$A$7=8,AN39,$A$7=9,AN40,$A$7=10,AN40,$A$7=11,AN40,$A$7=12,AN40,$A$7=13,AN41,$A$7=14,AN41,$A$7=15,AN41,$A$7=16,AN41,$A$7=17,AN42,$A$7=18,AN42,$A$7=19,AN42,$A$7=20,AN42,$A$7=21,AN43,$A$7=22,AN43,$A$7=23,AN43,$A$7=24,AN43,$A$7=25,AN44,$A$7=26,AN44,$A$7=27,AN44,$A$7=28,AN44,$A$7=29,AN45,$A$7=30,AN45,$A$7=31,AN45,$A$7=32,AN45,$A$7=33,AN46,$A$7=34,AN46,$A$7=35,AN46,$A$7=36,AN46,$A$7=37,AN47,$A$7=38,AN47,$A$7=39,AN47,$A$7=40,AN47)</f>
        <v>0</v>
      </c>
      <c r="AP37" s="4" cm="1">
        <f t="array" ref="AP37">_xlfn.IFS($A$7=1,0,$A$7=2,0,$A$7=3,0,$A$7=4,AN47,$A$7=5,AN48,$A$7=6,AN48,$A$7=7,AN48,$A$7=8,AN48,$A$7=9,AN49,$A$7=10,AN43,$A$7=11,AN43,$A$7=12,AN43,$A$7=13,AN45,$A$7=14,AN45,$A$7=15,AN45,$A$7=16,AN45,$A$7=17,AN47,$A$7=18,AN47,$A$7=19,AN47,$A$7=20,AN47,$A$7=21,AN49,$A$7=22,AN49,$A$7=23,AN49,$A$7=24,AN49,$A$7=25,AN51,$A$7=26,AN51,$A$7=27,AN51,$A$7=28,AN51,$A$7=29,AN53,$A$7=30,AN53,$A$7=31,AN53,$A$7=32,AN53,$A$7=33,AN55,$A$7=34,AN55,$A$7=35,AN55,$A$7=36,AN55,$A$7=37,AN56,$A$7=38,AN57,$A$7=39,AN57,$A$7=40,AN57)</f>
        <v>0</v>
      </c>
      <c r="AQ37" s="4" cm="1">
        <f t="array" ref="AQ37">_xlfn.IFS($A$7=1,0,$A$7=2,0,$A$7=3,0,$A$7=4,AN57,$A$7=5,AN58,$A$7=6,AN58,$A$7=7,AN58,$A$7=8,AN46,$A$7=9,AN46,$A$7=10,AN46,$A$7=11,AN46,$A$7=12,AN46,$A$7=13,AN49,$A$7=14,AN49,$A$7=15,AN49,$A$7=16,AN49,$A$7=17,AN52,$A$7=18,AN52,$A$7=19,AN52,$A$7=20,AN52,$A$7=21,AN55,$A$7=22,AN55,$A$7=23,AN55,$A$7=24,AN55,$A$7=25,AN58,$A$7=26,AN58,$A$7=27,AN58,$A$7=28,AN58,$A$7=29,AN61,$A$7=30,AN61,$A$7=31,AN61,$A$7=32,AN61,$A$7=33,AN64,$A$7=34,AN64,$A$7=35,AN64,$A$7=36,AN64,$A$7=37,AN65,$A$7=38,AN66,$A$7=39,AN67,$A$7=40,AN67)</f>
        <v>0</v>
      </c>
      <c r="AR37" s="4" t="str">
        <f t="shared" si="9"/>
        <v>10d</v>
      </c>
      <c r="AS37" s="4" cm="1">
        <f t="array" ref="AS37">_xlfn.IFS($A$7=1,0,$A$7=2,0,$A$7=3,0,$A$7=4,AR38,$A$7=5,AR39,$A$7=6,AR39,$A$7=7,AR39,$A$7=8,AR39,$A$7=9,AR40,$A$7=10,AR40,$A$7=11,AR40,$A$7=12,AR40,$A$7=13,AR41,$A$7=14,AR41,$A$7=15,AR41,$A$7=16,AR41,$A$7=17,AR42,$A$7=18,AR42,$A$7=19,AR42,$A$7=20,AR42,$A$7=21,AR43,$A$7=22,AR43,$A$7=23,AR43,$A$7=24,AR43,$A$7=25,AR44,$A$7=26,AR44,$A$7=27,AR44,$A$7=28,AR44,$A$7=29,AR45,$A$7=30,AR45,$A$7=31,AR45,$A$7=32,AR45,$A$7=33,AR46,$A$7=34,AR46,$A$7=35,AR46,$A$7=36,AR46,$A$7=37,AR47,$A$7=38,AR47,$A$7=39,AR47,$A$7=40,AR47)</f>
        <v>0</v>
      </c>
      <c r="AT37" s="4" cm="1">
        <f t="array" ref="AT37">_xlfn.IFS($A$7=1,0,$A$7=2,0,$A$7=3,0,$A$7=4,AR47,$A$7=5,AR48,$A$7=6,AR48,$A$7=7,AR48,$A$7=8,AR48,$A$7=9,AR49,$A$7=10,AR43,$A$7=11,AR43,$A$7=12,AR43,$A$7=13,AR45,$A$7=14,AR45,$A$7=15,AR45,$A$7=16,AR45,$A$7=17,AR47,$A$7=18,AR47,$A$7=19,AR47,$A$7=20,AR47,$A$7=21,AR49,$A$7=22,AR49,$A$7=23,AR49,$A$7=24,AR49,$A$7=25,AR51,$A$7=26,AR51,$A$7=27,AR51,$A$7=28,AR51,$A$7=29,AR53,$A$7=30,AR53,$A$7=31,AR53,$A$7=32,AR53,$A$7=33,AR55,$A$7=34,AR55,$A$7=35,AR55,$A$7=36,AR55,$A$7=37,AR56,$A$7=38,AR57,$A$7=39,AR57,$A$7=40,AR57)</f>
        <v>0</v>
      </c>
      <c r="AU37" s="4" cm="1">
        <f t="array" ref="AU37">_xlfn.IFS($A$7=1,0,$A$7=2,0,$A$7=3,0,$A$7=4,AR57,$A$7=5,AR58,$A$7=6,AR58,$A$7=7,AR58,$A$7=8,AR46,$A$7=9,AR46,$A$7=10,AR46,$A$7=11,AR46,$A$7=12,AR46,$A$7=13,AR49,$A$7=14,AR49,$A$7=15,AR49,$A$7=16,AR49,$A$7=17,AR52,$A$7=18,AR52,$A$7=19,AR52,$A$7=20,AR52,$A$7=21,AR55,$A$7=22,AR55,$A$7=23,AR55,$A$7=24,AR55,$A$7=25,AR58,$A$7=26,AR58,$A$7=27,AR58,$A$7=28,AR58,$A$7=29,AR61,$A$7=30,AR61,$A$7=31,AR61,$A$7=32,AR61,$A$7=33,AR64,$A$7=34,AR64,$A$7=35,AR64,$A$7=36,AR64,$A$7=37,AR65,$A$7=38,AR66,$A$7=39,AR67,$A$7=40,AR67)</f>
        <v>0</v>
      </c>
      <c r="AV37" s="4" t="str">
        <f t="shared" si="10"/>
        <v>10c</v>
      </c>
      <c r="AW37" s="4" cm="1">
        <f t="array" ref="AW37">_xlfn.IFS($A$7=1,0,$A$7=2,0,$A$7=3,0,$A$7=4,AV38,$A$7=5,AV39,$A$7=6,AV39,$A$7=7,AV39,$A$7=8,AV39,$A$7=9,AV40,$A$7=10,AV40,$A$7=11,AV40,$A$7=12,AV40,$A$7=13,AV41,$A$7=14,AV41,$A$7=15,AV41,$A$7=16,AV41,$A$7=17,AV42,$A$7=18,AV42,$A$7=19,AV42,$A$7=20,AV42,$A$7=21,AV43,$A$7=22,AV43,$A$7=23,AV43,$A$7=24,AV43,$A$7=25,AV44,$A$7=26,AV44,$A$7=27,AV44,$A$7=28,AV44,$A$7=29,AV45,$A$7=30,AV45,$A$7=31,AV45,$A$7=32,AV45,$A$7=33,AV46,$A$7=34,AV46,$A$7=35,AV46,$A$7=36,AV46,$A$7=37,AV47,$A$7=38,AV47,$A$7=39,AV47,$A$7=40,AV47)</f>
        <v>0</v>
      </c>
      <c r="AX37" s="4" cm="1">
        <f t="array" ref="AX37">_xlfn.IFS($A$7=1,0,$A$7=2,0,$A$7=3,0,$A$7=4,AV47,$A$7=5,AV48,$A$7=6,AV48,$A$7=7,AV48,$A$7=8,AV48,$A$7=9,AV49,$A$7=10,AV43,$A$7=11,AV43,$A$7=12,AV43,$A$7=13,AV45,$A$7=14,AV45,$A$7=15,AV45,$A$7=16,AV45,$A$7=17,AV47,$A$7=18,AV47,$A$7=19,AV47,$A$7=20,AV47,$A$7=21,AV49,$A$7=22,AV49,$A$7=23,AV49,$A$7=24,AV49,$A$7=25,AV51,$A$7=26,AV51,$A$7=27,AV51,$A$7=28,AV51,$A$7=29,AV53,$A$7=30,AV53,$A$7=31,AV53,$A$7=32,AV53,$A$7=33,AV55,$A$7=34,AV55,$A$7=35,AV55,$A$7=36,AV55,$A$7=37,AV56,$A$7=38,AV57,$A$7=39,AV57,$A$7=40,AV57)</f>
        <v>0</v>
      </c>
      <c r="AY37" s="4" cm="1">
        <f t="array" ref="AY37">_xlfn.IFS($A$7=1,0,$A$7=2,0,$A$7=3,0,$A$7=4,AV57,$A$7=5,AV58,$A$7=6,AV58,$A$7=7,AV58,$A$7=8,AV46,$A$7=9,AV46,$A$7=10,AV46,$A$7=11,AV46,$A$7=12,AV46,$A$7=13,AV49,$A$7=14,AV49,$A$7=15,AV49,$A$7=16,AV49,$A$7=17,AV52,$A$7=18,AV52,$A$7=19,AV52,$A$7=20,AV52,$A$7=21,AV55,$A$7=22,AV55,$A$7=23,AV55,$A$7=24,AV55,$A$7=25,AV58,$A$7=26,AV58,$A$7=27,AV58,$A$7=28,AV58,$A$7=29,AV61,$A$7=30,AV61,$A$7=31,AV61,$A$7=32,AV61,$A$7=33,AV64,$A$7=34,AV64,$A$7=35,AV64,$A$7=36,AV64,$A$7=37,AV65,$A$7=38,AV66,$A$7=39,AV67,$A$7=40,AV67)</f>
        <v>0</v>
      </c>
      <c r="BF37" s="1"/>
      <c r="BG37" s="1"/>
      <c r="BH37" s="1"/>
      <c r="BI37" s="1"/>
      <c r="BJ37" s="1"/>
      <c r="BK37" s="1"/>
    </row>
    <row r="38" spans="1:63" x14ac:dyDescent="0.2">
      <c r="A38" s="1">
        <v>-12</v>
      </c>
      <c r="B38">
        <v>35</v>
      </c>
      <c r="C38" s="3">
        <f t="shared" si="0"/>
        <v>1.2986111111111112</v>
      </c>
      <c r="D38" s="4">
        <f>'Zeitpläne Stationen'!B37</f>
        <v>0</v>
      </c>
      <c r="E38" s="4" cm="1">
        <f t="array" ref="E38">_xlfn.IFS($A$7=1,0,$A$7=2,0,$A$7=3,0,$A$7=4,D39,$A$7=5,D40,$A$7=6,D40,$A$7=7,D40,$A$7=8,D40,$A$7=9,D41,$A$7=10,D41,$A$7=11,D41,$A$7=12,D41,$A$7=13,D42,$A$7=14,D42,$A$7=15,D42,$A$7=16,D42,$A$7=17,D43,$A$7=18,D43,$A$7=19,D43,$A$7=20,D43,$A$7=21,D44,$A$7=22,D44,$A$7=23,D44,$A$7=24,D44,$A$7=25,D45,$A$7=26,D45,$A$7=27,D45,$A$7=28,D45,$A$7=29,D46,$A$7=30,D46,$A$7=31,D46,$A$7=32,D46,$A$7=33,D47,$A$7=34,D47,$A$7=35,D47,$A$7=36,D47,$A$7=37,D48,$A$7=38,D48,$A$7=39,D48,$A$7=40,D48)</f>
        <v>2</v>
      </c>
      <c r="F38" s="4" cm="1">
        <f t="array" ref="F38">_xlfn.IFS($A$7=1,0,$A$7=2,0,$A$7=3,0,$A$7=4,D48,$A$7=5,D49,$A$7=6,D49,$A$7=7,D49,$A$7=8,D49,$A$7=9,D50,$A$7=10,D44,$A$7=11,D44,$A$7=12,D44,$A$7=13,D46,$A$7=14,D46,$A$7=15,D46,$A$7=16,D46,$A$7=17,D48,$A$7=18,D48,$A$7=19,D48,$A$7=20,D48,$A$7=21,D50,$A$7=22,D50,$A$7=23,D50,$A$7=24,D50,$A$7=25,D52,$A$7=26,D52,$A$7=27,D52,$A$7=28,D52,$A$7=29,D54,$A$7=30,D54,$A$7=31,D54,$A$7=32,D54,$A$7=33,D56,$A$7=34,D56,$A$7=35,D56,$A$7=36,D56,$A$7=37,D57,$A$7=38,D58,$A$7=39,D58,$A$7=40,D58)</f>
        <v>9</v>
      </c>
      <c r="G38" s="4" cm="1">
        <f t="array" ref="G38">_xlfn.IFS($A$7=1,0,$A$7=2,0,$A$7=3,0,$A$7=4,D58,$A$7=5,D59,$A$7=6,D59,$A$7=7,D59,$A$7=8,D47,$A$7=9,D47,$A$7=10,D47,$A$7=11,D47,$A$7=12,D47,$A$7=13,D50,$A$7=14,D50,$A$7=15,D50,$A$7=16,D50,$A$7=17,D53,$A$7=18,D53,$A$7=19,D53,$A$7=20,D53,$A$7=21,D56,$A$7=22,D56,$A$7=23,D56,$A$7=24,D56,$A$7=25,D59,$A$7=26,D59,$A$7=27,D59,$A$7=28,D59,$A$7=29,D62,$A$7=30,D62,$A$7=31,D62,$A$7=32,D62,$A$7=33,D65,$A$7=34,D65,$A$7=35,D65,$A$7=36,D65,$A$7=37,D66,$A$7=38,D67,$A$7=39,D68,$A$7=40,D68)</f>
        <v>16</v>
      </c>
      <c r="H38" s="4">
        <f>'Zeitpläne Stationen'!B36</f>
        <v>0</v>
      </c>
      <c r="I38" s="4" cm="1">
        <f t="array" ref="I38">_xlfn.IFS($A$7=1,0,$A$7=2,0,$A$7=3,0,$A$7=4,H39,$A$7=5,H40,$A$7=6,H40,$A$7=7,H40,$A$7=8,H40,$A$7=9,H41,$A$7=10,H41,$A$7=11,H41,$A$7=12,H41,$A$7=13,H42,$A$7=14,H42,$A$7=15,H42,$A$7=16,H42,$A$7=17,H43,$A$7=18,H43,$A$7=19,H43,$A$7=20,H43,$A$7=21,H44,$A$7=22,H44,$A$7=23,H44,$A$7=24,H44,$A$7=25,H45,$A$7=26,H45,$A$7=27,H45,$A$7=28,H45,$A$7=29,H46,$A$7=30,H46,$A$7=31,H46,$A$7=32,H46,$A$7=33,H47,$A$7=34,H47,$A$7=35,H47,$A$7=36,H47,$A$7=37,H48,$A$7=38,H48,$A$7=39,H48,$A$7=40,H48)</f>
        <v>0</v>
      </c>
      <c r="J38" s="4" cm="1">
        <f t="array" ref="J38">_xlfn.IFS($A$7=1,0,$A$7=2,0,$A$7=3,0,$A$7=4,H48,$A$7=5,H49,$A$7=6,H49,$A$7=7,H49,$A$7=8,H49,$A$7=9,H50,$A$7=10,H44,$A$7=11,H44,$A$7=12,H44,$A$7=13,H46,$A$7=14,H46,$A$7=15,H46,$A$7=16,H46,$A$7=17,H48,$A$7=18,H48,$A$7=19,H48,$A$7=20,H48,$A$7=21,H50,$A$7=22,H50,$A$7=23,H50,$A$7=24,H50,$A$7=25,H52,$A$7=26,H52,$A$7=27,H52,$A$7=28,H52,$A$7=29,H54,$A$7=30,H54,$A$7=31,H54,$A$7=32,H54,$A$7=33,H56,$A$7=34,H56,$A$7=35,H56,$A$7=36,H56,$A$7=37,H57,$A$7=38,H58,$A$7=39,H58,$A$7=40,H58)</f>
        <v>0</v>
      </c>
      <c r="K38" s="4" cm="1">
        <f t="array" ref="K38">_xlfn.IFS($A$7=1,0,$A$7=2,0,$A$7=3,0,$A$7=4,H58,$A$7=5,H59,$A$7=6,H59,$A$7=7,H59,$A$7=8,H47,$A$7=9,H47,$A$7=10,H47,$A$7=11,H47,$A$7=12,H47,$A$7=13,H50,$A$7=14,H50,$A$7=15,H50,$A$7=16,H50,$A$7=17,H53,$A$7=18,H53,$A$7=19,H53,$A$7=20,H53,$A$7=21,H56,$A$7=22,H56,$A$7=23,H56,$A$7=24,H56,$A$7=25,H59,$A$7=26,H59,$A$7=27,H59,$A$7=28,H59,$A$7=29,H62,$A$7=30,H62,$A$7=31,H62,$A$7=32,H62,$A$7=33,H65,$A$7=34,H65,$A$7=35,H65,$A$7=36,H65,$A$7=37,H66,$A$7=38,H67,$A$7=39,H68,$A$7=40,H68)</f>
        <v>0</v>
      </c>
      <c r="L38" s="4">
        <f t="shared" si="1"/>
        <v>0</v>
      </c>
      <c r="M38" s="4" cm="1">
        <f t="array" ref="M38">_xlfn.IFS($A$7=1,0,$A$7=2,0,$A$7=3,0,$A$7=4,L39,$A$7=5,L40,$A$7=6,L40,$A$7=7,L40,$A$7=8,L40,$A$7=9,L41,$A$7=10,L41,$A$7=11,L41,$A$7=12,L41,$A$7=13,L42,$A$7=14,L42,$A$7=15,L42,$A$7=16,L42,$A$7=17,L43,$A$7=18,L43,$A$7=19,L43,$A$7=20,L43,$A$7=21,L44,$A$7=22,L44,$A$7=23,L44,$A$7=24,L44,$A$7=25,L45,$A$7=26,L45,$A$7=27,L45,$A$7=28,L45,$A$7=29,L46,$A$7=30,L46,$A$7=31,L46,$A$7=32,L46,$A$7=33,L47,$A$7=34,L47,$A$7=35,L47,$A$7=36,L47,$A$7=37,L48,$A$7=38,L48,$A$7=39,L48,$A$7=40,L48)</f>
        <v>0</v>
      </c>
      <c r="N38" s="4" cm="1">
        <f t="array" ref="N38">_xlfn.IFS($A$7=1,0,$A$7=2,0,$A$7=3,0,$A$7=4,L48,$A$7=5,L49,$A$7=6,L49,$A$7=7,L49,$A$7=8,L49,$A$7=9,L50,$A$7=10,L44,$A$7=11,L44,$A$7=12,L44,$A$7=13,L46,$A$7=14,L46,$A$7=15,L46,$A$7=16,L46,$A$7=17,L48,$A$7=18,L48,$A$7=19,L48,$A$7=20,L48,$A$7=21,L50,$A$7=22,L50,$A$7=23,L50,$A$7=24,L50,$A$7=25,L52,$A$7=26,L52,$A$7=27,L52,$A$7=28,L52,$A$7=29,L54,$A$7=30,L54,$A$7=31,L54,$A$7=32,L54,$A$7=33,L56,$A$7=34,L56,$A$7=35,L56,$A$7=36,L56,$A$7=37,L57,$A$7=38,L58,$A$7=39,L58,$A$7=40,L58)</f>
        <v>0</v>
      </c>
      <c r="O38" s="4" cm="1">
        <f t="array" ref="O38">_xlfn.IFS($A$7=1,0,$A$7=2,0,$A$7=3,0,$A$7=4,L58,$A$7=5,L59,$A$7=6,L59,$A$7=7,L59,$A$7=8,L47,$A$7=9,L47,$A$7=10,L47,$A$7=11,L47,$A$7=12,L47,$A$7=13,L50,$A$7=14,L50,$A$7=15,L50,$A$7=16,L50,$A$7=17,L53,$A$7=18,L53,$A$7=19,L53,$A$7=20,L53,$A$7=21,L56,$A$7=22,L56,$A$7=23,L56,$A$7=24,L56,$A$7=25,L59,$A$7=26,L59,$A$7=27,L59,$A$7=28,L59,$A$7=29,L62,$A$7=30,L62,$A$7=31,L62,$A$7=32,L62,$A$7=33,L65,$A$7=34,L65,$A$7=35,L65,$A$7=36,L65,$A$7=37,L66,$A$7=38,L67,$A$7=39,L68,$A$7=40,L68)</f>
        <v>0</v>
      </c>
      <c r="P38" s="4">
        <f t="shared" si="2"/>
        <v>0</v>
      </c>
      <c r="Q38" s="4" cm="1">
        <f t="array" ref="Q38">_xlfn.IFS($A$7=1,0,$A$7=2,0,$A$7=3,0,$A$7=4,P39,$A$7=5,P40,$A$7=6,P40,$A$7=7,P40,$A$7=8,P40,$A$7=9,P41,$A$7=10,P41,$A$7=11,P41,$A$7=12,P41,$A$7=13,P42,$A$7=14,P42,$A$7=15,P42,$A$7=16,P42,$A$7=17,P43,$A$7=18,P43,$A$7=19,P43,$A$7=20,P43,$A$7=21,P44,$A$7=22,P44,$A$7=23,P44,$A$7=24,P44,$A$7=25,P45,$A$7=26,P45,$A$7=27,P45,$A$7=28,P45,$A$7=29,P46,$A$7=30,P46,$A$7=31,P46,$A$7=32,P46,$A$7=33,P47,$A$7=34,P47,$A$7=35,P47,$A$7=36,P47,$A$7=37,P48,$A$7=38,P48,$A$7=39,P48,$A$7=40,P48)</f>
        <v>0</v>
      </c>
      <c r="R38" s="4" cm="1">
        <f t="array" ref="R38">_xlfn.IFS($A$7=1,0,$A$7=2,0,$A$7=3,0,$A$7=4,P48,$A$7=5,P49,$A$7=6,P49,$A$7=7,P49,$A$7=8,P49,$A$7=9,P50,$A$7=10,P44,$A$7=11,P44,$A$7=12,P44,$A$7=13,P46,$A$7=14,P46,$A$7=15,P46,$A$7=16,P46,$A$7=17,P48,$A$7=18,P48,$A$7=19,P48,$A$7=20,P48,$A$7=21,P50,$A$7=22,P50,$A$7=23,P50,$A$7=24,P50,$A$7=25,P52,$A$7=26,P52,$A$7=27,P52,$A$7=28,P52,$A$7=29,P54,$A$7=30,P54,$A$7=31,P54,$A$7=32,P54,$A$7=33,P56,$A$7=34,P56,$A$7=35,P56,$A$7=36,P56,$A$7=37,P57,$A$7=38,P58,$A$7=39,P58,$A$7=40,P58)</f>
        <v>0</v>
      </c>
      <c r="S38" s="4" cm="1">
        <f t="array" ref="S38">_xlfn.IFS($A$7=1,0,$A$7=2,0,$A$7=3,0,$A$7=4,P58,$A$7=5,P59,$A$7=6,P59,$A$7=7,P59,$A$7=8,P47,$A$7=9,P47,$A$7=10,P47,$A$7=11,P47,$A$7=12,P47,$A$7=13,P50,$A$7=14,P50,$A$7=15,P50,$A$7=16,P50,$A$7=17,P53,$A$7=18,P53,$A$7=19,P53,$A$7=20,P53,$A$7=21,P56,$A$7=22,P56,$A$7=23,P56,$A$7=24,P56,$A$7=25,P59,$A$7=26,P59,$A$7=27,P59,$A$7=28,P59,$A$7=29,P62,$A$7=30,P62,$A$7=31,P62,$A$7=32,P62,$A$7=33,P65,$A$7=34,P65,$A$7=35,P65,$A$7=36,P65,$A$7=37,P66,$A$7=38,P67,$A$7=39,P68,$A$7=40,P68)</f>
        <v>0</v>
      </c>
      <c r="T38" s="4">
        <f t="shared" si="3"/>
        <v>0</v>
      </c>
      <c r="U38" s="4" cm="1">
        <f t="array" ref="U38">_xlfn.IFS($A$7=1,0,$A$7=2,0,$A$7=3,0,$A$7=4,T39,$A$7=5,T40,$A$7=6,T40,$A$7=7,T40,$A$7=8,T40,$A$7=9,T41,$A$7=10,T41,$A$7=11,T41,$A$7=12,T41,$A$7=13,T42,$A$7=14,T42,$A$7=15,T42,$A$7=16,T42,$A$7=17,T43,$A$7=18,T43,$A$7=19,T43,$A$7=20,T43,$A$7=21,T44,$A$7=22,T44,$A$7=23,T44,$A$7=24,T44,$A$7=25,T45,$A$7=26,T45,$A$7=27,T45,$A$7=28,T45,$A$7=29,T46,$A$7=30,T46,$A$7=31,T46,$A$7=32,T46,$A$7=33,T47,$A$7=34,T47,$A$7=35,T47,$A$7=36,T47,$A$7=37,T48,$A$7=38,T48,$A$7=39,T48,$A$7=40,T48)</f>
        <v>0</v>
      </c>
      <c r="V38" s="4" cm="1">
        <f t="array" ref="V38">_xlfn.IFS($A$7=1,0,$A$7=2,0,$A$7=3,0,$A$7=4,T48,$A$7=5,T49,$A$7=6,T49,$A$7=7,T49,$A$7=8,T49,$A$7=9,T50,$A$7=10,T44,$A$7=11,T44,$A$7=12,T44,$A$7=13,T46,$A$7=14,T46,$A$7=15,T46,$A$7=16,T46,$A$7=17,T48,$A$7=18,T48,$A$7=19,T48,$A$7=20,T48,$A$7=21,T50,$A$7=22,T50,$A$7=23,T50,$A$7=24,T50,$A$7=25,T52,$A$7=26,T52,$A$7=27,T52,$A$7=28,T52,$A$7=29,T54,$A$7=30,T54,$A$7=31,T54,$A$7=32,T54,$A$7=33,T56,$A$7=34,T56,$A$7=35,T56,$A$7=36,T56,$A$7=37,T57,$A$7=38,T58,$A$7=39,T58,$A$7=40,T58)</f>
        <v>0</v>
      </c>
      <c r="W38" s="4" cm="1">
        <f t="array" ref="W38">_xlfn.IFS($A$7=1,0,$A$7=2,0,$A$7=3,0,$A$7=4,T58,$A$7=5,T59,$A$7=6,T59,$A$7=7,T59,$A$7=8,T47,$A$7=9,T47,$A$7=10,T47,$A$7=11,T47,$A$7=12,T47,$A$7=13,T50,$A$7=14,T50,$A$7=15,T50,$A$7=16,T50,$A$7=17,T53,$A$7=18,T53,$A$7=19,T53,$A$7=20,T53,$A$7=21,T56,$A$7=22,T56,$A$7=23,T56,$A$7=24,T56,$A$7=25,T59,$A$7=26,T59,$A$7=27,T59,$A$7=28,T59,$A$7=29,T62,$A$7=30,T62,$A$7=31,T62,$A$7=32,T62,$A$7=33,T65,$A$7=34,T65,$A$7=35,T65,$A$7=36,T65,$A$7=37,T66,$A$7=38,T67,$A$7=39,T68,$A$7=40,T68)</f>
        <v>0</v>
      </c>
      <c r="X38" s="4">
        <f t="shared" si="4"/>
        <v>0</v>
      </c>
      <c r="Y38" s="4" cm="1">
        <f t="array" ref="Y38">_xlfn.IFS($A$7=1,0,$A$7=2,0,$A$7=3,0,$A$7=4,X39,$A$7=5,X40,$A$7=6,X40,$A$7=7,X40,$A$7=8,X40,$A$7=9,X41,$A$7=10,X41,$A$7=11,X41,$A$7=12,X41,$A$7=13,X42,$A$7=14,X42,$A$7=15,X42,$A$7=16,X42,$A$7=17,X43,$A$7=18,X43,$A$7=19,X43,$A$7=20,X43,$A$7=21,X44,$A$7=22,X44,$A$7=23,X44,$A$7=24,X44,$A$7=25,X45,$A$7=26,X45,$A$7=27,X45,$A$7=28,X45,$A$7=29,X46,$A$7=30,X46,$A$7=31,X46,$A$7=32,X46,$A$7=33,X47,$A$7=34,X47,$A$7=35,X47,$A$7=36,X47,$A$7=37,X48,$A$7=38,X48,$A$7=39,X48,$A$7=40,X48)</f>
        <v>0</v>
      </c>
      <c r="Z38" s="4" cm="1">
        <f t="array" ref="Z38">_xlfn.IFS($A$7=1,0,$A$7=2,0,$A$7=3,0,$A$7=4,X48,$A$7=5,X49,$A$7=6,X49,$A$7=7,X49,$A$7=8,X49,$A$7=9,X50,$A$7=10,X44,$A$7=11,X44,$A$7=12,X44,$A$7=13,X46,$A$7=14,X46,$A$7=15,X46,$A$7=16,X46,$A$7=17,X48,$A$7=18,X48,$A$7=19,X48,$A$7=20,X48,$A$7=21,X50,$A$7=22,X50,$A$7=23,X50,$A$7=24,X50,$A$7=25,X52,$A$7=26,X52,$A$7=27,X52,$A$7=28,X52,$A$7=29,X54,$A$7=30,X54,$A$7=31,X54,$A$7=32,X54,$A$7=33,X56,$A$7=34,X56,$A$7=35,X56,$A$7=36,X56,$A$7=37,X57,$A$7=38,X58,$A$7=39,X58,$A$7=40,X58)</f>
        <v>0</v>
      </c>
      <c r="AA38" s="4" cm="1">
        <f t="array" ref="AA38">_xlfn.IFS($A$7=1,0,$A$7=2,0,$A$7=3,0,$A$7=4,X58,$A$7=5,X59,$A$7=6,X59,$A$7=7,X59,$A$7=8,X47,$A$7=9,X47,$A$7=10,X47,$A$7=11,X47,$A$7=12,X47,$A$7=13,X50,$A$7=14,X50,$A$7=15,X50,$A$7=16,X50,$A$7=17,X53,$A$7=18,X53,$A$7=19,X53,$A$7=20,X53,$A$7=21,X56,$A$7=22,X56,$A$7=23,X56,$A$7=24,X56,$A$7=25,X59,$A$7=26,X59,$A$7=27,X59,$A$7=28,X59,$A$7=29,X62,$A$7=30,X62,$A$7=31,X62,$A$7=32,X62,$A$7=33,X65,$A$7=34,X65,$A$7=35,X65,$A$7=36,X65,$A$7=37,X66,$A$7=38,X67,$A$7=39,X68,$A$7=40,X68)</f>
        <v>0</v>
      </c>
      <c r="AB38" s="4">
        <f t="shared" si="5"/>
        <v>0</v>
      </c>
      <c r="AC38" s="4" cm="1">
        <f t="array" ref="AC38">_xlfn.IFS($A$7=1,0,$A$7=2,0,$A$7=3,0,$A$7=4,AB39,$A$7=5,AB40,$A$7=6,AB40,$A$7=7,AB40,$A$7=8,AB40,$A$7=9,AB41,$A$7=10,AB41,$A$7=11,AB41,$A$7=12,AB41,$A$7=13,AB42,$A$7=14,AB42,$A$7=15,AB42,$A$7=16,AB42,$A$7=17,AB43,$A$7=18,AB43,$A$7=19,AB43,$A$7=20,AB43,$A$7=21,AB44,$A$7=22,AB44,$A$7=23,AB44,$A$7=24,AB44,$A$7=25,AB45,$A$7=26,AB45,$A$7=27,AB45,$A$7=28,AB45,$A$7=29,AB46,$A$7=30,AB46,$A$7=31,AB46,$A$7=32,AB46,$A$7=33,AB47,$A$7=34,AB47,$A$7=35,AB47,$A$7=36,AB47,$A$7=37,AB48,$A$7=38,AB48,$A$7=39,AB48,$A$7=40,AB48)</f>
        <v>0</v>
      </c>
      <c r="AD38" s="4" cm="1">
        <f t="array" ref="AD38">_xlfn.IFS($A$7=1,0,$A$7=2,0,$A$7=3,0,$A$7=4,AB48,$A$7=5,AB49,$A$7=6,AB49,$A$7=7,AB49,$A$7=8,AB49,$A$7=9,AB50,$A$7=10,AB44,$A$7=11,AB44,$A$7=12,AB44,$A$7=13,AB46,$A$7=14,AB46,$A$7=15,AB46,$A$7=16,AB46,$A$7=17,AB48,$A$7=18,AB48,$A$7=19,AB48,$A$7=20,AB48,$A$7=21,AB50,$A$7=22,AB50,$A$7=23,AB50,$A$7=24,AB50,$A$7=25,AB52,$A$7=26,AB52,$A$7=27,AB52,$A$7=28,AB52,$A$7=29,AB54,$A$7=30,AB54,$A$7=31,AB54,$A$7=32,AB54,$A$7=33,AB56,$A$7=34,AB56,$A$7=35,AB56,$A$7=36,AB56,$A$7=37,AB57,$A$7=38,AB58,$A$7=39,AB58,$A$7=40,AB58)</f>
        <v>0</v>
      </c>
      <c r="AE38" s="4" cm="1">
        <f t="array" ref="AE38">_xlfn.IFS($A$7=1,0,$A$7=2,0,$A$7=3,0,$A$7=4,AB58,$A$7=5,AB59,$A$7=6,AB59,$A$7=7,AB59,$A$7=8,AB47,$A$7=9,AB47,$A$7=10,AB47,$A$7=11,AB47,$A$7=12,AB47,$A$7=13,AB50,$A$7=14,AB50,$A$7=15,AB50,$A$7=16,AB50,$A$7=17,AB53,$A$7=18,AB53,$A$7=19,AB53,$A$7=20,AB53,$A$7=21,AB56,$A$7=22,AB56,$A$7=23,AB56,$A$7=24,AB56,$A$7=25,AB59,$A$7=26,AB59,$A$7=27,AB59,$A$7=28,AB59,$A$7=29,AB62,$A$7=30,AB62,$A$7=31,AB62,$A$7=32,AB62,$A$7=33,AB65,$A$7=34,AB65,$A$7=35,AB65,$A$7=36,AB65,$A$7=37,AB66,$A$7=38,AB67,$A$7=39,AB68,$A$7=40,AB68)</f>
        <v>0</v>
      </c>
      <c r="AF38" s="4">
        <f t="shared" si="6"/>
        <v>0</v>
      </c>
      <c r="AG38" s="4" cm="1">
        <f t="array" ref="AG38">_xlfn.IFS($A$7=1,0,$A$7=2,0,$A$7=3,0,$A$7=4,AF39,$A$7=5,AF40,$A$7=6,AF40,$A$7=7,AF40,$A$7=8,AF40,$A$7=9,AF41,$A$7=10,AF41,$A$7=11,AF41,$A$7=12,AF41,$A$7=13,AF42,$A$7=14,AF42,$A$7=15,AF42,$A$7=16,AF42,$A$7=17,AF43,$A$7=18,AF43,$A$7=19,AF43,$A$7=20,AF43,$A$7=21,AF44,$A$7=22,AF44,$A$7=23,AF44,$A$7=24,AF44,$A$7=25,AF45,$A$7=26,AF45,$A$7=27,AF45,$A$7=28,AF45,$A$7=29,AF46,$A$7=30,AF46,$A$7=31,AF46,$A$7=32,AF46,$A$7=33,AF47,$A$7=34,AF47,$A$7=35,AF47,$A$7=36,AF47,$A$7=37,AF48,$A$7=38,AF48,$A$7=39,AF48,$A$7=40,AF48)</f>
        <v>0</v>
      </c>
      <c r="AH38" s="4" cm="1">
        <f t="array" ref="AH38">_xlfn.IFS($A$7=1,0,$A$7=2,0,$A$7=3,0,$A$7=4,AF48,$A$7=5,AF49,$A$7=6,AF49,$A$7=7,AF49,$A$7=8,AF49,$A$7=9,AF50,$A$7=10,AF44,$A$7=11,AF44,$A$7=12,AF44,$A$7=13,AF46,$A$7=14,AF46,$A$7=15,AF46,$A$7=16,AF46,$A$7=17,AF48,$A$7=18,AF48,$A$7=19,AF48,$A$7=20,AF48,$A$7=21,AF50,$A$7=22,AF50,$A$7=23,AF50,$A$7=24,AF50,$A$7=25,AF52,$A$7=26,AF52,$A$7=27,AF52,$A$7=28,AF52,$A$7=29,AF54,$A$7=30,AF54,$A$7=31,AF54,$A$7=32,AF54,$A$7=33,AF56,$A$7=34,AF56,$A$7=35,AF56,$A$7=36,AF56,$A$7=37,AF57,$A$7=38,AF58,$A$7=39,AF58,$A$7=40,AF58)</f>
        <v>0</v>
      </c>
      <c r="AI38" s="4" cm="1">
        <f t="array" ref="AI38">_xlfn.IFS($A$7=1,0,$A$7=2,0,$A$7=3,0,$A$7=4,AF58,$A$7=5,AF59,$A$7=6,AF59,$A$7=7,AF59,$A$7=8,AF47,$A$7=9,AF47,$A$7=10,AF47,$A$7=11,AF47,$A$7=12,AF47,$A$7=13,AF50,$A$7=14,AF50,$A$7=15,AF50,$A$7=16,AF50,$A$7=17,AF53,$A$7=18,AF53,$A$7=19,AF53,$A$7=20,AF53,$A$7=21,AF56,$A$7=22,AF56,$A$7=23,AF56,$A$7=24,AF56,$A$7=25,AF59,$A$7=26,AF59,$A$7=27,AF59,$A$7=28,AF59,$A$7=29,AF62,$A$7=30,AF62,$A$7=31,AF62,$A$7=32,AF62,$A$7=33,AF65,$A$7=34,AF65,$A$7=35,AF65,$A$7=36,AF65,$A$7=37,AF66,$A$7=38,AF67,$A$7=39,AF68,$A$7=40,AF68)</f>
        <v>0</v>
      </c>
      <c r="AJ38" s="4">
        <f t="shared" si="7"/>
        <v>0</v>
      </c>
      <c r="AK38" s="4" cm="1">
        <f t="array" ref="AK38">_xlfn.IFS($A$7=1,0,$A$7=2,0,$A$7=3,0,$A$7=4,AJ39,$A$7=5,AJ40,$A$7=6,AJ40,$A$7=7,AJ40,$A$7=8,AJ40,$A$7=9,AJ41,$A$7=10,AJ41,$A$7=11,AJ41,$A$7=12,AJ41,$A$7=13,AJ42,$A$7=14,AJ42,$A$7=15,AJ42,$A$7=16,AJ42,$A$7=17,AJ43,$A$7=18,AJ43,$A$7=19,AJ43,$A$7=20,AJ43,$A$7=21,AJ44,$A$7=22,AJ44,$A$7=23,AJ44,$A$7=24,AJ44,$A$7=25,AJ45,$A$7=26,AJ45,$A$7=27,AJ45,$A$7=28,AJ45,$A$7=29,AJ46,$A$7=30,AJ46,$A$7=31,AJ46,$A$7=32,AJ46,$A$7=33,AJ47,$A$7=34,AJ47,$A$7=35,AJ47,$A$7=36,AJ47,$A$7=37,AJ48,$A$7=38,AJ48,$A$7=39,AJ48,$A$7=40,AJ48)</f>
        <v>0</v>
      </c>
      <c r="AL38" s="4" cm="1">
        <f t="array" ref="AL38">_xlfn.IFS($A$7=1,0,$A$7=2,0,$A$7=3,0,$A$7=4,AJ48,$A$7=5,AJ49,$A$7=6,AJ49,$A$7=7,AJ49,$A$7=8,AJ49,$A$7=9,AJ50,$A$7=10,AJ44,$A$7=11,AJ44,$A$7=12,AJ44,$A$7=13,AJ46,$A$7=14,AJ46,$A$7=15,AJ46,$A$7=16,AJ46,$A$7=17,AJ48,$A$7=18,AJ48,$A$7=19,AJ48,$A$7=20,AJ48,$A$7=21,AJ50,$A$7=22,AJ50,$A$7=23,AJ50,$A$7=24,AJ50,$A$7=25,AJ52,$A$7=26,AJ52,$A$7=27,AJ52,$A$7=28,AJ52,$A$7=29,AJ54,$A$7=30,AJ54,$A$7=31,AJ54,$A$7=32,AJ54,$A$7=33,AJ56,$A$7=34,AJ56,$A$7=35,AJ56,$A$7=36,AJ56,$A$7=37,AJ57,$A$7=38,AJ58,$A$7=39,AJ58,$A$7=40,AJ58)</f>
        <v>0</v>
      </c>
      <c r="AM38" s="4" cm="1">
        <f t="array" ref="AM38">_xlfn.IFS($A$7=1,0,$A$7=2,0,$A$7=3,0,$A$7=4,AJ58,$A$7=5,AJ59,$A$7=6,AJ59,$A$7=7,AJ59,$A$7=8,AJ47,$A$7=9,AJ47,$A$7=10,AJ47,$A$7=11,AJ47,$A$7=12,AJ47,$A$7=13,AJ50,$A$7=14,AJ50,$A$7=15,AJ50,$A$7=16,AJ50,$A$7=17,AJ53,$A$7=18,AJ53,$A$7=19,AJ53,$A$7=20,AJ53,$A$7=21,AJ56,$A$7=22,AJ56,$A$7=23,AJ56,$A$7=24,AJ56,$A$7=25,AJ59,$A$7=26,AJ59,$A$7=27,AJ59,$A$7=28,AJ59,$A$7=29,AJ62,$A$7=30,AJ62,$A$7=31,AJ62,$A$7=32,AJ62,$A$7=33,AJ65,$A$7=34,AJ65,$A$7=35,AJ65,$A$7=36,AJ65,$A$7=37,AJ66,$A$7=38,AJ67,$A$7=39,AJ68,$A$7=40,AJ68)</f>
        <v>0</v>
      </c>
      <c r="AN38" s="4" t="str">
        <f t="shared" si="8"/>
        <v>11b</v>
      </c>
      <c r="AO38" s="4" cm="1">
        <f t="array" ref="AO38">_xlfn.IFS($A$7=1,0,$A$7=2,0,$A$7=3,0,$A$7=4,AN39,$A$7=5,AN40,$A$7=6,AN40,$A$7=7,AN40,$A$7=8,AN40,$A$7=9,AN41,$A$7=10,AN41,$A$7=11,AN41,$A$7=12,AN41,$A$7=13,AN42,$A$7=14,AN42,$A$7=15,AN42,$A$7=16,AN42,$A$7=17,AN43,$A$7=18,AN43,$A$7=19,AN43,$A$7=20,AN43,$A$7=21,AN44,$A$7=22,AN44,$A$7=23,AN44,$A$7=24,AN44,$A$7=25,AN45,$A$7=26,AN45,$A$7=27,AN45,$A$7=28,AN45,$A$7=29,AN46,$A$7=30,AN46,$A$7=31,AN46,$A$7=32,AN46,$A$7=33,AN47,$A$7=34,AN47,$A$7=35,AN47,$A$7=36,AN47,$A$7=37,AN48,$A$7=38,AN48,$A$7=39,AN48,$A$7=40,AN48)</f>
        <v>0</v>
      </c>
      <c r="AP38" s="4" cm="1">
        <f t="array" ref="AP38">_xlfn.IFS($A$7=1,0,$A$7=2,0,$A$7=3,0,$A$7=4,AN48,$A$7=5,AN49,$A$7=6,AN49,$A$7=7,AN49,$A$7=8,AN49,$A$7=9,AN50,$A$7=10,AN44,$A$7=11,AN44,$A$7=12,AN44,$A$7=13,AN46,$A$7=14,AN46,$A$7=15,AN46,$A$7=16,AN46,$A$7=17,AN48,$A$7=18,AN48,$A$7=19,AN48,$A$7=20,AN48,$A$7=21,AN50,$A$7=22,AN50,$A$7=23,AN50,$A$7=24,AN50,$A$7=25,AN52,$A$7=26,AN52,$A$7=27,AN52,$A$7=28,AN52,$A$7=29,AN54,$A$7=30,AN54,$A$7=31,AN54,$A$7=32,AN54,$A$7=33,AN56,$A$7=34,AN56,$A$7=35,AN56,$A$7=36,AN56,$A$7=37,AN57,$A$7=38,AN58,$A$7=39,AN58,$A$7=40,AN58)</f>
        <v>0</v>
      </c>
      <c r="AQ38" s="4" cm="1">
        <f t="array" ref="AQ38">_xlfn.IFS($A$7=1,0,$A$7=2,0,$A$7=3,0,$A$7=4,AN58,$A$7=5,AN59,$A$7=6,AN59,$A$7=7,AN59,$A$7=8,AN47,$A$7=9,AN47,$A$7=10,AN47,$A$7=11,AN47,$A$7=12,AN47,$A$7=13,AN50,$A$7=14,AN50,$A$7=15,AN50,$A$7=16,AN50,$A$7=17,AN53,$A$7=18,AN53,$A$7=19,AN53,$A$7=20,AN53,$A$7=21,AN56,$A$7=22,AN56,$A$7=23,AN56,$A$7=24,AN56,$A$7=25,AN59,$A$7=26,AN59,$A$7=27,AN59,$A$7=28,AN59,$A$7=29,AN62,$A$7=30,AN62,$A$7=31,AN62,$A$7=32,AN62,$A$7=33,AN65,$A$7=34,AN65,$A$7=35,AN65,$A$7=36,AN65,$A$7=37,AN66,$A$7=38,AN67,$A$7=39,AN68,$A$7=40,AN68)</f>
        <v>0</v>
      </c>
      <c r="AR38" s="4" t="str">
        <f t="shared" si="9"/>
        <v>11a</v>
      </c>
      <c r="AS38" s="4" cm="1">
        <f t="array" ref="AS38">_xlfn.IFS($A$7=1,0,$A$7=2,0,$A$7=3,0,$A$7=4,AR39,$A$7=5,AR40,$A$7=6,AR40,$A$7=7,AR40,$A$7=8,AR40,$A$7=9,AR41,$A$7=10,AR41,$A$7=11,AR41,$A$7=12,AR41,$A$7=13,AR42,$A$7=14,AR42,$A$7=15,AR42,$A$7=16,AR42,$A$7=17,AR43,$A$7=18,AR43,$A$7=19,AR43,$A$7=20,AR43,$A$7=21,AR44,$A$7=22,AR44,$A$7=23,AR44,$A$7=24,AR44,$A$7=25,AR45,$A$7=26,AR45,$A$7=27,AR45,$A$7=28,AR45,$A$7=29,AR46,$A$7=30,AR46,$A$7=31,AR46,$A$7=32,AR46,$A$7=33,AR47,$A$7=34,AR47,$A$7=35,AR47,$A$7=36,AR47,$A$7=37,AR48,$A$7=38,AR48,$A$7=39,AR48,$A$7=40,AR48)</f>
        <v>0</v>
      </c>
      <c r="AT38" s="4" cm="1">
        <f t="array" ref="AT38">_xlfn.IFS($A$7=1,0,$A$7=2,0,$A$7=3,0,$A$7=4,AR48,$A$7=5,AR49,$A$7=6,AR49,$A$7=7,AR49,$A$7=8,AR49,$A$7=9,AR50,$A$7=10,AR44,$A$7=11,AR44,$A$7=12,AR44,$A$7=13,AR46,$A$7=14,AR46,$A$7=15,AR46,$A$7=16,AR46,$A$7=17,AR48,$A$7=18,AR48,$A$7=19,AR48,$A$7=20,AR48,$A$7=21,AR50,$A$7=22,AR50,$A$7=23,AR50,$A$7=24,AR50,$A$7=25,AR52,$A$7=26,AR52,$A$7=27,AR52,$A$7=28,AR52,$A$7=29,AR54,$A$7=30,AR54,$A$7=31,AR54,$A$7=32,AR54,$A$7=33,AR56,$A$7=34,AR56,$A$7=35,AR56,$A$7=36,AR56,$A$7=37,AR57,$A$7=38,AR58,$A$7=39,AR58,$A$7=40,AR58)</f>
        <v>0</v>
      </c>
      <c r="AU38" s="4" cm="1">
        <f t="array" ref="AU38">_xlfn.IFS($A$7=1,0,$A$7=2,0,$A$7=3,0,$A$7=4,AR58,$A$7=5,AR59,$A$7=6,AR59,$A$7=7,AR59,$A$7=8,AR47,$A$7=9,AR47,$A$7=10,AR47,$A$7=11,AR47,$A$7=12,AR47,$A$7=13,AR50,$A$7=14,AR50,$A$7=15,AR50,$A$7=16,AR50,$A$7=17,AR53,$A$7=18,AR53,$A$7=19,AR53,$A$7=20,AR53,$A$7=21,AR56,$A$7=22,AR56,$A$7=23,AR56,$A$7=24,AR56,$A$7=25,AR59,$A$7=26,AR59,$A$7=27,AR59,$A$7=28,AR59,$A$7=29,AR62,$A$7=30,AR62,$A$7=31,AR62,$A$7=32,AR62,$A$7=33,AR65,$A$7=34,AR65,$A$7=35,AR65,$A$7=36,AR65,$A$7=37,AR66,$A$7=38,AR67,$A$7=39,AR68,$A$7=40,AR68)</f>
        <v>0</v>
      </c>
      <c r="AV38" s="4" t="str">
        <f t="shared" si="10"/>
        <v>10d</v>
      </c>
      <c r="AW38" s="4" cm="1">
        <f t="array" ref="AW38">_xlfn.IFS($A$7=1,0,$A$7=2,0,$A$7=3,0,$A$7=4,AV39,$A$7=5,AV40,$A$7=6,AV40,$A$7=7,AV40,$A$7=8,AV40,$A$7=9,AV41,$A$7=10,AV41,$A$7=11,AV41,$A$7=12,AV41,$A$7=13,AV42,$A$7=14,AV42,$A$7=15,AV42,$A$7=16,AV42,$A$7=17,AV43,$A$7=18,AV43,$A$7=19,AV43,$A$7=20,AV43,$A$7=21,AV44,$A$7=22,AV44,$A$7=23,AV44,$A$7=24,AV44,$A$7=25,AV45,$A$7=26,AV45,$A$7=27,AV45,$A$7=28,AV45,$A$7=29,AV46,$A$7=30,AV46,$A$7=31,AV46,$A$7=32,AV46,$A$7=33,AV47,$A$7=34,AV47,$A$7=35,AV47,$A$7=36,AV47,$A$7=37,AV48,$A$7=38,AV48,$A$7=39,AV48,$A$7=40,AV48)</f>
        <v>0</v>
      </c>
      <c r="AX38" s="4" cm="1">
        <f t="array" ref="AX38">_xlfn.IFS($A$7=1,0,$A$7=2,0,$A$7=3,0,$A$7=4,AV48,$A$7=5,AV49,$A$7=6,AV49,$A$7=7,AV49,$A$7=8,AV49,$A$7=9,AV50,$A$7=10,AV44,$A$7=11,AV44,$A$7=12,AV44,$A$7=13,AV46,$A$7=14,AV46,$A$7=15,AV46,$A$7=16,AV46,$A$7=17,AV48,$A$7=18,AV48,$A$7=19,AV48,$A$7=20,AV48,$A$7=21,AV50,$A$7=22,AV50,$A$7=23,AV50,$A$7=24,AV50,$A$7=25,AV52,$A$7=26,AV52,$A$7=27,AV52,$A$7=28,AV52,$A$7=29,AV54,$A$7=30,AV54,$A$7=31,AV54,$A$7=32,AV54,$A$7=33,AV56,$A$7=34,AV56,$A$7=35,AV56,$A$7=36,AV56,$A$7=37,AV57,$A$7=38,AV58,$A$7=39,AV58,$A$7=40,AV58)</f>
        <v>0</v>
      </c>
      <c r="AY38" s="4" cm="1">
        <f t="array" ref="AY38">_xlfn.IFS($A$7=1,0,$A$7=2,0,$A$7=3,0,$A$7=4,AV58,$A$7=5,AV59,$A$7=6,AV59,$A$7=7,AV59,$A$7=8,AV47,$A$7=9,AV47,$A$7=10,AV47,$A$7=11,AV47,$A$7=12,AV47,$A$7=13,AV50,$A$7=14,AV50,$A$7=15,AV50,$A$7=16,AV50,$A$7=17,AV53,$A$7=18,AV53,$A$7=19,AV53,$A$7=20,AV53,$A$7=21,AV56,$A$7=22,AV56,$A$7=23,AV56,$A$7=24,AV56,$A$7=25,AV59,$A$7=26,AV59,$A$7=27,AV59,$A$7=28,AV59,$A$7=29,AV62,$A$7=30,AV62,$A$7=31,AV62,$A$7=32,AV62,$A$7=33,AV65,$A$7=34,AV65,$A$7=35,AV65,$A$7=36,AV65,$A$7=37,AV66,$A$7=38,AV67,$A$7=39,AV68,$A$7=40,AV68)</f>
        <v>0</v>
      </c>
      <c r="BF38" s="1"/>
      <c r="BG38" s="1"/>
      <c r="BH38" s="1"/>
      <c r="BI38" s="1"/>
      <c r="BJ38" s="1"/>
      <c r="BK38" s="1"/>
    </row>
    <row r="39" spans="1:63" x14ac:dyDescent="0.2">
      <c r="A39" s="1">
        <v>-11</v>
      </c>
      <c r="B39">
        <v>36</v>
      </c>
      <c r="C39" s="3">
        <f t="shared" si="0"/>
        <v>1.3263888888888888</v>
      </c>
      <c r="D39" s="4">
        <f>'Zeitpläne Stationen'!B38</f>
        <v>0</v>
      </c>
      <c r="E39" s="4" cm="1">
        <f t="array" ref="E39">_xlfn.IFS($A$7=1,0,$A$7=2,0,$A$7=3,0,$A$7=4,D40,$A$7=5,D41,$A$7=6,D41,$A$7=7,D41,$A$7=8,D41,$A$7=9,D42,$A$7=10,D42,$A$7=11,D42,$A$7=12,D42,$A$7=13,D43,$A$7=14,D43,$A$7=15,D43,$A$7=16,D43,$A$7=17,D44,$A$7=18,D44,$A$7=19,D44,$A$7=20,D44,$A$7=21,D45,$A$7=22,D45,$A$7=23,D45,$A$7=24,D45,$A$7=25,D46,$A$7=26,D46,$A$7=27,D46,$A$7=28,D46,$A$7=29,D47,$A$7=30,D47,$A$7=31,D47,$A$7=32,D47,$A$7=33,D48,$A$7=34,D48,$A$7=35,D48,$A$7=36,D48,$A$7=37,D49,$A$7=38,D49,$A$7=39,D49,$A$7=40,D49)</f>
        <v>3</v>
      </c>
      <c r="F39" s="4" cm="1">
        <f t="array" ref="F39">_xlfn.IFS($A$7=1,0,$A$7=2,0,$A$7=3,0,$A$7=4,D49,$A$7=5,D50,$A$7=6,D50,$A$7=7,D50,$A$7=8,D50,$A$7=9,D51,$A$7=10,D45,$A$7=11,D45,$A$7=12,D45,$A$7=13,D47,$A$7=14,D47,$A$7=15,D47,$A$7=16,D47,$A$7=17,D49,$A$7=18,D49,$A$7=19,D49,$A$7=20,D49,$A$7=21,D51,$A$7=22,D51,$A$7=23,D51,$A$7=24,D51,$A$7=25,D53,$A$7=26,D53,$A$7=27,D53,$A$7=28,D53,$A$7=29,D55,$A$7=30,D55,$A$7=31,D55,$A$7=32,D55,$A$7=33,D57,$A$7=34,D57,$A$7=35,D57,$A$7=36,D57,$A$7=37,D58,$A$7=38,D59,$A$7=39,D59,$A$7=40,D59)</f>
        <v>10</v>
      </c>
      <c r="G39" s="4" cm="1">
        <f t="array" ref="G39">_xlfn.IFS($A$7=1,0,$A$7=2,0,$A$7=3,0,$A$7=4,D59,$A$7=5,D60,$A$7=6,D60,$A$7=7,D60,$A$7=8,D48,$A$7=9,D48,$A$7=10,D48,$A$7=11,D48,$A$7=12,D48,$A$7=13,D51,$A$7=14,D51,$A$7=15,D51,$A$7=16,D51,$A$7=17,D54,$A$7=18,D54,$A$7=19,D54,$A$7=20,D54,$A$7=21,D57,$A$7=22,D57,$A$7=23,D57,$A$7=24,D57,$A$7=25,D60,$A$7=26,D60,$A$7=27,D60,$A$7=28,D60,$A$7=29,D63,$A$7=30,D63,$A$7=31,D63,$A$7=32,D63,$A$7=33,D66,$A$7=34,D66,$A$7=35,D66,$A$7=36,D66,$A$7=37,D67,$A$7=38,D68,$A$7=39,D69,$A$7=40,D69)</f>
        <v>17</v>
      </c>
      <c r="H39" s="4">
        <f>'Zeitpläne Stationen'!B37</f>
        <v>0</v>
      </c>
      <c r="I39" s="4" cm="1">
        <f t="array" ref="I39">_xlfn.IFS($A$7=1,0,$A$7=2,0,$A$7=3,0,$A$7=4,H40,$A$7=5,H41,$A$7=6,H41,$A$7=7,H41,$A$7=8,H41,$A$7=9,H42,$A$7=10,H42,$A$7=11,H42,$A$7=12,H42,$A$7=13,H43,$A$7=14,H43,$A$7=15,H43,$A$7=16,H43,$A$7=17,H44,$A$7=18,H44,$A$7=19,H44,$A$7=20,H44,$A$7=21,H45,$A$7=22,H45,$A$7=23,H45,$A$7=24,H45,$A$7=25,H46,$A$7=26,H46,$A$7=27,H46,$A$7=28,H46,$A$7=29,H47,$A$7=30,H47,$A$7=31,H47,$A$7=32,H47,$A$7=33,H48,$A$7=34,H48,$A$7=35,H48,$A$7=36,H48,$A$7=37,H49,$A$7=38,H49,$A$7=39,H49,$A$7=40,H49)</f>
        <v>0</v>
      </c>
      <c r="J39" s="4" cm="1">
        <f t="array" ref="J39">_xlfn.IFS($A$7=1,0,$A$7=2,0,$A$7=3,0,$A$7=4,H49,$A$7=5,H50,$A$7=6,H50,$A$7=7,H50,$A$7=8,H50,$A$7=9,H51,$A$7=10,H45,$A$7=11,H45,$A$7=12,H45,$A$7=13,H47,$A$7=14,H47,$A$7=15,H47,$A$7=16,H47,$A$7=17,H49,$A$7=18,H49,$A$7=19,H49,$A$7=20,H49,$A$7=21,H51,$A$7=22,H51,$A$7=23,H51,$A$7=24,H51,$A$7=25,H53,$A$7=26,H53,$A$7=27,H53,$A$7=28,H53,$A$7=29,H55,$A$7=30,H55,$A$7=31,H55,$A$7=32,H55,$A$7=33,H57,$A$7=34,H57,$A$7=35,H57,$A$7=36,H57,$A$7=37,H58,$A$7=38,H59,$A$7=39,H59,$A$7=40,H59)</f>
        <v>0</v>
      </c>
      <c r="K39" s="4" cm="1">
        <f t="array" ref="K39">_xlfn.IFS($A$7=1,0,$A$7=2,0,$A$7=3,0,$A$7=4,H59,$A$7=5,H60,$A$7=6,H60,$A$7=7,H60,$A$7=8,H48,$A$7=9,H48,$A$7=10,H48,$A$7=11,H48,$A$7=12,H48,$A$7=13,H51,$A$7=14,H51,$A$7=15,H51,$A$7=16,H51,$A$7=17,H54,$A$7=18,H54,$A$7=19,H54,$A$7=20,H54,$A$7=21,H57,$A$7=22,H57,$A$7=23,H57,$A$7=24,H57,$A$7=25,H60,$A$7=26,H60,$A$7=27,H60,$A$7=28,H60,$A$7=29,H63,$A$7=30,H63,$A$7=31,H63,$A$7=32,H63,$A$7=33,H66,$A$7=34,H66,$A$7=35,H66,$A$7=36,H66,$A$7=37,H67,$A$7=38,H68,$A$7=39,H69,$A$7=40,H69)</f>
        <v>0</v>
      </c>
      <c r="L39" s="4">
        <f t="shared" si="1"/>
        <v>0</v>
      </c>
      <c r="M39" s="4" cm="1">
        <f t="array" ref="M39">_xlfn.IFS($A$7=1,0,$A$7=2,0,$A$7=3,0,$A$7=4,L40,$A$7=5,L41,$A$7=6,L41,$A$7=7,L41,$A$7=8,L41,$A$7=9,L42,$A$7=10,L42,$A$7=11,L42,$A$7=12,L42,$A$7=13,L43,$A$7=14,L43,$A$7=15,L43,$A$7=16,L43,$A$7=17,L44,$A$7=18,L44,$A$7=19,L44,$A$7=20,L44,$A$7=21,L45,$A$7=22,L45,$A$7=23,L45,$A$7=24,L45,$A$7=25,L46,$A$7=26,L46,$A$7=27,L46,$A$7=28,L46,$A$7=29,L47,$A$7=30,L47,$A$7=31,L47,$A$7=32,L47,$A$7=33,L48,$A$7=34,L48,$A$7=35,L48,$A$7=36,L48,$A$7=37,L49,$A$7=38,L49,$A$7=39,L49,$A$7=40,L49)</f>
        <v>0</v>
      </c>
      <c r="N39" s="4" cm="1">
        <f t="array" ref="N39">_xlfn.IFS($A$7=1,0,$A$7=2,0,$A$7=3,0,$A$7=4,L49,$A$7=5,L50,$A$7=6,L50,$A$7=7,L50,$A$7=8,L50,$A$7=9,L51,$A$7=10,L45,$A$7=11,L45,$A$7=12,L45,$A$7=13,L47,$A$7=14,L47,$A$7=15,L47,$A$7=16,L47,$A$7=17,L49,$A$7=18,L49,$A$7=19,L49,$A$7=20,L49,$A$7=21,L51,$A$7=22,L51,$A$7=23,L51,$A$7=24,L51,$A$7=25,L53,$A$7=26,L53,$A$7=27,L53,$A$7=28,L53,$A$7=29,L55,$A$7=30,L55,$A$7=31,L55,$A$7=32,L55,$A$7=33,L57,$A$7=34,L57,$A$7=35,L57,$A$7=36,L57,$A$7=37,L58,$A$7=38,L59,$A$7=39,L59,$A$7=40,L59)</f>
        <v>0</v>
      </c>
      <c r="O39" s="4" cm="1">
        <f t="array" ref="O39">_xlfn.IFS($A$7=1,0,$A$7=2,0,$A$7=3,0,$A$7=4,L59,$A$7=5,L60,$A$7=6,L60,$A$7=7,L60,$A$7=8,L48,$A$7=9,L48,$A$7=10,L48,$A$7=11,L48,$A$7=12,L48,$A$7=13,L51,$A$7=14,L51,$A$7=15,L51,$A$7=16,L51,$A$7=17,L54,$A$7=18,L54,$A$7=19,L54,$A$7=20,L54,$A$7=21,L57,$A$7=22,L57,$A$7=23,L57,$A$7=24,L57,$A$7=25,L60,$A$7=26,L60,$A$7=27,L60,$A$7=28,L60,$A$7=29,L63,$A$7=30,L63,$A$7=31,L63,$A$7=32,L63,$A$7=33,L66,$A$7=34,L66,$A$7=35,L66,$A$7=36,L66,$A$7=37,L67,$A$7=38,L68,$A$7=39,L69,$A$7=40,L69)</f>
        <v>0</v>
      </c>
      <c r="P39" s="4">
        <f t="shared" si="2"/>
        <v>0</v>
      </c>
      <c r="Q39" s="4" cm="1">
        <f t="array" ref="Q39">_xlfn.IFS($A$7=1,0,$A$7=2,0,$A$7=3,0,$A$7=4,P40,$A$7=5,P41,$A$7=6,P41,$A$7=7,P41,$A$7=8,P41,$A$7=9,P42,$A$7=10,P42,$A$7=11,P42,$A$7=12,P42,$A$7=13,P43,$A$7=14,P43,$A$7=15,P43,$A$7=16,P43,$A$7=17,P44,$A$7=18,P44,$A$7=19,P44,$A$7=20,P44,$A$7=21,P45,$A$7=22,P45,$A$7=23,P45,$A$7=24,P45,$A$7=25,P46,$A$7=26,P46,$A$7=27,P46,$A$7=28,P46,$A$7=29,P47,$A$7=30,P47,$A$7=31,P47,$A$7=32,P47,$A$7=33,P48,$A$7=34,P48,$A$7=35,P48,$A$7=36,P48,$A$7=37,P49,$A$7=38,P49,$A$7=39,P49,$A$7=40,P49)</f>
        <v>0</v>
      </c>
      <c r="R39" s="4" cm="1">
        <f t="array" ref="R39">_xlfn.IFS($A$7=1,0,$A$7=2,0,$A$7=3,0,$A$7=4,P49,$A$7=5,P50,$A$7=6,P50,$A$7=7,P50,$A$7=8,P50,$A$7=9,P51,$A$7=10,P45,$A$7=11,P45,$A$7=12,P45,$A$7=13,P47,$A$7=14,P47,$A$7=15,P47,$A$7=16,P47,$A$7=17,P49,$A$7=18,P49,$A$7=19,P49,$A$7=20,P49,$A$7=21,P51,$A$7=22,P51,$A$7=23,P51,$A$7=24,P51,$A$7=25,P53,$A$7=26,P53,$A$7=27,P53,$A$7=28,P53,$A$7=29,P55,$A$7=30,P55,$A$7=31,P55,$A$7=32,P55,$A$7=33,P57,$A$7=34,P57,$A$7=35,P57,$A$7=36,P57,$A$7=37,P58,$A$7=38,P59,$A$7=39,P59,$A$7=40,P59)</f>
        <v>0</v>
      </c>
      <c r="S39" s="4" cm="1">
        <f t="array" ref="S39">_xlfn.IFS($A$7=1,0,$A$7=2,0,$A$7=3,0,$A$7=4,P59,$A$7=5,P60,$A$7=6,P60,$A$7=7,P60,$A$7=8,P48,$A$7=9,P48,$A$7=10,P48,$A$7=11,P48,$A$7=12,P48,$A$7=13,P51,$A$7=14,P51,$A$7=15,P51,$A$7=16,P51,$A$7=17,P54,$A$7=18,P54,$A$7=19,P54,$A$7=20,P54,$A$7=21,P57,$A$7=22,P57,$A$7=23,P57,$A$7=24,P57,$A$7=25,P60,$A$7=26,P60,$A$7=27,P60,$A$7=28,P60,$A$7=29,P63,$A$7=30,P63,$A$7=31,P63,$A$7=32,P63,$A$7=33,P66,$A$7=34,P66,$A$7=35,P66,$A$7=36,P66,$A$7=37,P67,$A$7=38,P68,$A$7=39,P69,$A$7=40,P69)</f>
        <v>0</v>
      </c>
      <c r="T39" s="4">
        <f t="shared" si="3"/>
        <v>0</v>
      </c>
      <c r="U39" s="4" cm="1">
        <f t="array" ref="U39">_xlfn.IFS($A$7=1,0,$A$7=2,0,$A$7=3,0,$A$7=4,T40,$A$7=5,T41,$A$7=6,T41,$A$7=7,T41,$A$7=8,T41,$A$7=9,T42,$A$7=10,T42,$A$7=11,T42,$A$7=12,T42,$A$7=13,T43,$A$7=14,T43,$A$7=15,T43,$A$7=16,T43,$A$7=17,T44,$A$7=18,T44,$A$7=19,T44,$A$7=20,T44,$A$7=21,T45,$A$7=22,T45,$A$7=23,T45,$A$7=24,T45,$A$7=25,T46,$A$7=26,T46,$A$7=27,T46,$A$7=28,T46,$A$7=29,T47,$A$7=30,T47,$A$7=31,T47,$A$7=32,T47,$A$7=33,T48,$A$7=34,T48,$A$7=35,T48,$A$7=36,T48,$A$7=37,T49,$A$7=38,T49,$A$7=39,T49,$A$7=40,T49)</f>
        <v>0</v>
      </c>
      <c r="V39" s="4" cm="1">
        <f t="array" ref="V39">_xlfn.IFS($A$7=1,0,$A$7=2,0,$A$7=3,0,$A$7=4,T49,$A$7=5,T50,$A$7=6,T50,$A$7=7,T50,$A$7=8,T50,$A$7=9,T51,$A$7=10,T45,$A$7=11,T45,$A$7=12,T45,$A$7=13,T47,$A$7=14,T47,$A$7=15,T47,$A$7=16,T47,$A$7=17,T49,$A$7=18,T49,$A$7=19,T49,$A$7=20,T49,$A$7=21,T51,$A$7=22,T51,$A$7=23,T51,$A$7=24,T51,$A$7=25,T53,$A$7=26,T53,$A$7=27,T53,$A$7=28,T53,$A$7=29,T55,$A$7=30,T55,$A$7=31,T55,$A$7=32,T55,$A$7=33,T57,$A$7=34,T57,$A$7=35,T57,$A$7=36,T57,$A$7=37,T58,$A$7=38,T59,$A$7=39,T59,$A$7=40,T59)</f>
        <v>0</v>
      </c>
      <c r="W39" s="4" cm="1">
        <f t="array" ref="W39">_xlfn.IFS($A$7=1,0,$A$7=2,0,$A$7=3,0,$A$7=4,T59,$A$7=5,T60,$A$7=6,T60,$A$7=7,T60,$A$7=8,T48,$A$7=9,T48,$A$7=10,T48,$A$7=11,T48,$A$7=12,T48,$A$7=13,T51,$A$7=14,T51,$A$7=15,T51,$A$7=16,T51,$A$7=17,T54,$A$7=18,T54,$A$7=19,T54,$A$7=20,T54,$A$7=21,T57,$A$7=22,T57,$A$7=23,T57,$A$7=24,T57,$A$7=25,T60,$A$7=26,T60,$A$7=27,T60,$A$7=28,T60,$A$7=29,T63,$A$7=30,T63,$A$7=31,T63,$A$7=32,T63,$A$7=33,T66,$A$7=34,T66,$A$7=35,T66,$A$7=36,T66,$A$7=37,T67,$A$7=38,T68,$A$7=39,T69,$A$7=40,T69)</f>
        <v>0</v>
      </c>
      <c r="X39" s="4">
        <f t="shared" si="4"/>
        <v>0</v>
      </c>
      <c r="Y39" s="4" cm="1">
        <f t="array" ref="Y39">_xlfn.IFS($A$7=1,0,$A$7=2,0,$A$7=3,0,$A$7=4,X40,$A$7=5,X41,$A$7=6,X41,$A$7=7,X41,$A$7=8,X41,$A$7=9,X42,$A$7=10,X42,$A$7=11,X42,$A$7=12,X42,$A$7=13,X43,$A$7=14,X43,$A$7=15,X43,$A$7=16,X43,$A$7=17,X44,$A$7=18,X44,$A$7=19,X44,$A$7=20,X44,$A$7=21,X45,$A$7=22,X45,$A$7=23,X45,$A$7=24,X45,$A$7=25,X46,$A$7=26,X46,$A$7=27,X46,$A$7=28,X46,$A$7=29,X47,$A$7=30,X47,$A$7=31,X47,$A$7=32,X47,$A$7=33,X48,$A$7=34,X48,$A$7=35,X48,$A$7=36,X48,$A$7=37,X49,$A$7=38,X49,$A$7=39,X49,$A$7=40,X49)</f>
        <v>0</v>
      </c>
      <c r="Z39" s="4" cm="1">
        <f t="array" ref="Z39">_xlfn.IFS($A$7=1,0,$A$7=2,0,$A$7=3,0,$A$7=4,X49,$A$7=5,X50,$A$7=6,X50,$A$7=7,X50,$A$7=8,X50,$A$7=9,X51,$A$7=10,X45,$A$7=11,X45,$A$7=12,X45,$A$7=13,X47,$A$7=14,X47,$A$7=15,X47,$A$7=16,X47,$A$7=17,X49,$A$7=18,X49,$A$7=19,X49,$A$7=20,X49,$A$7=21,X51,$A$7=22,X51,$A$7=23,X51,$A$7=24,X51,$A$7=25,X53,$A$7=26,X53,$A$7=27,X53,$A$7=28,X53,$A$7=29,X55,$A$7=30,X55,$A$7=31,X55,$A$7=32,X55,$A$7=33,X57,$A$7=34,X57,$A$7=35,X57,$A$7=36,X57,$A$7=37,X58,$A$7=38,X59,$A$7=39,X59,$A$7=40,X59)</f>
        <v>0</v>
      </c>
      <c r="AA39" s="4" cm="1">
        <f t="array" ref="AA39">_xlfn.IFS($A$7=1,0,$A$7=2,0,$A$7=3,0,$A$7=4,X59,$A$7=5,X60,$A$7=6,X60,$A$7=7,X60,$A$7=8,X48,$A$7=9,X48,$A$7=10,X48,$A$7=11,X48,$A$7=12,X48,$A$7=13,X51,$A$7=14,X51,$A$7=15,X51,$A$7=16,X51,$A$7=17,X54,$A$7=18,X54,$A$7=19,X54,$A$7=20,X54,$A$7=21,X57,$A$7=22,X57,$A$7=23,X57,$A$7=24,X57,$A$7=25,X60,$A$7=26,X60,$A$7=27,X60,$A$7=28,X60,$A$7=29,X63,$A$7=30,X63,$A$7=31,X63,$A$7=32,X63,$A$7=33,X66,$A$7=34,X66,$A$7=35,X66,$A$7=36,X66,$A$7=37,X67,$A$7=38,X68,$A$7=39,X69,$A$7=40,X69)</f>
        <v>0</v>
      </c>
      <c r="AB39" s="4">
        <f t="shared" si="5"/>
        <v>0</v>
      </c>
      <c r="AC39" s="4" cm="1">
        <f t="array" ref="AC39">_xlfn.IFS($A$7=1,0,$A$7=2,0,$A$7=3,0,$A$7=4,AB40,$A$7=5,AB41,$A$7=6,AB41,$A$7=7,AB41,$A$7=8,AB41,$A$7=9,AB42,$A$7=10,AB42,$A$7=11,AB42,$A$7=12,AB42,$A$7=13,AB43,$A$7=14,AB43,$A$7=15,AB43,$A$7=16,AB43,$A$7=17,AB44,$A$7=18,AB44,$A$7=19,AB44,$A$7=20,AB44,$A$7=21,AB45,$A$7=22,AB45,$A$7=23,AB45,$A$7=24,AB45,$A$7=25,AB46,$A$7=26,AB46,$A$7=27,AB46,$A$7=28,AB46,$A$7=29,AB47,$A$7=30,AB47,$A$7=31,AB47,$A$7=32,AB47,$A$7=33,AB48,$A$7=34,AB48,$A$7=35,AB48,$A$7=36,AB48,$A$7=37,AB49,$A$7=38,AB49,$A$7=39,AB49,$A$7=40,AB49)</f>
        <v>0</v>
      </c>
      <c r="AD39" s="4" cm="1">
        <f t="array" ref="AD39">_xlfn.IFS($A$7=1,0,$A$7=2,0,$A$7=3,0,$A$7=4,AB49,$A$7=5,AB50,$A$7=6,AB50,$A$7=7,AB50,$A$7=8,AB50,$A$7=9,AB51,$A$7=10,AB45,$A$7=11,AB45,$A$7=12,AB45,$A$7=13,AB47,$A$7=14,AB47,$A$7=15,AB47,$A$7=16,AB47,$A$7=17,AB49,$A$7=18,AB49,$A$7=19,AB49,$A$7=20,AB49,$A$7=21,AB51,$A$7=22,AB51,$A$7=23,AB51,$A$7=24,AB51,$A$7=25,AB53,$A$7=26,AB53,$A$7=27,AB53,$A$7=28,AB53,$A$7=29,AB55,$A$7=30,AB55,$A$7=31,AB55,$A$7=32,AB55,$A$7=33,AB57,$A$7=34,AB57,$A$7=35,AB57,$A$7=36,AB57,$A$7=37,AB58,$A$7=38,AB59,$A$7=39,AB59,$A$7=40,AB59)</f>
        <v>0</v>
      </c>
      <c r="AE39" s="4" cm="1">
        <f t="array" ref="AE39">_xlfn.IFS($A$7=1,0,$A$7=2,0,$A$7=3,0,$A$7=4,AB59,$A$7=5,AB60,$A$7=6,AB60,$A$7=7,AB60,$A$7=8,AB48,$A$7=9,AB48,$A$7=10,AB48,$A$7=11,AB48,$A$7=12,AB48,$A$7=13,AB51,$A$7=14,AB51,$A$7=15,AB51,$A$7=16,AB51,$A$7=17,AB54,$A$7=18,AB54,$A$7=19,AB54,$A$7=20,AB54,$A$7=21,AB57,$A$7=22,AB57,$A$7=23,AB57,$A$7=24,AB57,$A$7=25,AB60,$A$7=26,AB60,$A$7=27,AB60,$A$7=28,AB60,$A$7=29,AB63,$A$7=30,AB63,$A$7=31,AB63,$A$7=32,AB63,$A$7=33,AB66,$A$7=34,AB66,$A$7=35,AB66,$A$7=36,AB66,$A$7=37,AB67,$A$7=38,AB68,$A$7=39,AB69,$A$7=40,AB69)</f>
        <v>0</v>
      </c>
      <c r="AF39" s="4">
        <f t="shared" si="6"/>
        <v>0</v>
      </c>
      <c r="AG39" s="4" cm="1">
        <f t="array" ref="AG39">_xlfn.IFS($A$7=1,0,$A$7=2,0,$A$7=3,0,$A$7=4,AF40,$A$7=5,AF41,$A$7=6,AF41,$A$7=7,AF41,$A$7=8,AF41,$A$7=9,AF42,$A$7=10,AF42,$A$7=11,AF42,$A$7=12,AF42,$A$7=13,AF43,$A$7=14,AF43,$A$7=15,AF43,$A$7=16,AF43,$A$7=17,AF44,$A$7=18,AF44,$A$7=19,AF44,$A$7=20,AF44,$A$7=21,AF45,$A$7=22,AF45,$A$7=23,AF45,$A$7=24,AF45,$A$7=25,AF46,$A$7=26,AF46,$A$7=27,AF46,$A$7=28,AF46,$A$7=29,AF47,$A$7=30,AF47,$A$7=31,AF47,$A$7=32,AF47,$A$7=33,AF48,$A$7=34,AF48,$A$7=35,AF48,$A$7=36,AF48,$A$7=37,AF49,$A$7=38,AF49,$A$7=39,AF49,$A$7=40,AF49)</f>
        <v>0</v>
      </c>
      <c r="AH39" s="4" cm="1">
        <f t="array" ref="AH39">_xlfn.IFS($A$7=1,0,$A$7=2,0,$A$7=3,0,$A$7=4,AF49,$A$7=5,AF50,$A$7=6,AF50,$A$7=7,AF50,$A$7=8,AF50,$A$7=9,AF51,$A$7=10,AF45,$A$7=11,AF45,$A$7=12,AF45,$A$7=13,AF47,$A$7=14,AF47,$A$7=15,AF47,$A$7=16,AF47,$A$7=17,AF49,$A$7=18,AF49,$A$7=19,AF49,$A$7=20,AF49,$A$7=21,AF51,$A$7=22,AF51,$A$7=23,AF51,$A$7=24,AF51,$A$7=25,AF53,$A$7=26,AF53,$A$7=27,AF53,$A$7=28,AF53,$A$7=29,AF55,$A$7=30,AF55,$A$7=31,AF55,$A$7=32,AF55,$A$7=33,AF57,$A$7=34,AF57,$A$7=35,AF57,$A$7=36,AF57,$A$7=37,AF58,$A$7=38,AF59,$A$7=39,AF59,$A$7=40,AF59)</f>
        <v>0</v>
      </c>
      <c r="AI39" s="4" cm="1">
        <f t="array" ref="AI39">_xlfn.IFS($A$7=1,0,$A$7=2,0,$A$7=3,0,$A$7=4,AF59,$A$7=5,AF60,$A$7=6,AF60,$A$7=7,AF60,$A$7=8,AF48,$A$7=9,AF48,$A$7=10,AF48,$A$7=11,AF48,$A$7=12,AF48,$A$7=13,AF51,$A$7=14,AF51,$A$7=15,AF51,$A$7=16,AF51,$A$7=17,AF54,$A$7=18,AF54,$A$7=19,AF54,$A$7=20,AF54,$A$7=21,AF57,$A$7=22,AF57,$A$7=23,AF57,$A$7=24,AF57,$A$7=25,AF60,$A$7=26,AF60,$A$7=27,AF60,$A$7=28,AF60,$A$7=29,AF63,$A$7=30,AF63,$A$7=31,AF63,$A$7=32,AF63,$A$7=33,AF66,$A$7=34,AF66,$A$7=35,AF66,$A$7=36,AF66,$A$7=37,AF67,$A$7=38,AF68,$A$7=39,AF69,$A$7=40,AF69)</f>
        <v>0</v>
      </c>
      <c r="AJ39" s="4">
        <f t="shared" si="7"/>
        <v>0</v>
      </c>
      <c r="AK39" s="4" cm="1">
        <f t="array" ref="AK39">_xlfn.IFS($A$7=1,0,$A$7=2,0,$A$7=3,0,$A$7=4,AJ40,$A$7=5,AJ41,$A$7=6,AJ41,$A$7=7,AJ41,$A$7=8,AJ41,$A$7=9,AJ42,$A$7=10,AJ42,$A$7=11,AJ42,$A$7=12,AJ42,$A$7=13,AJ43,$A$7=14,AJ43,$A$7=15,AJ43,$A$7=16,AJ43,$A$7=17,AJ44,$A$7=18,AJ44,$A$7=19,AJ44,$A$7=20,AJ44,$A$7=21,AJ45,$A$7=22,AJ45,$A$7=23,AJ45,$A$7=24,AJ45,$A$7=25,AJ46,$A$7=26,AJ46,$A$7=27,AJ46,$A$7=28,AJ46,$A$7=29,AJ47,$A$7=30,AJ47,$A$7=31,AJ47,$A$7=32,AJ47,$A$7=33,AJ48,$A$7=34,AJ48,$A$7=35,AJ48,$A$7=36,AJ48,$A$7=37,AJ49,$A$7=38,AJ49,$A$7=39,AJ49,$A$7=40,AJ49)</f>
        <v>0</v>
      </c>
      <c r="AL39" s="4" cm="1">
        <f t="array" ref="AL39">_xlfn.IFS($A$7=1,0,$A$7=2,0,$A$7=3,0,$A$7=4,AJ49,$A$7=5,AJ50,$A$7=6,AJ50,$A$7=7,AJ50,$A$7=8,AJ50,$A$7=9,AJ51,$A$7=10,AJ45,$A$7=11,AJ45,$A$7=12,AJ45,$A$7=13,AJ47,$A$7=14,AJ47,$A$7=15,AJ47,$A$7=16,AJ47,$A$7=17,AJ49,$A$7=18,AJ49,$A$7=19,AJ49,$A$7=20,AJ49,$A$7=21,AJ51,$A$7=22,AJ51,$A$7=23,AJ51,$A$7=24,AJ51,$A$7=25,AJ53,$A$7=26,AJ53,$A$7=27,AJ53,$A$7=28,AJ53,$A$7=29,AJ55,$A$7=30,AJ55,$A$7=31,AJ55,$A$7=32,AJ55,$A$7=33,AJ57,$A$7=34,AJ57,$A$7=35,AJ57,$A$7=36,AJ57,$A$7=37,AJ58,$A$7=38,AJ59,$A$7=39,AJ59,$A$7=40,AJ59)</f>
        <v>0</v>
      </c>
      <c r="AM39" s="4" cm="1">
        <f t="array" ref="AM39">_xlfn.IFS($A$7=1,0,$A$7=2,0,$A$7=3,0,$A$7=4,AJ59,$A$7=5,AJ60,$A$7=6,AJ60,$A$7=7,AJ60,$A$7=8,AJ48,$A$7=9,AJ48,$A$7=10,AJ48,$A$7=11,AJ48,$A$7=12,AJ48,$A$7=13,AJ51,$A$7=14,AJ51,$A$7=15,AJ51,$A$7=16,AJ51,$A$7=17,AJ54,$A$7=18,AJ54,$A$7=19,AJ54,$A$7=20,AJ54,$A$7=21,AJ57,$A$7=22,AJ57,$A$7=23,AJ57,$A$7=24,AJ57,$A$7=25,AJ60,$A$7=26,AJ60,$A$7=27,AJ60,$A$7=28,AJ60,$A$7=29,AJ63,$A$7=30,AJ63,$A$7=31,AJ63,$A$7=32,AJ63,$A$7=33,AJ66,$A$7=34,AJ66,$A$7=35,AJ66,$A$7=36,AJ66,$A$7=37,AJ67,$A$7=38,AJ68,$A$7=39,AJ69,$A$7=40,AJ69)</f>
        <v>0</v>
      </c>
      <c r="AN39" s="4">
        <f t="shared" si="8"/>
        <v>0</v>
      </c>
      <c r="AO39" s="4" cm="1">
        <f t="array" ref="AO39">_xlfn.IFS($A$7=1,0,$A$7=2,0,$A$7=3,0,$A$7=4,AN40,$A$7=5,AN41,$A$7=6,AN41,$A$7=7,AN41,$A$7=8,AN41,$A$7=9,AN42,$A$7=10,AN42,$A$7=11,AN42,$A$7=12,AN42,$A$7=13,AN43,$A$7=14,AN43,$A$7=15,AN43,$A$7=16,AN43,$A$7=17,AN44,$A$7=18,AN44,$A$7=19,AN44,$A$7=20,AN44,$A$7=21,AN45,$A$7=22,AN45,$A$7=23,AN45,$A$7=24,AN45,$A$7=25,AN46,$A$7=26,AN46,$A$7=27,AN46,$A$7=28,AN46,$A$7=29,AN47,$A$7=30,AN47,$A$7=31,AN47,$A$7=32,AN47,$A$7=33,AN48,$A$7=34,AN48,$A$7=35,AN48,$A$7=36,AN48,$A$7=37,AN49,$A$7=38,AN49,$A$7=39,AN49,$A$7=40,AN49)</f>
        <v>0</v>
      </c>
      <c r="AP39" s="4" cm="1">
        <f t="array" ref="AP39">_xlfn.IFS($A$7=1,0,$A$7=2,0,$A$7=3,0,$A$7=4,AN49,$A$7=5,AN50,$A$7=6,AN50,$A$7=7,AN50,$A$7=8,AN50,$A$7=9,AN51,$A$7=10,AN45,$A$7=11,AN45,$A$7=12,AN45,$A$7=13,AN47,$A$7=14,AN47,$A$7=15,AN47,$A$7=16,AN47,$A$7=17,AN49,$A$7=18,AN49,$A$7=19,AN49,$A$7=20,AN49,$A$7=21,AN51,$A$7=22,AN51,$A$7=23,AN51,$A$7=24,AN51,$A$7=25,AN53,$A$7=26,AN53,$A$7=27,AN53,$A$7=28,AN53,$A$7=29,AN55,$A$7=30,AN55,$A$7=31,AN55,$A$7=32,AN55,$A$7=33,AN57,$A$7=34,AN57,$A$7=35,AN57,$A$7=36,AN57,$A$7=37,AN58,$A$7=38,AN59,$A$7=39,AN59,$A$7=40,AN59)</f>
        <v>0</v>
      </c>
      <c r="AQ39" s="4" cm="1">
        <f t="array" ref="AQ39">_xlfn.IFS($A$7=1,0,$A$7=2,0,$A$7=3,0,$A$7=4,AN59,$A$7=5,AN60,$A$7=6,AN60,$A$7=7,AN60,$A$7=8,AN48,$A$7=9,AN48,$A$7=10,AN48,$A$7=11,AN48,$A$7=12,AN48,$A$7=13,AN51,$A$7=14,AN51,$A$7=15,AN51,$A$7=16,AN51,$A$7=17,AN54,$A$7=18,AN54,$A$7=19,AN54,$A$7=20,AN54,$A$7=21,AN57,$A$7=22,AN57,$A$7=23,AN57,$A$7=24,AN57,$A$7=25,AN60,$A$7=26,AN60,$A$7=27,AN60,$A$7=28,AN60,$A$7=29,AN63,$A$7=30,AN63,$A$7=31,AN63,$A$7=32,AN63,$A$7=33,AN66,$A$7=34,AN66,$A$7=35,AN66,$A$7=36,AN66,$A$7=37,AN67,$A$7=38,AN68,$A$7=39,AN69,$A$7=40,AN69)</f>
        <v>0</v>
      </c>
      <c r="AR39" s="4" t="str">
        <f t="shared" si="9"/>
        <v>11b</v>
      </c>
      <c r="AS39" s="4" cm="1">
        <f t="array" ref="AS39">_xlfn.IFS($A$7=1,0,$A$7=2,0,$A$7=3,0,$A$7=4,AR40,$A$7=5,AR41,$A$7=6,AR41,$A$7=7,AR41,$A$7=8,AR41,$A$7=9,AR42,$A$7=10,AR42,$A$7=11,AR42,$A$7=12,AR42,$A$7=13,AR43,$A$7=14,AR43,$A$7=15,AR43,$A$7=16,AR43,$A$7=17,AR44,$A$7=18,AR44,$A$7=19,AR44,$A$7=20,AR44,$A$7=21,AR45,$A$7=22,AR45,$A$7=23,AR45,$A$7=24,AR45,$A$7=25,AR46,$A$7=26,AR46,$A$7=27,AR46,$A$7=28,AR46,$A$7=29,AR47,$A$7=30,AR47,$A$7=31,AR47,$A$7=32,AR47,$A$7=33,AR48,$A$7=34,AR48,$A$7=35,AR48,$A$7=36,AR48,$A$7=37,AR49,$A$7=38,AR49,$A$7=39,AR49,$A$7=40,AR49)</f>
        <v>0</v>
      </c>
      <c r="AT39" s="4" cm="1">
        <f t="array" ref="AT39">_xlfn.IFS($A$7=1,0,$A$7=2,0,$A$7=3,0,$A$7=4,AR49,$A$7=5,AR50,$A$7=6,AR50,$A$7=7,AR50,$A$7=8,AR50,$A$7=9,AR51,$A$7=10,AR45,$A$7=11,AR45,$A$7=12,AR45,$A$7=13,AR47,$A$7=14,AR47,$A$7=15,AR47,$A$7=16,AR47,$A$7=17,AR49,$A$7=18,AR49,$A$7=19,AR49,$A$7=20,AR49,$A$7=21,AR51,$A$7=22,AR51,$A$7=23,AR51,$A$7=24,AR51,$A$7=25,AR53,$A$7=26,AR53,$A$7=27,AR53,$A$7=28,AR53,$A$7=29,AR55,$A$7=30,AR55,$A$7=31,AR55,$A$7=32,AR55,$A$7=33,AR57,$A$7=34,AR57,$A$7=35,AR57,$A$7=36,AR57,$A$7=37,AR58,$A$7=38,AR59,$A$7=39,AR59,$A$7=40,AR59)</f>
        <v>0</v>
      </c>
      <c r="AU39" s="4" cm="1">
        <f t="array" ref="AU39">_xlfn.IFS($A$7=1,0,$A$7=2,0,$A$7=3,0,$A$7=4,AR59,$A$7=5,AR60,$A$7=6,AR60,$A$7=7,AR60,$A$7=8,AR48,$A$7=9,AR48,$A$7=10,AR48,$A$7=11,AR48,$A$7=12,AR48,$A$7=13,AR51,$A$7=14,AR51,$A$7=15,AR51,$A$7=16,AR51,$A$7=17,AR54,$A$7=18,AR54,$A$7=19,AR54,$A$7=20,AR54,$A$7=21,AR57,$A$7=22,AR57,$A$7=23,AR57,$A$7=24,AR57,$A$7=25,AR60,$A$7=26,AR60,$A$7=27,AR60,$A$7=28,AR60,$A$7=29,AR63,$A$7=30,AR63,$A$7=31,AR63,$A$7=32,AR63,$A$7=33,AR66,$A$7=34,AR66,$A$7=35,AR66,$A$7=36,AR66,$A$7=37,AR67,$A$7=38,AR68,$A$7=39,AR69,$A$7=40,AR69)</f>
        <v>0</v>
      </c>
      <c r="AV39" s="4" t="str">
        <f t="shared" si="10"/>
        <v>11a</v>
      </c>
      <c r="AW39" s="4" cm="1">
        <f t="array" ref="AW39">_xlfn.IFS($A$7=1,0,$A$7=2,0,$A$7=3,0,$A$7=4,AV40,$A$7=5,AV41,$A$7=6,AV41,$A$7=7,AV41,$A$7=8,AV41,$A$7=9,AV42,$A$7=10,AV42,$A$7=11,AV42,$A$7=12,AV42,$A$7=13,AV43,$A$7=14,AV43,$A$7=15,AV43,$A$7=16,AV43,$A$7=17,AV44,$A$7=18,AV44,$A$7=19,AV44,$A$7=20,AV44,$A$7=21,AV45,$A$7=22,AV45,$A$7=23,AV45,$A$7=24,AV45,$A$7=25,AV46,$A$7=26,AV46,$A$7=27,AV46,$A$7=28,AV46,$A$7=29,AV47,$A$7=30,AV47,$A$7=31,AV47,$A$7=32,AV47,$A$7=33,AV48,$A$7=34,AV48,$A$7=35,AV48,$A$7=36,AV48,$A$7=37,AV49,$A$7=38,AV49,$A$7=39,AV49,$A$7=40,AV49)</f>
        <v>0</v>
      </c>
      <c r="AX39" s="4" cm="1">
        <f t="array" ref="AX39">_xlfn.IFS($A$7=1,0,$A$7=2,0,$A$7=3,0,$A$7=4,AV49,$A$7=5,AV50,$A$7=6,AV50,$A$7=7,AV50,$A$7=8,AV50,$A$7=9,AV51,$A$7=10,AV45,$A$7=11,AV45,$A$7=12,AV45,$A$7=13,AV47,$A$7=14,AV47,$A$7=15,AV47,$A$7=16,AV47,$A$7=17,AV49,$A$7=18,AV49,$A$7=19,AV49,$A$7=20,AV49,$A$7=21,AV51,$A$7=22,AV51,$A$7=23,AV51,$A$7=24,AV51,$A$7=25,AV53,$A$7=26,AV53,$A$7=27,AV53,$A$7=28,AV53,$A$7=29,AV55,$A$7=30,AV55,$A$7=31,AV55,$A$7=32,AV55,$A$7=33,AV57,$A$7=34,AV57,$A$7=35,AV57,$A$7=36,AV57,$A$7=37,AV58,$A$7=38,AV59,$A$7=39,AV59,$A$7=40,AV59)</f>
        <v>0</v>
      </c>
      <c r="AY39" s="4" cm="1">
        <f t="array" ref="AY39">_xlfn.IFS($A$7=1,0,$A$7=2,0,$A$7=3,0,$A$7=4,AV59,$A$7=5,AV60,$A$7=6,AV60,$A$7=7,AV60,$A$7=8,AV48,$A$7=9,AV48,$A$7=10,AV48,$A$7=11,AV48,$A$7=12,AV48,$A$7=13,AV51,$A$7=14,AV51,$A$7=15,AV51,$A$7=16,AV51,$A$7=17,AV54,$A$7=18,AV54,$A$7=19,AV54,$A$7=20,AV54,$A$7=21,AV57,$A$7=22,AV57,$A$7=23,AV57,$A$7=24,AV57,$A$7=25,AV60,$A$7=26,AV60,$A$7=27,AV60,$A$7=28,AV60,$A$7=29,AV63,$A$7=30,AV63,$A$7=31,AV63,$A$7=32,AV63,$A$7=33,AV66,$A$7=34,AV66,$A$7=35,AV66,$A$7=36,AV66,$A$7=37,AV67,$A$7=38,AV68,$A$7=39,AV69,$A$7=40,AV69)</f>
        <v>0</v>
      </c>
      <c r="BF39" s="1"/>
      <c r="BG39" s="1"/>
      <c r="BH39" s="1"/>
      <c r="BI39" s="1"/>
      <c r="BJ39" s="1"/>
      <c r="BK39" s="1"/>
    </row>
    <row r="40" spans="1:63" x14ac:dyDescent="0.2">
      <c r="A40" s="1">
        <v>-10</v>
      </c>
      <c r="B40">
        <v>37</v>
      </c>
      <c r="C40" s="3">
        <f t="shared" si="0"/>
        <v>0.35416666666666669</v>
      </c>
      <c r="D40" s="4">
        <f>'Zeitpläne Stationen'!B39</f>
        <v>0</v>
      </c>
      <c r="E40" s="4" cm="1">
        <f t="array" ref="E40">_xlfn.IFS($A$7=1,0,$A$7=2,0,$A$7=3,0,$A$7=4,D41,$A$7=5,D42,$A$7=6,D42,$A$7=7,D42,$A$7=8,D42,$A$7=9,D43,$A$7=10,D43,$A$7=11,D43,$A$7=12,D43,$A$7=13,D44,$A$7=14,D44,$A$7=15,D44,$A$7=16,D44,$A$7=17,D45,$A$7=18,D45,$A$7=19,D45,$A$7=20,D45,$A$7=21,D46,$A$7=22,D46,$A$7=23,D46,$A$7=24,D46,$A$7=25,D47,$A$7=26,D47,$A$7=27,D47,$A$7=28,D47,$A$7=29,D48,$A$7=30,D48,$A$7=31,D48,$A$7=32,D48,$A$7=33,D49,$A$7=34,D49,$A$7=35,D49,$A$7=36,D49,$A$7=37,D50,$A$7=38,D50,$A$7=39,D50,$A$7=40,D50)</f>
        <v>4</v>
      </c>
      <c r="F40" s="4" cm="1">
        <f t="array" ref="F40">_xlfn.IFS($A$7=1,0,$A$7=2,0,$A$7=3,0,$A$7=4,D50,$A$7=5,D51,$A$7=6,D51,$A$7=7,D51,$A$7=8,D51,$A$7=9,D52,$A$7=10,D46,$A$7=11,D46,$A$7=12,D46,$A$7=13,D48,$A$7=14,D48,$A$7=15,D48,$A$7=16,D48,$A$7=17,D50,$A$7=18,D50,$A$7=19,D50,$A$7=20,D50,$A$7=21,D52,$A$7=22,D52,$A$7=23,D52,$A$7=24,D52,$A$7=25,D54,$A$7=26,D54,$A$7=27,D54,$A$7=28,D54,$A$7=29,D56,$A$7=30,D56,$A$7=31,D56,$A$7=32,D56,$A$7=33,D58,$A$7=34,D58,$A$7=35,D58,$A$7=36,D58,$A$7=37,D59,$A$7=38,D60,$A$7=39,D60,$A$7=40,D60)</f>
        <v>11</v>
      </c>
      <c r="G40" s="4" cm="1">
        <f t="array" ref="G40">_xlfn.IFS($A$7=1,0,$A$7=2,0,$A$7=3,0,$A$7=4,D60,$A$7=5,D61,$A$7=6,D61,$A$7=7,D61,$A$7=8,D49,$A$7=9,D49,$A$7=10,D49,$A$7=11,D49,$A$7=12,D49,$A$7=13,D52,$A$7=14,D52,$A$7=15,D52,$A$7=16,D52,$A$7=17,D55,$A$7=18,D55,$A$7=19,D55,$A$7=20,D55,$A$7=21,D58,$A$7=22,D58,$A$7=23,D58,$A$7=24,D58,$A$7=25,D61,$A$7=26,D61,$A$7=27,D61,$A$7=28,D61,$A$7=29,D64,$A$7=30,D64,$A$7=31,D64,$A$7=32,D64,$A$7=33,D67,$A$7=34,D67,$A$7=35,D67,$A$7=36,D67,$A$7=37,D68,$A$7=38,D69,$A$7=39,D70,$A$7=40,D70)</f>
        <v>18</v>
      </c>
      <c r="H40" s="4">
        <f>'Zeitpläne Stationen'!B38</f>
        <v>0</v>
      </c>
      <c r="I40" s="4" cm="1">
        <f t="array" ref="I40">_xlfn.IFS($A$7=1,0,$A$7=2,0,$A$7=3,0,$A$7=4,H41,$A$7=5,H42,$A$7=6,H42,$A$7=7,H42,$A$7=8,H42,$A$7=9,H43,$A$7=10,H43,$A$7=11,H43,$A$7=12,H43,$A$7=13,H44,$A$7=14,H44,$A$7=15,H44,$A$7=16,H44,$A$7=17,H45,$A$7=18,H45,$A$7=19,H45,$A$7=20,H45,$A$7=21,H46,$A$7=22,H46,$A$7=23,H46,$A$7=24,H46,$A$7=25,H47,$A$7=26,H47,$A$7=27,H47,$A$7=28,H47,$A$7=29,H48,$A$7=30,H48,$A$7=31,H48,$A$7=32,H48,$A$7=33,H49,$A$7=34,H49,$A$7=35,H49,$A$7=36,H49,$A$7=37,H50,$A$7=38,H50,$A$7=39,H50,$A$7=40,H50)</f>
        <v>0</v>
      </c>
      <c r="J40" s="4" cm="1">
        <f t="array" ref="J40">_xlfn.IFS($A$7=1,0,$A$7=2,0,$A$7=3,0,$A$7=4,H50,$A$7=5,H51,$A$7=6,H51,$A$7=7,H51,$A$7=8,H51,$A$7=9,H52,$A$7=10,H46,$A$7=11,H46,$A$7=12,H46,$A$7=13,H48,$A$7=14,H48,$A$7=15,H48,$A$7=16,H48,$A$7=17,H50,$A$7=18,H50,$A$7=19,H50,$A$7=20,H50,$A$7=21,H52,$A$7=22,H52,$A$7=23,H52,$A$7=24,H52,$A$7=25,H54,$A$7=26,H54,$A$7=27,H54,$A$7=28,H54,$A$7=29,H56,$A$7=30,H56,$A$7=31,H56,$A$7=32,H56,$A$7=33,H58,$A$7=34,H58,$A$7=35,H58,$A$7=36,H58,$A$7=37,H59,$A$7=38,H60,$A$7=39,H60,$A$7=40,H60)</f>
        <v>0</v>
      </c>
      <c r="K40" s="4" cm="1">
        <f t="array" ref="K40">_xlfn.IFS($A$7=1,0,$A$7=2,0,$A$7=3,0,$A$7=4,H60,$A$7=5,H61,$A$7=6,H61,$A$7=7,H61,$A$7=8,H49,$A$7=9,H49,$A$7=10,H49,$A$7=11,H49,$A$7=12,H49,$A$7=13,H52,$A$7=14,H52,$A$7=15,H52,$A$7=16,H52,$A$7=17,H55,$A$7=18,H55,$A$7=19,H55,$A$7=20,H55,$A$7=21,H58,$A$7=22,H58,$A$7=23,H58,$A$7=24,H58,$A$7=25,H61,$A$7=26,H61,$A$7=27,H61,$A$7=28,H61,$A$7=29,H64,$A$7=30,H64,$A$7=31,H64,$A$7=32,H64,$A$7=33,H67,$A$7=34,H67,$A$7=35,H67,$A$7=36,H67,$A$7=37,H68,$A$7=38,H69,$A$7=39,H70,$A$7=40,H70)</f>
        <v>0</v>
      </c>
      <c r="L40" s="4">
        <f t="shared" si="1"/>
        <v>0</v>
      </c>
      <c r="M40" s="4" cm="1">
        <f t="array" ref="M40">_xlfn.IFS($A$7=1,0,$A$7=2,0,$A$7=3,0,$A$7=4,L41,$A$7=5,L42,$A$7=6,L42,$A$7=7,L42,$A$7=8,L42,$A$7=9,L43,$A$7=10,L43,$A$7=11,L43,$A$7=12,L43,$A$7=13,L44,$A$7=14,L44,$A$7=15,L44,$A$7=16,L44,$A$7=17,L45,$A$7=18,L45,$A$7=19,L45,$A$7=20,L45,$A$7=21,L46,$A$7=22,L46,$A$7=23,L46,$A$7=24,L46,$A$7=25,L47,$A$7=26,L47,$A$7=27,L47,$A$7=28,L47,$A$7=29,L48,$A$7=30,L48,$A$7=31,L48,$A$7=32,L48,$A$7=33,L49,$A$7=34,L49,$A$7=35,L49,$A$7=36,L49,$A$7=37,L50,$A$7=38,L50,$A$7=39,L50,$A$7=40,L50)</f>
        <v>0</v>
      </c>
      <c r="N40" s="4" cm="1">
        <f t="array" ref="N40">_xlfn.IFS($A$7=1,0,$A$7=2,0,$A$7=3,0,$A$7=4,L50,$A$7=5,L51,$A$7=6,L51,$A$7=7,L51,$A$7=8,L51,$A$7=9,L52,$A$7=10,L46,$A$7=11,L46,$A$7=12,L46,$A$7=13,L48,$A$7=14,L48,$A$7=15,L48,$A$7=16,L48,$A$7=17,L50,$A$7=18,L50,$A$7=19,L50,$A$7=20,L50,$A$7=21,L52,$A$7=22,L52,$A$7=23,L52,$A$7=24,L52,$A$7=25,L54,$A$7=26,L54,$A$7=27,L54,$A$7=28,L54,$A$7=29,L56,$A$7=30,L56,$A$7=31,L56,$A$7=32,L56,$A$7=33,L58,$A$7=34,L58,$A$7=35,L58,$A$7=36,L58,$A$7=37,L59,$A$7=38,L60,$A$7=39,L60,$A$7=40,L60)</f>
        <v>0</v>
      </c>
      <c r="O40" s="4" cm="1">
        <f t="array" ref="O40">_xlfn.IFS($A$7=1,0,$A$7=2,0,$A$7=3,0,$A$7=4,L60,$A$7=5,L61,$A$7=6,L61,$A$7=7,L61,$A$7=8,L49,$A$7=9,L49,$A$7=10,L49,$A$7=11,L49,$A$7=12,L49,$A$7=13,L52,$A$7=14,L52,$A$7=15,L52,$A$7=16,L52,$A$7=17,L55,$A$7=18,L55,$A$7=19,L55,$A$7=20,L55,$A$7=21,L58,$A$7=22,L58,$A$7=23,L58,$A$7=24,L58,$A$7=25,L61,$A$7=26,L61,$A$7=27,L61,$A$7=28,L61,$A$7=29,L64,$A$7=30,L64,$A$7=31,L64,$A$7=32,L64,$A$7=33,L67,$A$7=34,L67,$A$7=35,L67,$A$7=36,L67,$A$7=37,L68,$A$7=38,L69,$A$7=39,L70,$A$7=40,L70)</f>
        <v>0</v>
      </c>
      <c r="P40" s="4">
        <f t="shared" si="2"/>
        <v>0</v>
      </c>
      <c r="Q40" s="4" cm="1">
        <f t="array" ref="Q40">_xlfn.IFS($A$7=1,0,$A$7=2,0,$A$7=3,0,$A$7=4,P41,$A$7=5,P42,$A$7=6,P42,$A$7=7,P42,$A$7=8,P42,$A$7=9,P43,$A$7=10,P43,$A$7=11,P43,$A$7=12,P43,$A$7=13,P44,$A$7=14,P44,$A$7=15,P44,$A$7=16,P44,$A$7=17,P45,$A$7=18,P45,$A$7=19,P45,$A$7=20,P45,$A$7=21,P46,$A$7=22,P46,$A$7=23,P46,$A$7=24,P46,$A$7=25,P47,$A$7=26,P47,$A$7=27,P47,$A$7=28,P47,$A$7=29,P48,$A$7=30,P48,$A$7=31,P48,$A$7=32,P48,$A$7=33,P49,$A$7=34,P49,$A$7=35,P49,$A$7=36,P49,$A$7=37,P50,$A$7=38,P50,$A$7=39,P50,$A$7=40,P50)</f>
        <v>0</v>
      </c>
      <c r="R40" s="4" cm="1">
        <f t="array" ref="R40">_xlfn.IFS($A$7=1,0,$A$7=2,0,$A$7=3,0,$A$7=4,P50,$A$7=5,P51,$A$7=6,P51,$A$7=7,P51,$A$7=8,P51,$A$7=9,P52,$A$7=10,P46,$A$7=11,P46,$A$7=12,P46,$A$7=13,P48,$A$7=14,P48,$A$7=15,P48,$A$7=16,P48,$A$7=17,P50,$A$7=18,P50,$A$7=19,P50,$A$7=20,P50,$A$7=21,P52,$A$7=22,P52,$A$7=23,P52,$A$7=24,P52,$A$7=25,P54,$A$7=26,P54,$A$7=27,P54,$A$7=28,P54,$A$7=29,P56,$A$7=30,P56,$A$7=31,P56,$A$7=32,P56,$A$7=33,P58,$A$7=34,P58,$A$7=35,P58,$A$7=36,P58,$A$7=37,P59,$A$7=38,P60,$A$7=39,P60,$A$7=40,P60)</f>
        <v>0</v>
      </c>
      <c r="S40" s="4" cm="1">
        <f t="array" ref="S40">_xlfn.IFS($A$7=1,0,$A$7=2,0,$A$7=3,0,$A$7=4,P60,$A$7=5,P61,$A$7=6,P61,$A$7=7,P61,$A$7=8,P49,$A$7=9,P49,$A$7=10,P49,$A$7=11,P49,$A$7=12,P49,$A$7=13,P52,$A$7=14,P52,$A$7=15,P52,$A$7=16,P52,$A$7=17,P55,$A$7=18,P55,$A$7=19,P55,$A$7=20,P55,$A$7=21,P58,$A$7=22,P58,$A$7=23,P58,$A$7=24,P58,$A$7=25,P61,$A$7=26,P61,$A$7=27,P61,$A$7=28,P61,$A$7=29,P64,$A$7=30,P64,$A$7=31,P64,$A$7=32,P64,$A$7=33,P67,$A$7=34,P67,$A$7=35,P67,$A$7=36,P67,$A$7=37,P68,$A$7=38,P69,$A$7=39,P70,$A$7=40,P70)</f>
        <v>0</v>
      </c>
      <c r="T40" s="4">
        <f t="shared" si="3"/>
        <v>0</v>
      </c>
      <c r="U40" s="4" cm="1">
        <f t="array" ref="U40">_xlfn.IFS($A$7=1,0,$A$7=2,0,$A$7=3,0,$A$7=4,T41,$A$7=5,T42,$A$7=6,T42,$A$7=7,T42,$A$7=8,T42,$A$7=9,T43,$A$7=10,T43,$A$7=11,T43,$A$7=12,T43,$A$7=13,T44,$A$7=14,T44,$A$7=15,T44,$A$7=16,T44,$A$7=17,T45,$A$7=18,T45,$A$7=19,T45,$A$7=20,T45,$A$7=21,T46,$A$7=22,T46,$A$7=23,T46,$A$7=24,T46,$A$7=25,T47,$A$7=26,T47,$A$7=27,T47,$A$7=28,T47,$A$7=29,T48,$A$7=30,T48,$A$7=31,T48,$A$7=32,T48,$A$7=33,T49,$A$7=34,T49,$A$7=35,T49,$A$7=36,T49,$A$7=37,T50,$A$7=38,T50,$A$7=39,T50,$A$7=40,T50)</f>
        <v>0</v>
      </c>
      <c r="V40" s="4" cm="1">
        <f t="array" ref="V40">_xlfn.IFS($A$7=1,0,$A$7=2,0,$A$7=3,0,$A$7=4,T50,$A$7=5,T51,$A$7=6,T51,$A$7=7,T51,$A$7=8,T51,$A$7=9,T52,$A$7=10,T46,$A$7=11,T46,$A$7=12,T46,$A$7=13,T48,$A$7=14,T48,$A$7=15,T48,$A$7=16,T48,$A$7=17,T50,$A$7=18,T50,$A$7=19,T50,$A$7=20,T50,$A$7=21,T52,$A$7=22,T52,$A$7=23,T52,$A$7=24,T52,$A$7=25,T54,$A$7=26,T54,$A$7=27,T54,$A$7=28,T54,$A$7=29,T56,$A$7=30,T56,$A$7=31,T56,$A$7=32,T56,$A$7=33,T58,$A$7=34,T58,$A$7=35,T58,$A$7=36,T58,$A$7=37,T59,$A$7=38,T60,$A$7=39,T60,$A$7=40,T60)</f>
        <v>0</v>
      </c>
      <c r="W40" s="4" cm="1">
        <f t="array" ref="W40">_xlfn.IFS($A$7=1,0,$A$7=2,0,$A$7=3,0,$A$7=4,T60,$A$7=5,T61,$A$7=6,T61,$A$7=7,T61,$A$7=8,T49,$A$7=9,T49,$A$7=10,T49,$A$7=11,T49,$A$7=12,T49,$A$7=13,T52,$A$7=14,T52,$A$7=15,T52,$A$7=16,T52,$A$7=17,T55,$A$7=18,T55,$A$7=19,T55,$A$7=20,T55,$A$7=21,T58,$A$7=22,T58,$A$7=23,T58,$A$7=24,T58,$A$7=25,T61,$A$7=26,T61,$A$7=27,T61,$A$7=28,T61,$A$7=29,T64,$A$7=30,T64,$A$7=31,T64,$A$7=32,T64,$A$7=33,T67,$A$7=34,T67,$A$7=35,T67,$A$7=36,T67,$A$7=37,T68,$A$7=38,T69,$A$7=39,T70,$A$7=40,T70)</f>
        <v>0</v>
      </c>
      <c r="X40" s="4">
        <f t="shared" si="4"/>
        <v>0</v>
      </c>
      <c r="Y40" s="4" cm="1">
        <f t="array" ref="Y40">_xlfn.IFS($A$7=1,0,$A$7=2,0,$A$7=3,0,$A$7=4,X41,$A$7=5,X42,$A$7=6,X42,$A$7=7,X42,$A$7=8,X42,$A$7=9,X43,$A$7=10,X43,$A$7=11,X43,$A$7=12,X43,$A$7=13,X44,$A$7=14,X44,$A$7=15,X44,$A$7=16,X44,$A$7=17,X45,$A$7=18,X45,$A$7=19,X45,$A$7=20,X45,$A$7=21,X46,$A$7=22,X46,$A$7=23,X46,$A$7=24,X46,$A$7=25,X47,$A$7=26,X47,$A$7=27,X47,$A$7=28,X47,$A$7=29,X48,$A$7=30,X48,$A$7=31,X48,$A$7=32,X48,$A$7=33,X49,$A$7=34,X49,$A$7=35,X49,$A$7=36,X49,$A$7=37,X50,$A$7=38,X50,$A$7=39,X50,$A$7=40,X50)</f>
        <v>0</v>
      </c>
      <c r="Z40" s="4" cm="1">
        <f t="array" ref="Z40">_xlfn.IFS($A$7=1,0,$A$7=2,0,$A$7=3,0,$A$7=4,X50,$A$7=5,X51,$A$7=6,X51,$A$7=7,X51,$A$7=8,X51,$A$7=9,X52,$A$7=10,X46,$A$7=11,X46,$A$7=12,X46,$A$7=13,X48,$A$7=14,X48,$A$7=15,X48,$A$7=16,X48,$A$7=17,X50,$A$7=18,X50,$A$7=19,X50,$A$7=20,X50,$A$7=21,X52,$A$7=22,X52,$A$7=23,X52,$A$7=24,X52,$A$7=25,X54,$A$7=26,X54,$A$7=27,X54,$A$7=28,X54,$A$7=29,X56,$A$7=30,X56,$A$7=31,X56,$A$7=32,X56,$A$7=33,X58,$A$7=34,X58,$A$7=35,X58,$A$7=36,X58,$A$7=37,X59,$A$7=38,X60,$A$7=39,X60,$A$7=40,X60)</f>
        <v>0</v>
      </c>
      <c r="AA40" s="4" cm="1">
        <f t="array" ref="AA40">_xlfn.IFS($A$7=1,0,$A$7=2,0,$A$7=3,0,$A$7=4,X60,$A$7=5,X61,$A$7=6,X61,$A$7=7,X61,$A$7=8,X49,$A$7=9,X49,$A$7=10,X49,$A$7=11,X49,$A$7=12,X49,$A$7=13,X52,$A$7=14,X52,$A$7=15,X52,$A$7=16,X52,$A$7=17,X55,$A$7=18,X55,$A$7=19,X55,$A$7=20,X55,$A$7=21,X58,$A$7=22,X58,$A$7=23,X58,$A$7=24,X58,$A$7=25,X61,$A$7=26,X61,$A$7=27,X61,$A$7=28,X61,$A$7=29,X64,$A$7=30,X64,$A$7=31,X64,$A$7=32,X64,$A$7=33,X67,$A$7=34,X67,$A$7=35,X67,$A$7=36,X67,$A$7=37,X68,$A$7=38,X69,$A$7=39,X70,$A$7=40,X70)</f>
        <v>0</v>
      </c>
      <c r="AB40" s="4">
        <f t="shared" si="5"/>
        <v>0</v>
      </c>
      <c r="AC40" s="4" cm="1">
        <f t="array" ref="AC40">_xlfn.IFS($A$7=1,0,$A$7=2,0,$A$7=3,0,$A$7=4,AB41,$A$7=5,AB42,$A$7=6,AB42,$A$7=7,AB42,$A$7=8,AB42,$A$7=9,AB43,$A$7=10,AB43,$A$7=11,AB43,$A$7=12,AB43,$A$7=13,AB44,$A$7=14,AB44,$A$7=15,AB44,$A$7=16,AB44,$A$7=17,AB45,$A$7=18,AB45,$A$7=19,AB45,$A$7=20,AB45,$A$7=21,AB46,$A$7=22,AB46,$A$7=23,AB46,$A$7=24,AB46,$A$7=25,AB47,$A$7=26,AB47,$A$7=27,AB47,$A$7=28,AB47,$A$7=29,AB48,$A$7=30,AB48,$A$7=31,AB48,$A$7=32,AB48,$A$7=33,AB49,$A$7=34,AB49,$A$7=35,AB49,$A$7=36,AB49,$A$7=37,AB50,$A$7=38,AB50,$A$7=39,AB50,$A$7=40,AB50)</f>
        <v>0</v>
      </c>
      <c r="AD40" s="4" cm="1">
        <f t="array" ref="AD40">_xlfn.IFS($A$7=1,0,$A$7=2,0,$A$7=3,0,$A$7=4,AB50,$A$7=5,AB51,$A$7=6,AB51,$A$7=7,AB51,$A$7=8,AB51,$A$7=9,AB52,$A$7=10,AB46,$A$7=11,AB46,$A$7=12,AB46,$A$7=13,AB48,$A$7=14,AB48,$A$7=15,AB48,$A$7=16,AB48,$A$7=17,AB50,$A$7=18,AB50,$A$7=19,AB50,$A$7=20,AB50,$A$7=21,AB52,$A$7=22,AB52,$A$7=23,AB52,$A$7=24,AB52,$A$7=25,AB54,$A$7=26,AB54,$A$7=27,AB54,$A$7=28,AB54,$A$7=29,AB56,$A$7=30,AB56,$A$7=31,AB56,$A$7=32,AB56,$A$7=33,AB58,$A$7=34,AB58,$A$7=35,AB58,$A$7=36,AB58,$A$7=37,AB59,$A$7=38,AB60,$A$7=39,AB60,$A$7=40,AB60)</f>
        <v>0</v>
      </c>
      <c r="AE40" s="4" cm="1">
        <f t="array" ref="AE40">_xlfn.IFS($A$7=1,0,$A$7=2,0,$A$7=3,0,$A$7=4,AB60,$A$7=5,AB61,$A$7=6,AB61,$A$7=7,AB61,$A$7=8,AB49,$A$7=9,AB49,$A$7=10,AB49,$A$7=11,AB49,$A$7=12,AB49,$A$7=13,AB52,$A$7=14,AB52,$A$7=15,AB52,$A$7=16,AB52,$A$7=17,AB55,$A$7=18,AB55,$A$7=19,AB55,$A$7=20,AB55,$A$7=21,AB58,$A$7=22,AB58,$A$7=23,AB58,$A$7=24,AB58,$A$7=25,AB61,$A$7=26,AB61,$A$7=27,AB61,$A$7=28,AB61,$A$7=29,AB64,$A$7=30,AB64,$A$7=31,AB64,$A$7=32,AB64,$A$7=33,AB67,$A$7=34,AB67,$A$7=35,AB67,$A$7=36,AB67,$A$7=37,AB68,$A$7=38,AB69,$A$7=39,AB70,$A$7=40,AB70)</f>
        <v>0</v>
      </c>
      <c r="AF40" s="4">
        <f t="shared" si="6"/>
        <v>0</v>
      </c>
      <c r="AG40" s="4" cm="1">
        <f t="array" ref="AG40">_xlfn.IFS($A$7=1,0,$A$7=2,0,$A$7=3,0,$A$7=4,AF41,$A$7=5,AF42,$A$7=6,AF42,$A$7=7,AF42,$A$7=8,AF42,$A$7=9,AF43,$A$7=10,AF43,$A$7=11,AF43,$A$7=12,AF43,$A$7=13,AF44,$A$7=14,AF44,$A$7=15,AF44,$A$7=16,AF44,$A$7=17,AF45,$A$7=18,AF45,$A$7=19,AF45,$A$7=20,AF45,$A$7=21,AF46,$A$7=22,AF46,$A$7=23,AF46,$A$7=24,AF46,$A$7=25,AF47,$A$7=26,AF47,$A$7=27,AF47,$A$7=28,AF47,$A$7=29,AF48,$A$7=30,AF48,$A$7=31,AF48,$A$7=32,AF48,$A$7=33,AF49,$A$7=34,AF49,$A$7=35,AF49,$A$7=36,AF49,$A$7=37,AF50,$A$7=38,AF50,$A$7=39,AF50,$A$7=40,AF50)</f>
        <v>0</v>
      </c>
      <c r="AH40" s="4" cm="1">
        <f t="array" ref="AH40">_xlfn.IFS($A$7=1,0,$A$7=2,0,$A$7=3,0,$A$7=4,AF50,$A$7=5,AF51,$A$7=6,AF51,$A$7=7,AF51,$A$7=8,AF51,$A$7=9,AF52,$A$7=10,AF46,$A$7=11,AF46,$A$7=12,AF46,$A$7=13,AF48,$A$7=14,AF48,$A$7=15,AF48,$A$7=16,AF48,$A$7=17,AF50,$A$7=18,AF50,$A$7=19,AF50,$A$7=20,AF50,$A$7=21,AF52,$A$7=22,AF52,$A$7=23,AF52,$A$7=24,AF52,$A$7=25,AF54,$A$7=26,AF54,$A$7=27,AF54,$A$7=28,AF54,$A$7=29,AF56,$A$7=30,AF56,$A$7=31,AF56,$A$7=32,AF56,$A$7=33,AF58,$A$7=34,AF58,$A$7=35,AF58,$A$7=36,AF58,$A$7=37,AF59,$A$7=38,AF60,$A$7=39,AF60,$A$7=40,AF60)</f>
        <v>0</v>
      </c>
      <c r="AI40" s="4" cm="1">
        <f t="array" ref="AI40">_xlfn.IFS($A$7=1,0,$A$7=2,0,$A$7=3,0,$A$7=4,AF60,$A$7=5,AF61,$A$7=6,AF61,$A$7=7,AF61,$A$7=8,AF49,$A$7=9,AF49,$A$7=10,AF49,$A$7=11,AF49,$A$7=12,AF49,$A$7=13,AF52,$A$7=14,AF52,$A$7=15,AF52,$A$7=16,AF52,$A$7=17,AF55,$A$7=18,AF55,$A$7=19,AF55,$A$7=20,AF55,$A$7=21,AF58,$A$7=22,AF58,$A$7=23,AF58,$A$7=24,AF58,$A$7=25,AF61,$A$7=26,AF61,$A$7=27,AF61,$A$7=28,AF61,$A$7=29,AF64,$A$7=30,AF64,$A$7=31,AF64,$A$7=32,AF64,$A$7=33,AF67,$A$7=34,AF67,$A$7=35,AF67,$A$7=36,AF67,$A$7=37,AF68,$A$7=38,AF69,$A$7=39,AF70,$A$7=40,AF70)</f>
        <v>0</v>
      </c>
      <c r="AJ40" s="4">
        <f t="shared" si="7"/>
        <v>0</v>
      </c>
      <c r="AK40" s="4" cm="1">
        <f t="array" ref="AK40">_xlfn.IFS($A$7=1,0,$A$7=2,0,$A$7=3,0,$A$7=4,AJ41,$A$7=5,AJ42,$A$7=6,AJ42,$A$7=7,AJ42,$A$7=8,AJ42,$A$7=9,AJ43,$A$7=10,AJ43,$A$7=11,AJ43,$A$7=12,AJ43,$A$7=13,AJ44,$A$7=14,AJ44,$A$7=15,AJ44,$A$7=16,AJ44,$A$7=17,AJ45,$A$7=18,AJ45,$A$7=19,AJ45,$A$7=20,AJ45,$A$7=21,AJ46,$A$7=22,AJ46,$A$7=23,AJ46,$A$7=24,AJ46,$A$7=25,AJ47,$A$7=26,AJ47,$A$7=27,AJ47,$A$7=28,AJ47,$A$7=29,AJ48,$A$7=30,AJ48,$A$7=31,AJ48,$A$7=32,AJ48,$A$7=33,AJ49,$A$7=34,AJ49,$A$7=35,AJ49,$A$7=36,AJ49,$A$7=37,AJ50,$A$7=38,AJ50,$A$7=39,AJ50,$A$7=40,AJ50)</f>
        <v>0</v>
      </c>
      <c r="AL40" s="4" cm="1">
        <f t="array" ref="AL40">_xlfn.IFS($A$7=1,0,$A$7=2,0,$A$7=3,0,$A$7=4,AJ50,$A$7=5,AJ51,$A$7=6,AJ51,$A$7=7,AJ51,$A$7=8,AJ51,$A$7=9,AJ52,$A$7=10,AJ46,$A$7=11,AJ46,$A$7=12,AJ46,$A$7=13,AJ48,$A$7=14,AJ48,$A$7=15,AJ48,$A$7=16,AJ48,$A$7=17,AJ50,$A$7=18,AJ50,$A$7=19,AJ50,$A$7=20,AJ50,$A$7=21,AJ52,$A$7=22,AJ52,$A$7=23,AJ52,$A$7=24,AJ52,$A$7=25,AJ54,$A$7=26,AJ54,$A$7=27,AJ54,$A$7=28,AJ54,$A$7=29,AJ56,$A$7=30,AJ56,$A$7=31,AJ56,$A$7=32,AJ56,$A$7=33,AJ58,$A$7=34,AJ58,$A$7=35,AJ58,$A$7=36,AJ58,$A$7=37,AJ59,$A$7=38,AJ60,$A$7=39,AJ60,$A$7=40,AJ60)</f>
        <v>0</v>
      </c>
      <c r="AM40" s="4" cm="1">
        <f t="array" ref="AM40">_xlfn.IFS($A$7=1,0,$A$7=2,0,$A$7=3,0,$A$7=4,AJ60,$A$7=5,AJ61,$A$7=6,AJ61,$A$7=7,AJ61,$A$7=8,AJ49,$A$7=9,AJ49,$A$7=10,AJ49,$A$7=11,AJ49,$A$7=12,AJ49,$A$7=13,AJ52,$A$7=14,AJ52,$A$7=15,AJ52,$A$7=16,AJ52,$A$7=17,AJ55,$A$7=18,AJ55,$A$7=19,AJ55,$A$7=20,AJ55,$A$7=21,AJ58,$A$7=22,AJ58,$A$7=23,AJ58,$A$7=24,AJ58,$A$7=25,AJ61,$A$7=26,AJ61,$A$7=27,AJ61,$A$7=28,AJ61,$A$7=29,AJ64,$A$7=30,AJ64,$A$7=31,AJ64,$A$7=32,AJ64,$A$7=33,AJ67,$A$7=34,AJ67,$A$7=35,AJ67,$A$7=36,AJ67,$A$7=37,AJ68,$A$7=38,AJ69,$A$7=39,AJ70,$A$7=40,AJ70)</f>
        <v>0</v>
      </c>
      <c r="AN40" s="4">
        <f t="shared" si="8"/>
        <v>0</v>
      </c>
      <c r="AO40" s="4" cm="1">
        <f t="array" ref="AO40">_xlfn.IFS($A$7=1,0,$A$7=2,0,$A$7=3,0,$A$7=4,AN41,$A$7=5,AN42,$A$7=6,AN42,$A$7=7,AN42,$A$7=8,AN42,$A$7=9,AN43,$A$7=10,AN43,$A$7=11,AN43,$A$7=12,AN43,$A$7=13,AN44,$A$7=14,AN44,$A$7=15,AN44,$A$7=16,AN44,$A$7=17,AN45,$A$7=18,AN45,$A$7=19,AN45,$A$7=20,AN45,$A$7=21,AN46,$A$7=22,AN46,$A$7=23,AN46,$A$7=24,AN46,$A$7=25,AN47,$A$7=26,AN47,$A$7=27,AN47,$A$7=28,AN47,$A$7=29,AN48,$A$7=30,AN48,$A$7=31,AN48,$A$7=32,AN48,$A$7=33,AN49,$A$7=34,AN49,$A$7=35,AN49,$A$7=36,AN49,$A$7=37,AN50,$A$7=38,AN50,$A$7=39,AN50,$A$7=40,AN50)</f>
        <v>0</v>
      </c>
      <c r="AP40" s="4" cm="1">
        <f t="array" ref="AP40">_xlfn.IFS($A$7=1,0,$A$7=2,0,$A$7=3,0,$A$7=4,AN50,$A$7=5,AN51,$A$7=6,AN51,$A$7=7,AN51,$A$7=8,AN51,$A$7=9,AN52,$A$7=10,AN46,$A$7=11,AN46,$A$7=12,AN46,$A$7=13,AN48,$A$7=14,AN48,$A$7=15,AN48,$A$7=16,AN48,$A$7=17,AN50,$A$7=18,AN50,$A$7=19,AN50,$A$7=20,AN50,$A$7=21,AN52,$A$7=22,AN52,$A$7=23,AN52,$A$7=24,AN52,$A$7=25,AN54,$A$7=26,AN54,$A$7=27,AN54,$A$7=28,AN54,$A$7=29,AN56,$A$7=30,AN56,$A$7=31,AN56,$A$7=32,AN56,$A$7=33,AN58,$A$7=34,AN58,$A$7=35,AN58,$A$7=36,AN58,$A$7=37,AN59,$A$7=38,AN60,$A$7=39,AN60,$A$7=40,AN60)</f>
        <v>0</v>
      </c>
      <c r="AQ40" s="4" cm="1">
        <f t="array" ref="AQ40">_xlfn.IFS($A$7=1,0,$A$7=2,0,$A$7=3,0,$A$7=4,AN60,$A$7=5,AN61,$A$7=6,AN61,$A$7=7,AN61,$A$7=8,AN49,$A$7=9,AN49,$A$7=10,AN49,$A$7=11,AN49,$A$7=12,AN49,$A$7=13,AN52,$A$7=14,AN52,$A$7=15,AN52,$A$7=16,AN52,$A$7=17,AN55,$A$7=18,AN55,$A$7=19,AN55,$A$7=20,AN55,$A$7=21,AN58,$A$7=22,AN58,$A$7=23,AN58,$A$7=24,AN58,$A$7=25,AN61,$A$7=26,AN61,$A$7=27,AN61,$A$7=28,AN61,$A$7=29,AN64,$A$7=30,AN64,$A$7=31,AN64,$A$7=32,AN64,$A$7=33,AN67,$A$7=34,AN67,$A$7=35,AN67,$A$7=36,AN67,$A$7=37,AN68,$A$7=38,AN69,$A$7=39,AN70,$A$7=40,AN70)</f>
        <v>0</v>
      </c>
      <c r="AR40" s="4">
        <f t="shared" si="9"/>
        <v>0</v>
      </c>
      <c r="AS40" s="4" cm="1">
        <f t="array" ref="AS40">_xlfn.IFS($A$7=1,0,$A$7=2,0,$A$7=3,0,$A$7=4,AR41,$A$7=5,AR42,$A$7=6,AR42,$A$7=7,AR42,$A$7=8,AR42,$A$7=9,AR43,$A$7=10,AR43,$A$7=11,AR43,$A$7=12,AR43,$A$7=13,AR44,$A$7=14,AR44,$A$7=15,AR44,$A$7=16,AR44,$A$7=17,AR45,$A$7=18,AR45,$A$7=19,AR45,$A$7=20,AR45,$A$7=21,AR46,$A$7=22,AR46,$A$7=23,AR46,$A$7=24,AR46,$A$7=25,AR47,$A$7=26,AR47,$A$7=27,AR47,$A$7=28,AR47,$A$7=29,AR48,$A$7=30,AR48,$A$7=31,AR48,$A$7=32,AR48,$A$7=33,AR49,$A$7=34,AR49,$A$7=35,AR49,$A$7=36,AR49,$A$7=37,AR50,$A$7=38,AR50,$A$7=39,AR50,$A$7=40,AR50)</f>
        <v>0</v>
      </c>
      <c r="AT40" s="4" cm="1">
        <f t="array" ref="AT40">_xlfn.IFS($A$7=1,0,$A$7=2,0,$A$7=3,0,$A$7=4,AR50,$A$7=5,AR51,$A$7=6,AR51,$A$7=7,AR51,$A$7=8,AR51,$A$7=9,AR52,$A$7=10,AR46,$A$7=11,AR46,$A$7=12,AR46,$A$7=13,AR48,$A$7=14,AR48,$A$7=15,AR48,$A$7=16,AR48,$A$7=17,AR50,$A$7=18,AR50,$A$7=19,AR50,$A$7=20,AR50,$A$7=21,AR52,$A$7=22,AR52,$A$7=23,AR52,$A$7=24,AR52,$A$7=25,AR54,$A$7=26,AR54,$A$7=27,AR54,$A$7=28,AR54,$A$7=29,AR56,$A$7=30,AR56,$A$7=31,AR56,$A$7=32,AR56,$A$7=33,AR58,$A$7=34,AR58,$A$7=35,AR58,$A$7=36,AR58,$A$7=37,AR59,$A$7=38,AR60,$A$7=39,AR60,$A$7=40,AR60)</f>
        <v>0</v>
      </c>
      <c r="AU40" s="4" cm="1">
        <f t="array" ref="AU40">_xlfn.IFS($A$7=1,0,$A$7=2,0,$A$7=3,0,$A$7=4,AR60,$A$7=5,AR61,$A$7=6,AR61,$A$7=7,AR61,$A$7=8,AR49,$A$7=9,AR49,$A$7=10,AR49,$A$7=11,AR49,$A$7=12,AR49,$A$7=13,AR52,$A$7=14,AR52,$A$7=15,AR52,$A$7=16,AR52,$A$7=17,AR55,$A$7=18,AR55,$A$7=19,AR55,$A$7=20,AR55,$A$7=21,AR58,$A$7=22,AR58,$A$7=23,AR58,$A$7=24,AR58,$A$7=25,AR61,$A$7=26,AR61,$A$7=27,AR61,$A$7=28,AR61,$A$7=29,AR64,$A$7=30,AR64,$A$7=31,AR64,$A$7=32,AR64,$A$7=33,AR67,$A$7=34,AR67,$A$7=35,AR67,$A$7=36,AR67,$A$7=37,AR68,$A$7=38,AR69,$A$7=39,AR70,$A$7=40,AR70)</f>
        <v>0</v>
      </c>
      <c r="AV40" s="4" t="str">
        <f t="shared" si="10"/>
        <v>11b</v>
      </c>
      <c r="AW40" s="4" cm="1">
        <f t="array" ref="AW40">_xlfn.IFS($A$7=1,0,$A$7=2,0,$A$7=3,0,$A$7=4,AV41,$A$7=5,AV42,$A$7=6,AV42,$A$7=7,AV42,$A$7=8,AV42,$A$7=9,AV43,$A$7=10,AV43,$A$7=11,AV43,$A$7=12,AV43,$A$7=13,AV44,$A$7=14,AV44,$A$7=15,AV44,$A$7=16,AV44,$A$7=17,AV45,$A$7=18,AV45,$A$7=19,AV45,$A$7=20,AV45,$A$7=21,AV46,$A$7=22,AV46,$A$7=23,AV46,$A$7=24,AV46,$A$7=25,AV47,$A$7=26,AV47,$A$7=27,AV47,$A$7=28,AV47,$A$7=29,AV48,$A$7=30,AV48,$A$7=31,AV48,$A$7=32,AV48,$A$7=33,AV49,$A$7=34,AV49,$A$7=35,AV49,$A$7=36,AV49,$A$7=37,AV50,$A$7=38,AV50,$A$7=39,AV50,$A$7=40,AV50)</f>
        <v>0</v>
      </c>
      <c r="AX40" s="4" cm="1">
        <f t="array" ref="AX40">_xlfn.IFS($A$7=1,0,$A$7=2,0,$A$7=3,0,$A$7=4,AV50,$A$7=5,AV51,$A$7=6,AV51,$A$7=7,AV51,$A$7=8,AV51,$A$7=9,AV52,$A$7=10,AV46,$A$7=11,AV46,$A$7=12,AV46,$A$7=13,AV48,$A$7=14,AV48,$A$7=15,AV48,$A$7=16,AV48,$A$7=17,AV50,$A$7=18,AV50,$A$7=19,AV50,$A$7=20,AV50,$A$7=21,AV52,$A$7=22,AV52,$A$7=23,AV52,$A$7=24,AV52,$A$7=25,AV54,$A$7=26,AV54,$A$7=27,AV54,$A$7=28,AV54,$A$7=29,AV56,$A$7=30,AV56,$A$7=31,AV56,$A$7=32,AV56,$A$7=33,AV58,$A$7=34,AV58,$A$7=35,AV58,$A$7=36,AV58,$A$7=37,AV59,$A$7=38,AV60,$A$7=39,AV60,$A$7=40,AV60)</f>
        <v>0</v>
      </c>
      <c r="AY40" s="4" cm="1">
        <f t="array" ref="AY40">_xlfn.IFS($A$7=1,0,$A$7=2,0,$A$7=3,0,$A$7=4,AV60,$A$7=5,AV61,$A$7=6,AV61,$A$7=7,AV61,$A$7=8,AV49,$A$7=9,AV49,$A$7=10,AV49,$A$7=11,AV49,$A$7=12,AV49,$A$7=13,AV52,$A$7=14,AV52,$A$7=15,AV52,$A$7=16,AV52,$A$7=17,AV55,$A$7=18,AV55,$A$7=19,AV55,$A$7=20,AV55,$A$7=21,AV58,$A$7=22,AV58,$A$7=23,AV58,$A$7=24,AV58,$A$7=25,AV61,$A$7=26,AV61,$A$7=27,AV61,$A$7=28,AV61,$A$7=29,AV64,$A$7=30,AV64,$A$7=31,AV64,$A$7=32,AV64,$A$7=33,AV67,$A$7=34,AV67,$A$7=35,AV67,$A$7=36,AV67,$A$7=37,AV68,$A$7=38,AV69,$A$7=39,AV70,$A$7=40,AV70)</f>
        <v>0</v>
      </c>
      <c r="BF40" s="1"/>
      <c r="BG40" s="1"/>
      <c r="BH40" s="1"/>
      <c r="BI40" s="1"/>
      <c r="BJ40" s="1"/>
      <c r="BK40" s="1"/>
    </row>
    <row r="41" spans="1:63" x14ac:dyDescent="0.2">
      <c r="A41" s="1">
        <v>-9</v>
      </c>
      <c r="B41">
        <v>38</v>
      </c>
      <c r="C41" s="3">
        <f t="shared" si="0"/>
        <v>0.38194444444444459</v>
      </c>
      <c r="D41" s="4">
        <f>'Zeitpläne Stationen'!B40</f>
        <v>0</v>
      </c>
      <c r="E41" s="4" cm="1">
        <f t="array" ref="E41">_xlfn.IFS($A$7=1,0,$A$7=2,0,$A$7=3,0,$A$7=4,D42,$A$7=5,D43,$A$7=6,D43,$A$7=7,D43,$A$7=8,D43,$A$7=9,D44,$A$7=10,D44,$A$7=11,D44,$A$7=12,D44,$A$7=13,D45,$A$7=14,D45,$A$7=15,D45,$A$7=16,D45,$A$7=17,D46,$A$7=18,D46,$A$7=19,D46,$A$7=20,D46,$A$7=21,D47,$A$7=22,D47,$A$7=23,D47,$A$7=24,D47,$A$7=25,D48,$A$7=26,D48,$A$7=27,D48,$A$7=28,D48,$A$7=29,D49,$A$7=30,D49,$A$7=31,D49,$A$7=32,D49,$A$7=33,D50,$A$7=34,D50,$A$7=35,D50,$A$7=36,D50,$A$7=37,D51,$A$7=38,D51,$A$7=39,D51,$A$7=40,D51)</f>
        <v>5</v>
      </c>
      <c r="F41" s="4" cm="1">
        <f t="array" ref="F41">_xlfn.IFS($A$7=1,0,$A$7=2,0,$A$7=3,0,$A$7=4,D51,$A$7=5,D52,$A$7=6,D52,$A$7=7,D52,$A$7=8,D52,$A$7=9,D53,$A$7=10,D47,$A$7=11,D47,$A$7=12,D47,$A$7=13,D49,$A$7=14,D49,$A$7=15,D49,$A$7=16,D49,$A$7=17,D51,$A$7=18,D51,$A$7=19,D51,$A$7=20,D51,$A$7=21,D53,$A$7=22,D53,$A$7=23,D53,$A$7=24,D53,$A$7=25,D55,$A$7=26,D55,$A$7=27,D55,$A$7=28,D55,$A$7=29,D57,$A$7=30,D57,$A$7=31,D57,$A$7=32,D57,$A$7=33,D59,$A$7=34,D59,$A$7=35,D59,$A$7=36,D59,$A$7=37,D60,$A$7=38,D61,$A$7=39,D61,$A$7=40,D61)</f>
        <v>12</v>
      </c>
      <c r="G41" s="4" cm="1">
        <f t="array" ref="G41">_xlfn.IFS($A$7=1,0,$A$7=2,0,$A$7=3,0,$A$7=4,D61,$A$7=5,D62,$A$7=6,D62,$A$7=7,D62,$A$7=8,D50,$A$7=9,D50,$A$7=10,D50,$A$7=11,D50,$A$7=12,D50,$A$7=13,D53,$A$7=14,D53,$A$7=15,D53,$A$7=16,D53,$A$7=17,D56,$A$7=18,D56,$A$7=19,D56,$A$7=20,D56,$A$7=21,D59,$A$7=22,D59,$A$7=23,D59,$A$7=24,D59,$A$7=25,D62,$A$7=26,D62,$A$7=27,D62,$A$7=28,D62,$A$7=29,D65,$A$7=30,D65,$A$7=31,D65,$A$7=32,D65,$A$7=33,D68,$A$7=34,D68,$A$7=35,D68,$A$7=36,D68,$A$7=37,D69,$A$7=38,D70,$A$7=39,D71,$A$7=40,D71)</f>
        <v>19</v>
      </c>
      <c r="H41" s="4">
        <f>'Zeitpläne Stationen'!B39</f>
        <v>0</v>
      </c>
      <c r="I41" s="4" cm="1">
        <f t="array" ref="I41">_xlfn.IFS($A$7=1,0,$A$7=2,0,$A$7=3,0,$A$7=4,H42,$A$7=5,H43,$A$7=6,H43,$A$7=7,H43,$A$7=8,H43,$A$7=9,H44,$A$7=10,H44,$A$7=11,H44,$A$7=12,H44,$A$7=13,H45,$A$7=14,H45,$A$7=15,H45,$A$7=16,H45,$A$7=17,H46,$A$7=18,H46,$A$7=19,H46,$A$7=20,H46,$A$7=21,H47,$A$7=22,H47,$A$7=23,H47,$A$7=24,H47,$A$7=25,H48,$A$7=26,H48,$A$7=27,H48,$A$7=28,H48,$A$7=29,H49,$A$7=30,H49,$A$7=31,H49,$A$7=32,H49,$A$7=33,H50,$A$7=34,H50,$A$7=35,H50,$A$7=36,H50,$A$7=37,H51,$A$7=38,H51,$A$7=39,H51,$A$7=40,H51)</f>
        <v>0</v>
      </c>
      <c r="J41" s="4" cm="1">
        <f t="array" ref="J41">_xlfn.IFS($A$7=1,0,$A$7=2,0,$A$7=3,0,$A$7=4,H51,$A$7=5,H52,$A$7=6,H52,$A$7=7,H52,$A$7=8,H52,$A$7=9,H53,$A$7=10,H47,$A$7=11,H47,$A$7=12,H47,$A$7=13,H49,$A$7=14,H49,$A$7=15,H49,$A$7=16,H49,$A$7=17,H51,$A$7=18,H51,$A$7=19,H51,$A$7=20,H51,$A$7=21,H53,$A$7=22,H53,$A$7=23,H53,$A$7=24,H53,$A$7=25,H55,$A$7=26,H55,$A$7=27,H55,$A$7=28,H55,$A$7=29,H57,$A$7=30,H57,$A$7=31,H57,$A$7=32,H57,$A$7=33,H59,$A$7=34,H59,$A$7=35,H59,$A$7=36,H59,$A$7=37,H60,$A$7=38,H61,$A$7=39,H61,$A$7=40,H61)</f>
        <v>0</v>
      </c>
      <c r="K41" s="4" cm="1">
        <f t="array" ref="K41">_xlfn.IFS($A$7=1,0,$A$7=2,0,$A$7=3,0,$A$7=4,H61,$A$7=5,H62,$A$7=6,H62,$A$7=7,H62,$A$7=8,H50,$A$7=9,H50,$A$7=10,H50,$A$7=11,H50,$A$7=12,H50,$A$7=13,H53,$A$7=14,H53,$A$7=15,H53,$A$7=16,H53,$A$7=17,H56,$A$7=18,H56,$A$7=19,H56,$A$7=20,H56,$A$7=21,H59,$A$7=22,H59,$A$7=23,H59,$A$7=24,H59,$A$7=25,H62,$A$7=26,H62,$A$7=27,H62,$A$7=28,H62,$A$7=29,H65,$A$7=30,H65,$A$7=31,H65,$A$7=32,H65,$A$7=33,H68,$A$7=34,H68,$A$7=35,H68,$A$7=36,H68,$A$7=37,H69,$A$7=38,H70,$A$7=39,H71,$A$7=40,H71)</f>
        <v>0</v>
      </c>
      <c r="L41" s="4">
        <f t="shared" si="1"/>
        <v>0</v>
      </c>
      <c r="M41" s="4" cm="1">
        <f t="array" ref="M41">_xlfn.IFS($A$7=1,0,$A$7=2,0,$A$7=3,0,$A$7=4,L42,$A$7=5,L43,$A$7=6,L43,$A$7=7,L43,$A$7=8,L43,$A$7=9,L44,$A$7=10,L44,$A$7=11,L44,$A$7=12,L44,$A$7=13,L45,$A$7=14,L45,$A$7=15,L45,$A$7=16,L45,$A$7=17,L46,$A$7=18,L46,$A$7=19,L46,$A$7=20,L46,$A$7=21,L47,$A$7=22,L47,$A$7=23,L47,$A$7=24,L47,$A$7=25,L48,$A$7=26,L48,$A$7=27,L48,$A$7=28,L48,$A$7=29,L49,$A$7=30,L49,$A$7=31,L49,$A$7=32,L49,$A$7=33,L50,$A$7=34,L50,$A$7=35,L50,$A$7=36,L50,$A$7=37,L51,$A$7=38,L51,$A$7=39,L51,$A$7=40,L51)</f>
        <v>0</v>
      </c>
      <c r="N41" s="4" cm="1">
        <f t="array" ref="N41">_xlfn.IFS($A$7=1,0,$A$7=2,0,$A$7=3,0,$A$7=4,L51,$A$7=5,L52,$A$7=6,L52,$A$7=7,L52,$A$7=8,L52,$A$7=9,L53,$A$7=10,L47,$A$7=11,L47,$A$7=12,L47,$A$7=13,L49,$A$7=14,L49,$A$7=15,L49,$A$7=16,L49,$A$7=17,L51,$A$7=18,L51,$A$7=19,L51,$A$7=20,L51,$A$7=21,L53,$A$7=22,L53,$A$7=23,L53,$A$7=24,L53,$A$7=25,L55,$A$7=26,L55,$A$7=27,L55,$A$7=28,L55,$A$7=29,L57,$A$7=30,L57,$A$7=31,L57,$A$7=32,L57,$A$7=33,L59,$A$7=34,L59,$A$7=35,L59,$A$7=36,L59,$A$7=37,L60,$A$7=38,L61,$A$7=39,L61,$A$7=40,L61)</f>
        <v>0</v>
      </c>
      <c r="O41" s="4" cm="1">
        <f t="array" ref="O41">_xlfn.IFS($A$7=1,0,$A$7=2,0,$A$7=3,0,$A$7=4,L61,$A$7=5,L62,$A$7=6,L62,$A$7=7,L62,$A$7=8,L50,$A$7=9,L50,$A$7=10,L50,$A$7=11,L50,$A$7=12,L50,$A$7=13,L53,$A$7=14,L53,$A$7=15,L53,$A$7=16,L53,$A$7=17,L56,$A$7=18,L56,$A$7=19,L56,$A$7=20,L56,$A$7=21,L59,$A$7=22,L59,$A$7=23,L59,$A$7=24,L59,$A$7=25,L62,$A$7=26,L62,$A$7=27,L62,$A$7=28,L62,$A$7=29,L65,$A$7=30,L65,$A$7=31,L65,$A$7=32,L65,$A$7=33,L68,$A$7=34,L68,$A$7=35,L68,$A$7=36,L68,$A$7=37,L69,$A$7=38,L70,$A$7=39,L71,$A$7=40,L71)</f>
        <v>0</v>
      </c>
      <c r="P41" s="4">
        <f t="shared" si="2"/>
        <v>0</v>
      </c>
      <c r="Q41" s="4" cm="1">
        <f t="array" ref="Q41">_xlfn.IFS($A$7=1,0,$A$7=2,0,$A$7=3,0,$A$7=4,P42,$A$7=5,P43,$A$7=6,P43,$A$7=7,P43,$A$7=8,P43,$A$7=9,P44,$A$7=10,P44,$A$7=11,P44,$A$7=12,P44,$A$7=13,P45,$A$7=14,P45,$A$7=15,P45,$A$7=16,P45,$A$7=17,P46,$A$7=18,P46,$A$7=19,P46,$A$7=20,P46,$A$7=21,P47,$A$7=22,P47,$A$7=23,P47,$A$7=24,P47,$A$7=25,P48,$A$7=26,P48,$A$7=27,P48,$A$7=28,P48,$A$7=29,P49,$A$7=30,P49,$A$7=31,P49,$A$7=32,P49,$A$7=33,P50,$A$7=34,P50,$A$7=35,P50,$A$7=36,P50,$A$7=37,P51,$A$7=38,P51,$A$7=39,P51,$A$7=40,P51)</f>
        <v>0</v>
      </c>
      <c r="R41" s="4" cm="1">
        <f t="array" ref="R41">_xlfn.IFS($A$7=1,0,$A$7=2,0,$A$7=3,0,$A$7=4,P51,$A$7=5,P52,$A$7=6,P52,$A$7=7,P52,$A$7=8,P52,$A$7=9,P53,$A$7=10,P47,$A$7=11,P47,$A$7=12,P47,$A$7=13,P49,$A$7=14,P49,$A$7=15,P49,$A$7=16,P49,$A$7=17,P51,$A$7=18,P51,$A$7=19,P51,$A$7=20,P51,$A$7=21,P53,$A$7=22,P53,$A$7=23,P53,$A$7=24,P53,$A$7=25,P55,$A$7=26,P55,$A$7=27,P55,$A$7=28,P55,$A$7=29,P57,$A$7=30,P57,$A$7=31,P57,$A$7=32,P57,$A$7=33,P59,$A$7=34,P59,$A$7=35,P59,$A$7=36,P59,$A$7=37,P60,$A$7=38,P61,$A$7=39,P61,$A$7=40,P61)</f>
        <v>0</v>
      </c>
      <c r="S41" s="4" cm="1">
        <f t="array" ref="S41">_xlfn.IFS($A$7=1,0,$A$7=2,0,$A$7=3,0,$A$7=4,P61,$A$7=5,P62,$A$7=6,P62,$A$7=7,P62,$A$7=8,P50,$A$7=9,P50,$A$7=10,P50,$A$7=11,P50,$A$7=12,P50,$A$7=13,P53,$A$7=14,P53,$A$7=15,P53,$A$7=16,P53,$A$7=17,P56,$A$7=18,P56,$A$7=19,P56,$A$7=20,P56,$A$7=21,P59,$A$7=22,P59,$A$7=23,P59,$A$7=24,P59,$A$7=25,P62,$A$7=26,P62,$A$7=27,P62,$A$7=28,P62,$A$7=29,P65,$A$7=30,P65,$A$7=31,P65,$A$7=32,P65,$A$7=33,P68,$A$7=34,P68,$A$7=35,P68,$A$7=36,P68,$A$7=37,P69,$A$7=38,P70,$A$7=39,P71,$A$7=40,P71)</f>
        <v>0</v>
      </c>
      <c r="T41" s="4">
        <f t="shared" si="3"/>
        <v>0</v>
      </c>
      <c r="U41" s="4" cm="1">
        <f t="array" ref="U41">_xlfn.IFS($A$7=1,0,$A$7=2,0,$A$7=3,0,$A$7=4,T42,$A$7=5,T43,$A$7=6,T43,$A$7=7,T43,$A$7=8,T43,$A$7=9,T44,$A$7=10,T44,$A$7=11,T44,$A$7=12,T44,$A$7=13,T45,$A$7=14,T45,$A$7=15,T45,$A$7=16,T45,$A$7=17,T46,$A$7=18,T46,$A$7=19,T46,$A$7=20,T46,$A$7=21,T47,$A$7=22,T47,$A$7=23,T47,$A$7=24,T47,$A$7=25,T48,$A$7=26,T48,$A$7=27,T48,$A$7=28,T48,$A$7=29,T49,$A$7=30,T49,$A$7=31,T49,$A$7=32,T49,$A$7=33,T50,$A$7=34,T50,$A$7=35,T50,$A$7=36,T50,$A$7=37,T51,$A$7=38,T51,$A$7=39,T51,$A$7=40,T51)</f>
        <v>0</v>
      </c>
      <c r="V41" s="4" cm="1">
        <f t="array" ref="V41">_xlfn.IFS($A$7=1,0,$A$7=2,0,$A$7=3,0,$A$7=4,T51,$A$7=5,T52,$A$7=6,T52,$A$7=7,T52,$A$7=8,T52,$A$7=9,T53,$A$7=10,T47,$A$7=11,T47,$A$7=12,T47,$A$7=13,T49,$A$7=14,T49,$A$7=15,T49,$A$7=16,T49,$A$7=17,T51,$A$7=18,T51,$A$7=19,T51,$A$7=20,T51,$A$7=21,T53,$A$7=22,T53,$A$7=23,T53,$A$7=24,T53,$A$7=25,T55,$A$7=26,T55,$A$7=27,T55,$A$7=28,T55,$A$7=29,T57,$A$7=30,T57,$A$7=31,T57,$A$7=32,T57,$A$7=33,T59,$A$7=34,T59,$A$7=35,T59,$A$7=36,T59,$A$7=37,T60,$A$7=38,T61,$A$7=39,T61,$A$7=40,T61)</f>
        <v>0</v>
      </c>
      <c r="W41" s="4" cm="1">
        <f t="array" ref="W41">_xlfn.IFS($A$7=1,0,$A$7=2,0,$A$7=3,0,$A$7=4,T61,$A$7=5,T62,$A$7=6,T62,$A$7=7,T62,$A$7=8,T50,$A$7=9,T50,$A$7=10,T50,$A$7=11,T50,$A$7=12,T50,$A$7=13,T53,$A$7=14,T53,$A$7=15,T53,$A$7=16,T53,$A$7=17,T56,$A$7=18,T56,$A$7=19,T56,$A$7=20,T56,$A$7=21,T59,$A$7=22,T59,$A$7=23,T59,$A$7=24,T59,$A$7=25,T62,$A$7=26,T62,$A$7=27,T62,$A$7=28,T62,$A$7=29,T65,$A$7=30,T65,$A$7=31,T65,$A$7=32,T65,$A$7=33,T68,$A$7=34,T68,$A$7=35,T68,$A$7=36,T68,$A$7=37,T69,$A$7=38,T70,$A$7=39,T71,$A$7=40,T71)</f>
        <v>0</v>
      </c>
      <c r="X41" s="4">
        <f t="shared" si="4"/>
        <v>0</v>
      </c>
      <c r="Y41" s="4" cm="1">
        <f t="array" ref="Y41">_xlfn.IFS($A$7=1,0,$A$7=2,0,$A$7=3,0,$A$7=4,X42,$A$7=5,X43,$A$7=6,X43,$A$7=7,X43,$A$7=8,X43,$A$7=9,X44,$A$7=10,X44,$A$7=11,X44,$A$7=12,X44,$A$7=13,X45,$A$7=14,X45,$A$7=15,X45,$A$7=16,X45,$A$7=17,X46,$A$7=18,X46,$A$7=19,X46,$A$7=20,X46,$A$7=21,X47,$A$7=22,X47,$A$7=23,X47,$A$7=24,X47,$A$7=25,X48,$A$7=26,X48,$A$7=27,X48,$A$7=28,X48,$A$7=29,X49,$A$7=30,X49,$A$7=31,X49,$A$7=32,X49,$A$7=33,X50,$A$7=34,X50,$A$7=35,X50,$A$7=36,X50,$A$7=37,X51,$A$7=38,X51,$A$7=39,X51,$A$7=40,X51)</f>
        <v>0</v>
      </c>
      <c r="Z41" s="4" cm="1">
        <f t="array" ref="Z41">_xlfn.IFS($A$7=1,0,$A$7=2,0,$A$7=3,0,$A$7=4,X51,$A$7=5,X52,$A$7=6,X52,$A$7=7,X52,$A$7=8,X52,$A$7=9,X53,$A$7=10,X47,$A$7=11,X47,$A$7=12,X47,$A$7=13,X49,$A$7=14,X49,$A$7=15,X49,$A$7=16,X49,$A$7=17,X51,$A$7=18,X51,$A$7=19,X51,$A$7=20,X51,$A$7=21,X53,$A$7=22,X53,$A$7=23,X53,$A$7=24,X53,$A$7=25,X55,$A$7=26,X55,$A$7=27,X55,$A$7=28,X55,$A$7=29,X57,$A$7=30,X57,$A$7=31,X57,$A$7=32,X57,$A$7=33,X59,$A$7=34,X59,$A$7=35,X59,$A$7=36,X59,$A$7=37,X60,$A$7=38,X61,$A$7=39,X61,$A$7=40,X61)</f>
        <v>0</v>
      </c>
      <c r="AA41" s="4" cm="1">
        <f t="array" ref="AA41">_xlfn.IFS($A$7=1,0,$A$7=2,0,$A$7=3,0,$A$7=4,X61,$A$7=5,X62,$A$7=6,X62,$A$7=7,X62,$A$7=8,X50,$A$7=9,X50,$A$7=10,X50,$A$7=11,X50,$A$7=12,X50,$A$7=13,X53,$A$7=14,X53,$A$7=15,X53,$A$7=16,X53,$A$7=17,X56,$A$7=18,X56,$A$7=19,X56,$A$7=20,X56,$A$7=21,X59,$A$7=22,X59,$A$7=23,X59,$A$7=24,X59,$A$7=25,X62,$A$7=26,X62,$A$7=27,X62,$A$7=28,X62,$A$7=29,X65,$A$7=30,X65,$A$7=31,X65,$A$7=32,X65,$A$7=33,X68,$A$7=34,X68,$A$7=35,X68,$A$7=36,X68,$A$7=37,X69,$A$7=38,X70,$A$7=39,X71,$A$7=40,X71)</f>
        <v>0</v>
      </c>
      <c r="AB41" s="4">
        <f t="shared" si="5"/>
        <v>0</v>
      </c>
      <c r="AC41" s="4" cm="1">
        <f t="array" ref="AC41">_xlfn.IFS($A$7=1,0,$A$7=2,0,$A$7=3,0,$A$7=4,AB42,$A$7=5,AB43,$A$7=6,AB43,$A$7=7,AB43,$A$7=8,AB43,$A$7=9,AB44,$A$7=10,AB44,$A$7=11,AB44,$A$7=12,AB44,$A$7=13,AB45,$A$7=14,AB45,$A$7=15,AB45,$A$7=16,AB45,$A$7=17,AB46,$A$7=18,AB46,$A$7=19,AB46,$A$7=20,AB46,$A$7=21,AB47,$A$7=22,AB47,$A$7=23,AB47,$A$7=24,AB47,$A$7=25,AB48,$A$7=26,AB48,$A$7=27,AB48,$A$7=28,AB48,$A$7=29,AB49,$A$7=30,AB49,$A$7=31,AB49,$A$7=32,AB49,$A$7=33,AB50,$A$7=34,AB50,$A$7=35,AB50,$A$7=36,AB50,$A$7=37,AB51,$A$7=38,AB51,$A$7=39,AB51,$A$7=40,AB51)</f>
        <v>0</v>
      </c>
      <c r="AD41" s="4" cm="1">
        <f t="array" ref="AD41">_xlfn.IFS($A$7=1,0,$A$7=2,0,$A$7=3,0,$A$7=4,AB51,$A$7=5,AB52,$A$7=6,AB52,$A$7=7,AB52,$A$7=8,AB52,$A$7=9,AB53,$A$7=10,AB47,$A$7=11,AB47,$A$7=12,AB47,$A$7=13,AB49,$A$7=14,AB49,$A$7=15,AB49,$A$7=16,AB49,$A$7=17,AB51,$A$7=18,AB51,$A$7=19,AB51,$A$7=20,AB51,$A$7=21,AB53,$A$7=22,AB53,$A$7=23,AB53,$A$7=24,AB53,$A$7=25,AB55,$A$7=26,AB55,$A$7=27,AB55,$A$7=28,AB55,$A$7=29,AB57,$A$7=30,AB57,$A$7=31,AB57,$A$7=32,AB57,$A$7=33,AB59,$A$7=34,AB59,$A$7=35,AB59,$A$7=36,AB59,$A$7=37,AB60,$A$7=38,AB61,$A$7=39,AB61,$A$7=40,AB61)</f>
        <v>0</v>
      </c>
      <c r="AE41" s="4" cm="1">
        <f t="array" ref="AE41">_xlfn.IFS($A$7=1,0,$A$7=2,0,$A$7=3,0,$A$7=4,AB61,$A$7=5,AB62,$A$7=6,AB62,$A$7=7,AB62,$A$7=8,AB50,$A$7=9,AB50,$A$7=10,AB50,$A$7=11,AB50,$A$7=12,AB50,$A$7=13,AB53,$A$7=14,AB53,$A$7=15,AB53,$A$7=16,AB53,$A$7=17,AB56,$A$7=18,AB56,$A$7=19,AB56,$A$7=20,AB56,$A$7=21,AB59,$A$7=22,AB59,$A$7=23,AB59,$A$7=24,AB59,$A$7=25,AB62,$A$7=26,AB62,$A$7=27,AB62,$A$7=28,AB62,$A$7=29,AB65,$A$7=30,AB65,$A$7=31,AB65,$A$7=32,AB65,$A$7=33,AB68,$A$7=34,AB68,$A$7=35,AB68,$A$7=36,AB68,$A$7=37,AB69,$A$7=38,AB70,$A$7=39,AB71,$A$7=40,AB71)</f>
        <v>0</v>
      </c>
      <c r="AF41" s="4">
        <f t="shared" si="6"/>
        <v>0</v>
      </c>
      <c r="AG41" s="4" cm="1">
        <f t="array" ref="AG41">_xlfn.IFS($A$7=1,0,$A$7=2,0,$A$7=3,0,$A$7=4,AF42,$A$7=5,AF43,$A$7=6,AF43,$A$7=7,AF43,$A$7=8,AF43,$A$7=9,AF44,$A$7=10,AF44,$A$7=11,AF44,$A$7=12,AF44,$A$7=13,AF45,$A$7=14,AF45,$A$7=15,AF45,$A$7=16,AF45,$A$7=17,AF46,$A$7=18,AF46,$A$7=19,AF46,$A$7=20,AF46,$A$7=21,AF47,$A$7=22,AF47,$A$7=23,AF47,$A$7=24,AF47,$A$7=25,AF48,$A$7=26,AF48,$A$7=27,AF48,$A$7=28,AF48,$A$7=29,AF49,$A$7=30,AF49,$A$7=31,AF49,$A$7=32,AF49,$A$7=33,AF50,$A$7=34,AF50,$A$7=35,AF50,$A$7=36,AF50,$A$7=37,AF51,$A$7=38,AF51,$A$7=39,AF51,$A$7=40,AF51)</f>
        <v>0</v>
      </c>
      <c r="AH41" s="4" cm="1">
        <f t="array" ref="AH41">_xlfn.IFS($A$7=1,0,$A$7=2,0,$A$7=3,0,$A$7=4,AF51,$A$7=5,AF52,$A$7=6,AF52,$A$7=7,AF52,$A$7=8,AF52,$A$7=9,AF53,$A$7=10,AF47,$A$7=11,AF47,$A$7=12,AF47,$A$7=13,AF49,$A$7=14,AF49,$A$7=15,AF49,$A$7=16,AF49,$A$7=17,AF51,$A$7=18,AF51,$A$7=19,AF51,$A$7=20,AF51,$A$7=21,AF53,$A$7=22,AF53,$A$7=23,AF53,$A$7=24,AF53,$A$7=25,AF55,$A$7=26,AF55,$A$7=27,AF55,$A$7=28,AF55,$A$7=29,AF57,$A$7=30,AF57,$A$7=31,AF57,$A$7=32,AF57,$A$7=33,AF59,$A$7=34,AF59,$A$7=35,AF59,$A$7=36,AF59,$A$7=37,AF60,$A$7=38,AF61,$A$7=39,AF61,$A$7=40,AF61)</f>
        <v>0</v>
      </c>
      <c r="AI41" s="4" cm="1">
        <f t="array" ref="AI41">_xlfn.IFS($A$7=1,0,$A$7=2,0,$A$7=3,0,$A$7=4,AF61,$A$7=5,AF62,$A$7=6,AF62,$A$7=7,AF62,$A$7=8,AF50,$A$7=9,AF50,$A$7=10,AF50,$A$7=11,AF50,$A$7=12,AF50,$A$7=13,AF53,$A$7=14,AF53,$A$7=15,AF53,$A$7=16,AF53,$A$7=17,AF56,$A$7=18,AF56,$A$7=19,AF56,$A$7=20,AF56,$A$7=21,AF59,$A$7=22,AF59,$A$7=23,AF59,$A$7=24,AF59,$A$7=25,AF62,$A$7=26,AF62,$A$7=27,AF62,$A$7=28,AF62,$A$7=29,AF65,$A$7=30,AF65,$A$7=31,AF65,$A$7=32,AF65,$A$7=33,AF68,$A$7=34,AF68,$A$7=35,AF68,$A$7=36,AF68,$A$7=37,AF69,$A$7=38,AF70,$A$7=39,AF71,$A$7=40,AF71)</f>
        <v>0</v>
      </c>
      <c r="AJ41" s="4">
        <f t="shared" si="7"/>
        <v>0</v>
      </c>
      <c r="AK41" s="4" cm="1">
        <f t="array" ref="AK41">_xlfn.IFS($A$7=1,0,$A$7=2,0,$A$7=3,0,$A$7=4,AJ42,$A$7=5,AJ43,$A$7=6,AJ43,$A$7=7,AJ43,$A$7=8,AJ43,$A$7=9,AJ44,$A$7=10,AJ44,$A$7=11,AJ44,$A$7=12,AJ44,$A$7=13,AJ45,$A$7=14,AJ45,$A$7=15,AJ45,$A$7=16,AJ45,$A$7=17,AJ46,$A$7=18,AJ46,$A$7=19,AJ46,$A$7=20,AJ46,$A$7=21,AJ47,$A$7=22,AJ47,$A$7=23,AJ47,$A$7=24,AJ47,$A$7=25,AJ48,$A$7=26,AJ48,$A$7=27,AJ48,$A$7=28,AJ48,$A$7=29,AJ49,$A$7=30,AJ49,$A$7=31,AJ49,$A$7=32,AJ49,$A$7=33,AJ50,$A$7=34,AJ50,$A$7=35,AJ50,$A$7=36,AJ50,$A$7=37,AJ51,$A$7=38,AJ51,$A$7=39,AJ51,$A$7=40,AJ51)</f>
        <v>0</v>
      </c>
      <c r="AL41" s="4" cm="1">
        <f t="array" ref="AL41">_xlfn.IFS($A$7=1,0,$A$7=2,0,$A$7=3,0,$A$7=4,AJ51,$A$7=5,AJ52,$A$7=6,AJ52,$A$7=7,AJ52,$A$7=8,AJ52,$A$7=9,AJ53,$A$7=10,AJ47,$A$7=11,AJ47,$A$7=12,AJ47,$A$7=13,AJ49,$A$7=14,AJ49,$A$7=15,AJ49,$A$7=16,AJ49,$A$7=17,AJ51,$A$7=18,AJ51,$A$7=19,AJ51,$A$7=20,AJ51,$A$7=21,AJ53,$A$7=22,AJ53,$A$7=23,AJ53,$A$7=24,AJ53,$A$7=25,AJ55,$A$7=26,AJ55,$A$7=27,AJ55,$A$7=28,AJ55,$A$7=29,AJ57,$A$7=30,AJ57,$A$7=31,AJ57,$A$7=32,AJ57,$A$7=33,AJ59,$A$7=34,AJ59,$A$7=35,AJ59,$A$7=36,AJ59,$A$7=37,AJ60,$A$7=38,AJ61,$A$7=39,AJ61,$A$7=40,AJ61)</f>
        <v>0</v>
      </c>
      <c r="AM41" s="4" cm="1">
        <f t="array" ref="AM41">_xlfn.IFS($A$7=1,0,$A$7=2,0,$A$7=3,0,$A$7=4,AJ61,$A$7=5,AJ62,$A$7=6,AJ62,$A$7=7,AJ62,$A$7=8,AJ50,$A$7=9,AJ50,$A$7=10,AJ50,$A$7=11,AJ50,$A$7=12,AJ50,$A$7=13,AJ53,$A$7=14,AJ53,$A$7=15,AJ53,$A$7=16,AJ53,$A$7=17,AJ56,$A$7=18,AJ56,$A$7=19,AJ56,$A$7=20,AJ56,$A$7=21,AJ59,$A$7=22,AJ59,$A$7=23,AJ59,$A$7=24,AJ59,$A$7=25,AJ62,$A$7=26,AJ62,$A$7=27,AJ62,$A$7=28,AJ62,$A$7=29,AJ65,$A$7=30,AJ65,$A$7=31,AJ65,$A$7=32,AJ65,$A$7=33,AJ68,$A$7=34,AJ68,$A$7=35,AJ68,$A$7=36,AJ68,$A$7=37,AJ69,$A$7=38,AJ70,$A$7=39,AJ71,$A$7=40,AJ71)</f>
        <v>0</v>
      </c>
      <c r="AN41" s="4">
        <f t="shared" si="8"/>
        <v>0</v>
      </c>
      <c r="AO41" s="4" cm="1">
        <f t="array" ref="AO41">_xlfn.IFS($A$7=1,0,$A$7=2,0,$A$7=3,0,$A$7=4,AN42,$A$7=5,AN43,$A$7=6,AN43,$A$7=7,AN43,$A$7=8,AN43,$A$7=9,AN44,$A$7=10,AN44,$A$7=11,AN44,$A$7=12,AN44,$A$7=13,AN45,$A$7=14,AN45,$A$7=15,AN45,$A$7=16,AN45,$A$7=17,AN46,$A$7=18,AN46,$A$7=19,AN46,$A$7=20,AN46,$A$7=21,AN47,$A$7=22,AN47,$A$7=23,AN47,$A$7=24,AN47,$A$7=25,AN48,$A$7=26,AN48,$A$7=27,AN48,$A$7=28,AN48,$A$7=29,AN49,$A$7=30,AN49,$A$7=31,AN49,$A$7=32,AN49,$A$7=33,AN50,$A$7=34,AN50,$A$7=35,AN50,$A$7=36,AN50,$A$7=37,AN51,$A$7=38,AN51,$A$7=39,AN51,$A$7=40,AN51)</f>
        <v>0</v>
      </c>
      <c r="AP41" s="4" cm="1">
        <f t="array" ref="AP41">_xlfn.IFS($A$7=1,0,$A$7=2,0,$A$7=3,0,$A$7=4,AN51,$A$7=5,AN52,$A$7=6,AN52,$A$7=7,AN52,$A$7=8,AN52,$A$7=9,AN53,$A$7=10,AN47,$A$7=11,AN47,$A$7=12,AN47,$A$7=13,AN49,$A$7=14,AN49,$A$7=15,AN49,$A$7=16,AN49,$A$7=17,AN51,$A$7=18,AN51,$A$7=19,AN51,$A$7=20,AN51,$A$7=21,AN53,$A$7=22,AN53,$A$7=23,AN53,$A$7=24,AN53,$A$7=25,AN55,$A$7=26,AN55,$A$7=27,AN55,$A$7=28,AN55,$A$7=29,AN57,$A$7=30,AN57,$A$7=31,AN57,$A$7=32,AN57,$A$7=33,AN59,$A$7=34,AN59,$A$7=35,AN59,$A$7=36,AN59,$A$7=37,AN60,$A$7=38,AN61,$A$7=39,AN61,$A$7=40,AN61)</f>
        <v>0</v>
      </c>
      <c r="AQ41" s="4" cm="1">
        <f t="array" ref="AQ41">_xlfn.IFS($A$7=1,0,$A$7=2,0,$A$7=3,0,$A$7=4,AN61,$A$7=5,AN62,$A$7=6,AN62,$A$7=7,AN62,$A$7=8,AN50,$A$7=9,AN50,$A$7=10,AN50,$A$7=11,AN50,$A$7=12,AN50,$A$7=13,AN53,$A$7=14,AN53,$A$7=15,AN53,$A$7=16,AN53,$A$7=17,AN56,$A$7=18,AN56,$A$7=19,AN56,$A$7=20,AN56,$A$7=21,AN59,$A$7=22,AN59,$A$7=23,AN59,$A$7=24,AN59,$A$7=25,AN62,$A$7=26,AN62,$A$7=27,AN62,$A$7=28,AN62,$A$7=29,AN65,$A$7=30,AN65,$A$7=31,AN65,$A$7=32,AN65,$A$7=33,AN68,$A$7=34,AN68,$A$7=35,AN68,$A$7=36,AN68,$A$7=37,AN69,$A$7=38,AN70,$A$7=39,AN71,$A$7=40,AN71)</f>
        <v>0</v>
      </c>
      <c r="AR41" s="4">
        <f t="shared" si="9"/>
        <v>0</v>
      </c>
      <c r="AS41" s="4" cm="1">
        <f t="array" ref="AS41">_xlfn.IFS($A$7=1,0,$A$7=2,0,$A$7=3,0,$A$7=4,AR42,$A$7=5,AR43,$A$7=6,AR43,$A$7=7,AR43,$A$7=8,AR43,$A$7=9,AR44,$A$7=10,AR44,$A$7=11,AR44,$A$7=12,AR44,$A$7=13,AR45,$A$7=14,AR45,$A$7=15,AR45,$A$7=16,AR45,$A$7=17,AR46,$A$7=18,AR46,$A$7=19,AR46,$A$7=20,AR46,$A$7=21,AR47,$A$7=22,AR47,$A$7=23,AR47,$A$7=24,AR47,$A$7=25,AR48,$A$7=26,AR48,$A$7=27,AR48,$A$7=28,AR48,$A$7=29,AR49,$A$7=30,AR49,$A$7=31,AR49,$A$7=32,AR49,$A$7=33,AR50,$A$7=34,AR50,$A$7=35,AR50,$A$7=36,AR50,$A$7=37,AR51,$A$7=38,AR51,$A$7=39,AR51,$A$7=40,AR51)</f>
        <v>0</v>
      </c>
      <c r="AT41" s="4" cm="1">
        <f t="array" ref="AT41">_xlfn.IFS($A$7=1,0,$A$7=2,0,$A$7=3,0,$A$7=4,AR51,$A$7=5,AR52,$A$7=6,AR52,$A$7=7,AR52,$A$7=8,AR52,$A$7=9,AR53,$A$7=10,AR47,$A$7=11,AR47,$A$7=12,AR47,$A$7=13,AR49,$A$7=14,AR49,$A$7=15,AR49,$A$7=16,AR49,$A$7=17,AR51,$A$7=18,AR51,$A$7=19,AR51,$A$7=20,AR51,$A$7=21,AR53,$A$7=22,AR53,$A$7=23,AR53,$A$7=24,AR53,$A$7=25,AR55,$A$7=26,AR55,$A$7=27,AR55,$A$7=28,AR55,$A$7=29,AR57,$A$7=30,AR57,$A$7=31,AR57,$A$7=32,AR57,$A$7=33,AR59,$A$7=34,AR59,$A$7=35,AR59,$A$7=36,AR59,$A$7=37,AR60,$A$7=38,AR61,$A$7=39,AR61,$A$7=40,AR61)</f>
        <v>0</v>
      </c>
      <c r="AU41" s="4" cm="1">
        <f t="array" ref="AU41">_xlfn.IFS($A$7=1,0,$A$7=2,0,$A$7=3,0,$A$7=4,AR61,$A$7=5,AR62,$A$7=6,AR62,$A$7=7,AR62,$A$7=8,AR50,$A$7=9,AR50,$A$7=10,AR50,$A$7=11,AR50,$A$7=12,AR50,$A$7=13,AR53,$A$7=14,AR53,$A$7=15,AR53,$A$7=16,AR53,$A$7=17,AR56,$A$7=18,AR56,$A$7=19,AR56,$A$7=20,AR56,$A$7=21,AR59,$A$7=22,AR59,$A$7=23,AR59,$A$7=24,AR59,$A$7=25,AR62,$A$7=26,AR62,$A$7=27,AR62,$A$7=28,AR62,$A$7=29,AR65,$A$7=30,AR65,$A$7=31,AR65,$A$7=32,AR65,$A$7=33,AR68,$A$7=34,AR68,$A$7=35,AR68,$A$7=36,AR68,$A$7=37,AR69,$A$7=38,AR70,$A$7=39,AR71,$A$7=40,AR71)</f>
        <v>0</v>
      </c>
      <c r="AV41" s="4">
        <f t="shared" si="10"/>
        <v>0</v>
      </c>
      <c r="AW41" s="4" cm="1">
        <f t="array" ref="AW41">_xlfn.IFS($A$7=1,0,$A$7=2,0,$A$7=3,0,$A$7=4,AV42,$A$7=5,AV43,$A$7=6,AV43,$A$7=7,AV43,$A$7=8,AV43,$A$7=9,AV44,$A$7=10,AV44,$A$7=11,AV44,$A$7=12,AV44,$A$7=13,AV45,$A$7=14,AV45,$A$7=15,AV45,$A$7=16,AV45,$A$7=17,AV46,$A$7=18,AV46,$A$7=19,AV46,$A$7=20,AV46,$A$7=21,AV47,$A$7=22,AV47,$A$7=23,AV47,$A$7=24,AV47,$A$7=25,AV48,$A$7=26,AV48,$A$7=27,AV48,$A$7=28,AV48,$A$7=29,AV49,$A$7=30,AV49,$A$7=31,AV49,$A$7=32,AV49,$A$7=33,AV50,$A$7=34,AV50,$A$7=35,AV50,$A$7=36,AV50,$A$7=37,AV51,$A$7=38,AV51,$A$7=39,AV51,$A$7=40,AV51)</f>
        <v>0</v>
      </c>
      <c r="AX41" s="4" cm="1">
        <f t="array" ref="AX41">_xlfn.IFS($A$7=1,0,$A$7=2,0,$A$7=3,0,$A$7=4,AV51,$A$7=5,AV52,$A$7=6,AV52,$A$7=7,AV52,$A$7=8,AV52,$A$7=9,AV53,$A$7=10,AV47,$A$7=11,AV47,$A$7=12,AV47,$A$7=13,AV49,$A$7=14,AV49,$A$7=15,AV49,$A$7=16,AV49,$A$7=17,AV51,$A$7=18,AV51,$A$7=19,AV51,$A$7=20,AV51,$A$7=21,AV53,$A$7=22,AV53,$A$7=23,AV53,$A$7=24,AV53,$A$7=25,AV55,$A$7=26,AV55,$A$7=27,AV55,$A$7=28,AV55,$A$7=29,AV57,$A$7=30,AV57,$A$7=31,AV57,$A$7=32,AV57,$A$7=33,AV59,$A$7=34,AV59,$A$7=35,AV59,$A$7=36,AV59,$A$7=37,AV60,$A$7=38,AV61,$A$7=39,AV61,$A$7=40,AV61)</f>
        <v>0</v>
      </c>
      <c r="AY41" s="4" cm="1">
        <f t="array" ref="AY41">_xlfn.IFS($A$7=1,0,$A$7=2,0,$A$7=3,0,$A$7=4,AV61,$A$7=5,AV62,$A$7=6,AV62,$A$7=7,AV62,$A$7=8,AV50,$A$7=9,AV50,$A$7=10,AV50,$A$7=11,AV50,$A$7=12,AV50,$A$7=13,AV53,$A$7=14,AV53,$A$7=15,AV53,$A$7=16,AV53,$A$7=17,AV56,$A$7=18,AV56,$A$7=19,AV56,$A$7=20,AV56,$A$7=21,AV59,$A$7=22,AV59,$A$7=23,AV59,$A$7=24,AV59,$A$7=25,AV62,$A$7=26,AV62,$A$7=27,AV62,$A$7=28,AV62,$A$7=29,AV65,$A$7=30,AV65,$A$7=31,AV65,$A$7=32,AV65,$A$7=33,AV68,$A$7=34,AV68,$A$7=35,AV68,$A$7=36,AV68,$A$7=37,AV69,$A$7=38,AV70,$A$7=39,AV71,$A$7=40,AV71)</f>
        <v>0</v>
      </c>
      <c r="BF41" s="1"/>
      <c r="BG41" s="1"/>
      <c r="BH41" s="1"/>
      <c r="BI41" s="1"/>
      <c r="BJ41" s="1"/>
      <c r="BK41" s="1"/>
    </row>
    <row r="42" spans="1:63" x14ac:dyDescent="0.2">
      <c r="A42" s="1">
        <v>-8</v>
      </c>
      <c r="B42">
        <v>39</v>
      </c>
      <c r="C42" s="3">
        <f t="shared" si="0"/>
        <v>0.40972222222222227</v>
      </c>
      <c r="D42" s="4">
        <f>'Zeitpläne Stationen'!B41</f>
        <v>0</v>
      </c>
      <c r="E42" s="4" cm="1">
        <f t="array" ref="E42">_xlfn.IFS($A$7=1,0,$A$7=2,0,$A$7=3,0,$A$7=4,D43,$A$7=5,D44,$A$7=6,D44,$A$7=7,D44,$A$7=8,D44,$A$7=9,D45,$A$7=10,D45,$A$7=11,D45,$A$7=12,D45,$A$7=13,D46,$A$7=14,D46,$A$7=15,D46,$A$7=16,D46,$A$7=17,D47,$A$7=18,D47,$A$7=19,D47,$A$7=20,D47,$A$7=21,D48,$A$7=22,D48,$A$7=23,D48,$A$7=24,D48,$A$7=25,D49,$A$7=26,D49,$A$7=27,D49,$A$7=28,D49,$A$7=29,D50,$A$7=30,D50,$A$7=31,D50,$A$7=32,D50,$A$7=33,D51,$A$7=34,D51,$A$7=35,D51,$A$7=36,D51,$A$7=37,D52,$A$7=38,D52,$A$7=39,D52,$A$7=40,D52)</f>
        <v>6</v>
      </c>
      <c r="F42" s="4" cm="1">
        <f t="array" ref="F42">_xlfn.IFS($A$7=1,0,$A$7=2,0,$A$7=3,0,$A$7=4,D52,$A$7=5,D53,$A$7=6,D53,$A$7=7,D53,$A$7=8,D53,$A$7=9,D54,$A$7=10,D48,$A$7=11,D48,$A$7=12,D48,$A$7=13,D50,$A$7=14,D50,$A$7=15,D50,$A$7=16,D50,$A$7=17,D52,$A$7=18,D52,$A$7=19,D52,$A$7=20,D52,$A$7=21,D54,$A$7=22,D54,$A$7=23,D54,$A$7=24,D54,$A$7=25,D56,$A$7=26,D56,$A$7=27,D56,$A$7=28,D56,$A$7=29,D58,$A$7=30,D58,$A$7=31,D58,$A$7=32,D58,$A$7=33,D60,$A$7=34,D60,$A$7=35,D60,$A$7=36,D60,$A$7=37,D61,$A$7=38,D62,$A$7=39,D62,$A$7=40,D62)</f>
        <v>13</v>
      </c>
      <c r="G42" s="4" cm="1">
        <f t="array" ref="G42">_xlfn.IFS($A$7=1,0,$A$7=2,0,$A$7=3,0,$A$7=4,D62,$A$7=5,D63,$A$7=6,D63,$A$7=7,D63,$A$7=8,D51,$A$7=9,D51,$A$7=10,D51,$A$7=11,D51,$A$7=12,D51,$A$7=13,D54,$A$7=14,D54,$A$7=15,D54,$A$7=16,D54,$A$7=17,D57,$A$7=18,D57,$A$7=19,D57,$A$7=20,D57,$A$7=21,D60,$A$7=22,D60,$A$7=23,D60,$A$7=24,D60,$A$7=25,D63,$A$7=26,D63,$A$7=27,D63,$A$7=28,D63,$A$7=29,D66,$A$7=30,D66,$A$7=31,D66,$A$7=32,D66,$A$7=33,D69,$A$7=34,D69,$A$7=35,D69,$A$7=36,D69,$A$7=37,D70,$A$7=38,D71,$A$7=39,D72,$A$7=40,D72)</f>
        <v>20</v>
      </c>
      <c r="H42" s="4">
        <f>'Zeitpläne Stationen'!B40</f>
        <v>0</v>
      </c>
      <c r="I42" s="4" cm="1">
        <f t="array" ref="I42">_xlfn.IFS($A$7=1,0,$A$7=2,0,$A$7=3,0,$A$7=4,H43,$A$7=5,H44,$A$7=6,H44,$A$7=7,H44,$A$7=8,H44,$A$7=9,H45,$A$7=10,H45,$A$7=11,H45,$A$7=12,H45,$A$7=13,H46,$A$7=14,H46,$A$7=15,H46,$A$7=16,H46,$A$7=17,H47,$A$7=18,H47,$A$7=19,H47,$A$7=20,H47,$A$7=21,H48,$A$7=22,H48,$A$7=23,H48,$A$7=24,H48,$A$7=25,H49,$A$7=26,H49,$A$7=27,H49,$A$7=28,H49,$A$7=29,H50,$A$7=30,H50,$A$7=31,H50,$A$7=32,H50,$A$7=33,H51,$A$7=34,H51,$A$7=35,H51,$A$7=36,H51,$A$7=37,H52,$A$7=38,H52,$A$7=39,H52,$A$7=40,H52)</f>
        <v>0</v>
      </c>
      <c r="J42" s="4" cm="1">
        <f t="array" ref="J42">_xlfn.IFS($A$7=1,0,$A$7=2,0,$A$7=3,0,$A$7=4,H52,$A$7=5,H53,$A$7=6,H53,$A$7=7,H53,$A$7=8,H53,$A$7=9,H54,$A$7=10,H48,$A$7=11,H48,$A$7=12,H48,$A$7=13,H50,$A$7=14,H50,$A$7=15,H50,$A$7=16,H50,$A$7=17,H52,$A$7=18,H52,$A$7=19,H52,$A$7=20,H52,$A$7=21,H54,$A$7=22,H54,$A$7=23,H54,$A$7=24,H54,$A$7=25,H56,$A$7=26,H56,$A$7=27,H56,$A$7=28,H56,$A$7=29,H58,$A$7=30,H58,$A$7=31,H58,$A$7=32,H58,$A$7=33,H60,$A$7=34,H60,$A$7=35,H60,$A$7=36,H60,$A$7=37,H61,$A$7=38,H62,$A$7=39,H62,$A$7=40,H62)</f>
        <v>0</v>
      </c>
      <c r="K42" s="4" cm="1">
        <f t="array" ref="K42">_xlfn.IFS($A$7=1,0,$A$7=2,0,$A$7=3,0,$A$7=4,H62,$A$7=5,H63,$A$7=6,H63,$A$7=7,H63,$A$7=8,H51,$A$7=9,H51,$A$7=10,H51,$A$7=11,H51,$A$7=12,H51,$A$7=13,H54,$A$7=14,H54,$A$7=15,H54,$A$7=16,H54,$A$7=17,H57,$A$7=18,H57,$A$7=19,H57,$A$7=20,H57,$A$7=21,H60,$A$7=22,H60,$A$7=23,H60,$A$7=24,H60,$A$7=25,H63,$A$7=26,H63,$A$7=27,H63,$A$7=28,H63,$A$7=29,H66,$A$7=30,H66,$A$7=31,H66,$A$7=32,H66,$A$7=33,H69,$A$7=34,H69,$A$7=35,H69,$A$7=36,H69,$A$7=37,H70,$A$7=38,H71,$A$7=39,H72,$A$7=40,H72)</f>
        <v>0</v>
      </c>
      <c r="L42" s="4">
        <f t="shared" si="1"/>
        <v>0</v>
      </c>
      <c r="M42" s="4" cm="1">
        <f t="array" ref="M42">_xlfn.IFS($A$7=1,0,$A$7=2,0,$A$7=3,0,$A$7=4,L43,$A$7=5,L44,$A$7=6,L44,$A$7=7,L44,$A$7=8,L44,$A$7=9,L45,$A$7=10,L45,$A$7=11,L45,$A$7=12,L45,$A$7=13,L46,$A$7=14,L46,$A$7=15,L46,$A$7=16,L46,$A$7=17,L47,$A$7=18,L47,$A$7=19,L47,$A$7=20,L47,$A$7=21,L48,$A$7=22,L48,$A$7=23,L48,$A$7=24,L48,$A$7=25,L49,$A$7=26,L49,$A$7=27,L49,$A$7=28,L49,$A$7=29,L50,$A$7=30,L50,$A$7=31,L50,$A$7=32,L50,$A$7=33,L51,$A$7=34,L51,$A$7=35,L51,$A$7=36,L51,$A$7=37,L52,$A$7=38,L52,$A$7=39,L52,$A$7=40,L52)</f>
        <v>0</v>
      </c>
      <c r="N42" s="4" cm="1">
        <f t="array" ref="N42">_xlfn.IFS($A$7=1,0,$A$7=2,0,$A$7=3,0,$A$7=4,L52,$A$7=5,L53,$A$7=6,L53,$A$7=7,L53,$A$7=8,L53,$A$7=9,L54,$A$7=10,L48,$A$7=11,L48,$A$7=12,L48,$A$7=13,L50,$A$7=14,L50,$A$7=15,L50,$A$7=16,L50,$A$7=17,L52,$A$7=18,L52,$A$7=19,L52,$A$7=20,L52,$A$7=21,L54,$A$7=22,L54,$A$7=23,L54,$A$7=24,L54,$A$7=25,L56,$A$7=26,L56,$A$7=27,L56,$A$7=28,L56,$A$7=29,L58,$A$7=30,L58,$A$7=31,L58,$A$7=32,L58,$A$7=33,L60,$A$7=34,L60,$A$7=35,L60,$A$7=36,L60,$A$7=37,L61,$A$7=38,L62,$A$7=39,L62,$A$7=40,L62)</f>
        <v>0</v>
      </c>
      <c r="O42" s="4" cm="1">
        <f t="array" ref="O42">_xlfn.IFS($A$7=1,0,$A$7=2,0,$A$7=3,0,$A$7=4,L62,$A$7=5,L63,$A$7=6,L63,$A$7=7,L63,$A$7=8,L51,$A$7=9,L51,$A$7=10,L51,$A$7=11,L51,$A$7=12,L51,$A$7=13,L54,$A$7=14,L54,$A$7=15,L54,$A$7=16,L54,$A$7=17,L57,$A$7=18,L57,$A$7=19,L57,$A$7=20,L57,$A$7=21,L60,$A$7=22,L60,$A$7=23,L60,$A$7=24,L60,$A$7=25,L63,$A$7=26,L63,$A$7=27,L63,$A$7=28,L63,$A$7=29,L66,$A$7=30,L66,$A$7=31,L66,$A$7=32,L66,$A$7=33,L69,$A$7=34,L69,$A$7=35,L69,$A$7=36,L69,$A$7=37,L70,$A$7=38,L71,$A$7=39,L72,$A$7=40,L72)</f>
        <v>0</v>
      </c>
      <c r="P42" s="4">
        <f t="shared" si="2"/>
        <v>0</v>
      </c>
      <c r="Q42" s="4" cm="1">
        <f t="array" ref="Q42">_xlfn.IFS($A$7=1,0,$A$7=2,0,$A$7=3,0,$A$7=4,P43,$A$7=5,P44,$A$7=6,P44,$A$7=7,P44,$A$7=8,P44,$A$7=9,P45,$A$7=10,P45,$A$7=11,P45,$A$7=12,P45,$A$7=13,P46,$A$7=14,P46,$A$7=15,P46,$A$7=16,P46,$A$7=17,P47,$A$7=18,P47,$A$7=19,P47,$A$7=20,P47,$A$7=21,P48,$A$7=22,P48,$A$7=23,P48,$A$7=24,P48,$A$7=25,P49,$A$7=26,P49,$A$7=27,P49,$A$7=28,P49,$A$7=29,P50,$A$7=30,P50,$A$7=31,P50,$A$7=32,P50,$A$7=33,P51,$A$7=34,P51,$A$7=35,P51,$A$7=36,P51,$A$7=37,P52,$A$7=38,P52,$A$7=39,P52,$A$7=40,P52)</f>
        <v>0</v>
      </c>
      <c r="R42" s="4" cm="1">
        <f t="array" ref="R42">_xlfn.IFS($A$7=1,0,$A$7=2,0,$A$7=3,0,$A$7=4,P52,$A$7=5,P53,$A$7=6,P53,$A$7=7,P53,$A$7=8,P53,$A$7=9,P54,$A$7=10,P48,$A$7=11,P48,$A$7=12,P48,$A$7=13,P50,$A$7=14,P50,$A$7=15,P50,$A$7=16,P50,$A$7=17,P52,$A$7=18,P52,$A$7=19,P52,$A$7=20,P52,$A$7=21,P54,$A$7=22,P54,$A$7=23,P54,$A$7=24,P54,$A$7=25,P56,$A$7=26,P56,$A$7=27,P56,$A$7=28,P56,$A$7=29,P58,$A$7=30,P58,$A$7=31,P58,$A$7=32,P58,$A$7=33,P60,$A$7=34,P60,$A$7=35,P60,$A$7=36,P60,$A$7=37,P61,$A$7=38,P62,$A$7=39,P62,$A$7=40,P62)</f>
        <v>0</v>
      </c>
      <c r="S42" s="4" cm="1">
        <f t="array" ref="S42">_xlfn.IFS($A$7=1,0,$A$7=2,0,$A$7=3,0,$A$7=4,P62,$A$7=5,P63,$A$7=6,P63,$A$7=7,P63,$A$7=8,P51,$A$7=9,P51,$A$7=10,P51,$A$7=11,P51,$A$7=12,P51,$A$7=13,P54,$A$7=14,P54,$A$7=15,P54,$A$7=16,P54,$A$7=17,P57,$A$7=18,P57,$A$7=19,P57,$A$7=20,P57,$A$7=21,P60,$A$7=22,P60,$A$7=23,P60,$A$7=24,P60,$A$7=25,P63,$A$7=26,P63,$A$7=27,P63,$A$7=28,P63,$A$7=29,P66,$A$7=30,P66,$A$7=31,P66,$A$7=32,P66,$A$7=33,P69,$A$7=34,P69,$A$7=35,P69,$A$7=36,P69,$A$7=37,P70,$A$7=38,P71,$A$7=39,P72,$A$7=40,P72)</f>
        <v>0</v>
      </c>
      <c r="T42" s="4">
        <f t="shared" si="3"/>
        <v>0</v>
      </c>
      <c r="U42" s="4" cm="1">
        <f t="array" ref="U42">_xlfn.IFS($A$7=1,0,$A$7=2,0,$A$7=3,0,$A$7=4,T43,$A$7=5,T44,$A$7=6,T44,$A$7=7,T44,$A$7=8,T44,$A$7=9,T45,$A$7=10,T45,$A$7=11,T45,$A$7=12,T45,$A$7=13,T46,$A$7=14,T46,$A$7=15,T46,$A$7=16,T46,$A$7=17,T47,$A$7=18,T47,$A$7=19,T47,$A$7=20,T47,$A$7=21,T48,$A$7=22,T48,$A$7=23,T48,$A$7=24,T48,$A$7=25,T49,$A$7=26,T49,$A$7=27,T49,$A$7=28,T49,$A$7=29,T50,$A$7=30,T50,$A$7=31,T50,$A$7=32,T50,$A$7=33,T51,$A$7=34,T51,$A$7=35,T51,$A$7=36,T51,$A$7=37,T52,$A$7=38,T52,$A$7=39,T52,$A$7=40,T52)</f>
        <v>0</v>
      </c>
      <c r="V42" s="4" cm="1">
        <f t="array" ref="V42">_xlfn.IFS($A$7=1,0,$A$7=2,0,$A$7=3,0,$A$7=4,T52,$A$7=5,T53,$A$7=6,T53,$A$7=7,T53,$A$7=8,T53,$A$7=9,T54,$A$7=10,T48,$A$7=11,T48,$A$7=12,T48,$A$7=13,T50,$A$7=14,T50,$A$7=15,T50,$A$7=16,T50,$A$7=17,T52,$A$7=18,T52,$A$7=19,T52,$A$7=20,T52,$A$7=21,T54,$A$7=22,T54,$A$7=23,T54,$A$7=24,T54,$A$7=25,T56,$A$7=26,T56,$A$7=27,T56,$A$7=28,T56,$A$7=29,T58,$A$7=30,T58,$A$7=31,T58,$A$7=32,T58,$A$7=33,T60,$A$7=34,T60,$A$7=35,T60,$A$7=36,T60,$A$7=37,T61,$A$7=38,T62,$A$7=39,T62,$A$7=40,T62)</f>
        <v>0</v>
      </c>
      <c r="W42" s="4" cm="1">
        <f t="array" ref="W42">_xlfn.IFS($A$7=1,0,$A$7=2,0,$A$7=3,0,$A$7=4,T62,$A$7=5,T63,$A$7=6,T63,$A$7=7,T63,$A$7=8,T51,$A$7=9,T51,$A$7=10,T51,$A$7=11,T51,$A$7=12,T51,$A$7=13,T54,$A$7=14,T54,$A$7=15,T54,$A$7=16,T54,$A$7=17,T57,$A$7=18,T57,$A$7=19,T57,$A$7=20,T57,$A$7=21,T60,$A$7=22,T60,$A$7=23,T60,$A$7=24,T60,$A$7=25,T63,$A$7=26,T63,$A$7=27,T63,$A$7=28,T63,$A$7=29,T66,$A$7=30,T66,$A$7=31,T66,$A$7=32,T66,$A$7=33,T69,$A$7=34,T69,$A$7=35,T69,$A$7=36,T69,$A$7=37,T70,$A$7=38,T71,$A$7=39,T72,$A$7=40,T72)</f>
        <v>0</v>
      </c>
      <c r="X42" s="4">
        <f t="shared" si="4"/>
        <v>0</v>
      </c>
      <c r="Y42" s="4" cm="1">
        <f t="array" ref="Y42">_xlfn.IFS($A$7=1,0,$A$7=2,0,$A$7=3,0,$A$7=4,X43,$A$7=5,X44,$A$7=6,X44,$A$7=7,X44,$A$7=8,X44,$A$7=9,X45,$A$7=10,X45,$A$7=11,X45,$A$7=12,X45,$A$7=13,X46,$A$7=14,X46,$A$7=15,X46,$A$7=16,X46,$A$7=17,X47,$A$7=18,X47,$A$7=19,X47,$A$7=20,X47,$A$7=21,X48,$A$7=22,X48,$A$7=23,X48,$A$7=24,X48,$A$7=25,X49,$A$7=26,X49,$A$7=27,X49,$A$7=28,X49,$A$7=29,X50,$A$7=30,X50,$A$7=31,X50,$A$7=32,X50,$A$7=33,X51,$A$7=34,X51,$A$7=35,X51,$A$7=36,X51,$A$7=37,X52,$A$7=38,X52,$A$7=39,X52,$A$7=40,X52)</f>
        <v>0</v>
      </c>
      <c r="Z42" s="4" cm="1">
        <f t="array" ref="Z42">_xlfn.IFS($A$7=1,0,$A$7=2,0,$A$7=3,0,$A$7=4,X52,$A$7=5,X53,$A$7=6,X53,$A$7=7,X53,$A$7=8,X53,$A$7=9,X54,$A$7=10,X48,$A$7=11,X48,$A$7=12,X48,$A$7=13,X50,$A$7=14,X50,$A$7=15,X50,$A$7=16,X50,$A$7=17,X52,$A$7=18,X52,$A$7=19,X52,$A$7=20,X52,$A$7=21,X54,$A$7=22,X54,$A$7=23,X54,$A$7=24,X54,$A$7=25,X56,$A$7=26,X56,$A$7=27,X56,$A$7=28,X56,$A$7=29,X58,$A$7=30,X58,$A$7=31,X58,$A$7=32,X58,$A$7=33,X60,$A$7=34,X60,$A$7=35,X60,$A$7=36,X60,$A$7=37,X61,$A$7=38,X62,$A$7=39,X62,$A$7=40,X62)</f>
        <v>0</v>
      </c>
      <c r="AA42" s="4" cm="1">
        <f t="array" ref="AA42">_xlfn.IFS($A$7=1,0,$A$7=2,0,$A$7=3,0,$A$7=4,X62,$A$7=5,X63,$A$7=6,X63,$A$7=7,X63,$A$7=8,X51,$A$7=9,X51,$A$7=10,X51,$A$7=11,X51,$A$7=12,X51,$A$7=13,X54,$A$7=14,X54,$A$7=15,X54,$A$7=16,X54,$A$7=17,X57,$A$7=18,X57,$A$7=19,X57,$A$7=20,X57,$A$7=21,X60,$A$7=22,X60,$A$7=23,X60,$A$7=24,X60,$A$7=25,X63,$A$7=26,X63,$A$7=27,X63,$A$7=28,X63,$A$7=29,X66,$A$7=30,X66,$A$7=31,X66,$A$7=32,X66,$A$7=33,X69,$A$7=34,X69,$A$7=35,X69,$A$7=36,X69,$A$7=37,X70,$A$7=38,X71,$A$7=39,X72,$A$7=40,X72)</f>
        <v>0</v>
      </c>
      <c r="AB42" s="4">
        <f t="shared" si="5"/>
        <v>0</v>
      </c>
      <c r="AC42" s="4" cm="1">
        <f t="array" ref="AC42">_xlfn.IFS($A$7=1,0,$A$7=2,0,$A$7=3,0,$A$7=4,AB43,$A$7=5,AB44,$A$7=6,AB44,$A$7=7,AB44,$A$7=8,AB44,$A$7=9,AB45,$A$7=10,AB45,$A$7=11,AB45,$A$7=12,AB45,$A$7=13,AB46,$A$7=14,AB46,$A$7=15,AB46,$A$7=16,AB46,$A$7=17,AB47,$A$7=18,AB47,$A$7=19,AB47,$A$7=20,AB47,$A$7=21,AB48,$A$7=22,AB48,$A$7=23,AB48,$A$7=24,AB48,$A$7=25,AB49,$A$7=26,AB49,$A$7=27,AB49,$A$7=28,AB49,$A$7=29,AB50,$A$7=30,AB50,$A$7=31,AB50,$A$7=32,AB50,$A$7=33,AB51,$A$7=34,AB51,$A$7=35,AB51,$A$7=36,AB51,$A$7=37,AB52,$A$7=38,AB52,$A$7=39,AB52,$A$7=40,AB52)</f>
        <v>0</v>
      </c>
      <c r="AD42" s="4" cm="1">
        <f t="array" ref="AD42">_xlfn.IFS($A$7=1,0,$A$7=2,0,$A$7=3,0,$A$7=4,AB52,$A$7=5,AB53,$A$7=6,AB53,$A$7=7,AB53,$A$7=8,AB53,$A$7=9,AB54,$A$7=10,AB48,$A$7=11,AB48,$A$7=12,AB48,$A$7=13,AB50,$A$7=14,AB50,$A$7=15,AB50,$A$7=16,AB50,$A$7=17,AB52,$A$7=18,AB52,$A$7=19,AB52,$A$7=20,AB52,$A$7=21,AB54,$A$7=22,AB54,$A$7=23,AB54,$A$7=24,AB54,$A$7=25,AB56,$A$7=26,AB56,$A$7=27,AB56,$A$7=28,AB56,$A$7=29,AB58,$A$7=30,AB58,$A$7=31,AB58,$A$7=32,AB58,$A$7=33,AB60,$A$7=34,AB60,$A$7=35,AB60,$A$7=36,AB60,$A$7=37,AB61,$A$7=38,AB62,$A$7=39,AB62,$A$7=40,AB62)</f>
        <v>0</v>
      </c>
      <c r="AE42" s="4" cm="1">
        <f t="array" ref="AE42">_xlfn.IFS($A$7=1,0,$A$7=2,0,$A$7=3,0,$A$7=4,AB62,$A$7=5,AB63,$A$7=6,AB63,$A$7=7,AB63,$A$7=8,AB51,$A$7=9,AB51,$A$7=10,AB51,$A$7=11,AB51,$A$7=12,AB51,$A$7=13,AB54,$A$7=14,AB54,$A$7=15,AB54,$A$7=16,AB54,$A$7=17,AB57,$A$7=18,AB57,$A$7=19,AB57,$A$7=20,AB57,$A$7=21,AB60,$A$7=22,AB60,$A$7=23,AB60,$A$7=24,AB60,$A$7=25,AB63,$A$7=26,AB63,$A$7=27,AB63,$A$7=28,AB63,$A$7=29,AB66,$A$7=30,AB66,$A$7=31,AB66,$A$7=32,AB66,$A$7=33,AB69,$A$7=34,AB69,$A$7=35,AB69,$A$7=36,AB69,$A$7=37,AB70,$A$7=38,AB71,$A$7=39,AB72,$A$7=40,AB72)</f>
        <v>0</v>
      </c>
      <c r="AF42" s="4">
        <f t="shared" si="6"/>
        <v>0</v>
      </c>
      <c r="AG42" s="4" cm="1">
        <f t="array" ref="AG42">_xlfn.IFS($A$7=1,0,$A$7=2,0,$A$7=3,0,$A$7=4,AF43,$A$7=5,AF44,$A$7=6,AF44,$A$7=7,AF44,$A$7=8,AF44,$A$7=9,AF45,$A$7=10,AF45,$A$7=11,AF45,$A$7=12,AF45,$A$7=13,AF46,$A$7=14,AF46,$A$7=15,AF46,$A$7=16,AF46,$A$7=17,AF47,$A$7=18,AF47,$A$7=19,AF47,$A$7=20,AF47,$A$7=21,AF48,$A$7=22,AF48,$A$7=23,AF48,$A$7=24,AF48,$A$7=25,AF49,$A$7=26,AF49,$A$7=27,AF49,$A$7=28,AF49,$A$7=29,AF50,$A$7=30,AF50,$A$7=31,AF50,$A$7=32,AF50,$A$7=33,AF51,$A$7=34,AF51,$A$7=35,AF51,$A$7=36,AF51,$A$7=37,AF52,$A$7=38,AF52,$A$7=39,AF52,$A$7=40,AF52)</f>
        <v>0</v>
      </c>
      <c r="AH42" s="4" cm="1">
        <f t="array" ref="AH42">_xlfn.IFS($A$7=1,0,$A$7=2,0,$A$7=3,0,$A$7=4,AF52,$A$7=5,AF53,$A$7=6,AF53,$A$7=7,AF53,$A$7=8,AF53,$A$7=9,AF54,$A$7=10,AF48,$A$7=11,AF48,$A$7=12,AF48,$A$7=13,AF50,$A$7=14,AF50,$A$7=15,AF50,$A$7=16,AF50,$A$7=17,AF52,$A$7=18,AF52,$A$7=19,AF52,$A$7=20,AF52,$A$7=21,AF54,$A$7=22,AF54,$A$7=23,AF54,$A$7=24,AF54,$A$7=25,AF56,$A$7=26,AF56,$A$7=27,AF56,$A$7=28,AF56,$A$7=29,AF58,$A$7=30,AF58,$A$7=31,AF58,$A$7=32,AF58,$A$7=33,AF60,$A$7=34,AF60,$A$7=35,AF60,$A$7=36,AF60,$A$7=37,AF61,$A$7=38,AF62,$A$7=39,AF62,$A$7=40,AF62)</f>
        <v>0</v>
      </c>
      <c r="AI42" s="4" cm="1">
        <f t="array" ref="AI42">_xlfn.IFS($A$7=1,0,$A$7=2,0,$A$7=3,0,$A$7=4,AF62,$A$7=5,AF63,$A$7=6,AF63,$A$7=7,AF63,$A$7=8,AF51,$A$7=9,AF51,$A$7=10,AF51,$A$7=11,AF51,$A$7=12,AF51,$A$7=13,AF54,$A$7=14,AF54,$A$7=15,AF54,$A$7=16,AF54,$A$7=17,AF57,$A$7=18,AF57,$A$7=19,AF57,$A$7=20,AF57,$A$7=21,AF60,$A$7=22,AF60,$A$7=23,AF60,$A$7=24,AF60,$A$7=25,AF63,$A$7=26,AF63,$A$7=27,AF63,$A$7=28,AF63,$A$7=29,AF66,$A$7=30,AF66,$A$7=31,AF66,$A$7=32,AF66,$A$7=33,AF69,$A$7=34,AF69,$A$7=35,AF69,$A$7=36,AF69,$A$7=37,AF70,$A$7=38,AF71,$A$7=39,AF72,$A$7=40,AF72)</f>
        <v>0</v>
      </c>
      <c r="AJ42" s="4">
        <f t="shared" si="7"/>
        <v>0</v>
      </c>
      <c r="AK42" s="4" cm="1">
        <f t="array" ref="AK42">_xlfn.IFS($A$7=1,0,$A$7=2,0,$A$7=3,0,$A$7=4,AJ43,$A$7=5,AJ44,$A$7=6,AJ44,$A$7=7,AJ44,$A$7=8,AJ44,$A$7=9,AJ45,$A$7=10,AJ45,$A$7=11,AJ45,$A$7=12,AJ45,$A$7=13,AJ46,$A$7=14,AJ46,$A$7=15,AJ46,$A$7=16,AJ46,$A$7=17,AJ47,$A$7=18,AJ47,$A$7=19,AJ47,$A$7=20,AJ47,$A$7=21,AJ48,$A$7=22,AJ48,$A$7=23,AJ48,$A$7=24,AJ48,$A$7=25,AJ49,$A$7=26,AJ49,$A$7=27,AJ49,$A$7=28,AJ49,$A$7=29,AJ50,$A$7=30,AJ50,$A$7=31,AJ50,$A$7=32,AJ50,$A$7=33,AJ51,$A$7=34,AJ51,$A$7=35,AJ51,$A$7=36,AJ51,$A$7=37,AJ52,$A$7=38,AJ52,$A$7=39,AJ52,$A$7=40,AJ52)</f>
        <v>0</v>
      </c>
      <c r="AL42" s="4" cm="1">
        <f t="array" ref="AL42">_xlfn.IFS($A$7=1,0,$A$7=2,0,$A$7=3,0,$A$7=4,AJ52,$A$7=5,AJ53,$A$7=6,AJ53,$A$7=7,AJ53,$A$7=8,AJ53,$A$7=9,AJ54,$A$7=10,AJ48,$A$7=11,AJ48,$A$7=12,AJ48,$A$7=13,AJ50,$A$7=14,AJ50,$A$7=15,AJ50,$A$7=16,AJ50,$A$7=17,AJ52,$A$7=18,AJ52,$A$7=19,AJ52,$A$7=20,AJ52,$A$7=21,AJ54,$A$7=22,AJ54,$A$7=23,AJ54,$A$7=24,AJ54,$A$7=25,AJ56,$A$7=26,AJ56,$A$7=27,AJ56,$A$7=28,AJ56,$A$7=29,AJ58,$A$7=30,AJ58,$A$7=31,AJ58,$A$7=32,AJ58,$A$7=33,AJ60,$A$7=34,AJ60,$A$7=35,AJ60,$A$7=36,AJ60,$A$7=37,AJ61,$A$7=38,AJ62,$A$7=39,AJ62,$A$7=40,AJ62)</f>
        <v>0</v>
      </c>
      <c r="AM42" s="4" cm="1">
        <f t="array" ref="AM42">_xlfn.IFS($A$7=1,0,$A$7=2,0,$A$7=3,0,$A$7=4,AJ62,$A$7=5,AJ63,$A$7=6,AJ63,$A$7=7,AJ63,$A$7=8,AJ51,$A$7=9,AJ51,$A$7=10,AJ51,$A$7=11,AJ51,$A$7=12,AJ51,$A$7=13,AJ54,$A$7=14,AJ54,$A$7=15,AJ54,$A$7=16,AJ54,$A$7=17,AJ57,$A$7=18,AJ57,$A$7=19,AJ57,$A$7=20,AJ57,$A$7=21,AJ60,$A$7=22,AJ60,$A$7=23,AJ60,$A$7=24,AJ60,$A$7=25,AJ63,$A$7=26,AJ63,$A$7=27,AJ63,$A$7=28,AJ63,$A$7=29,AJ66,$A$7=30,AJ66,$A$7=31,AJ66,$A$7=32,AJ66,$A$7=33,AJ69,$A$7=34,AJ69,$A$7=35,AJ69,$A$7=36,AJ69,$A$7=37,AJ70,$A$7=38,AJ71,$A$7=39,AJ72,$A$7=40,AJ72)</f>
        <v>0</v>
      </c>
      <c r="AN42" s="4">
        <f t="shared" si="8"/>
        <v>0</v>
      </c>
      <c r="AO42" s="4" cm="1">
        <f t="array" ref="AO42">_xlfn.IFS($A$7=1,0,$A$7=2,0,$A$7=3,0,$A$7=4,AN43,$A$7=5,AN44,$A$7=6,AN44,$A$7=7,AN44,$A$7=8,AN44,$A$7=9,AN45,$A$7=10,AN45,$A$7=11,AN45,$A$7=12,AN45,$A$7=13,AN46,$A$7=14,AN46,$A$7=15,AN46,$A$7=16,AN46,$A$7=17,AN47,$A$7=18,AN47,$A$7=19,AN47,$A$7=20,AN47,$A$7=21,AN48,$A$7=22,AN48,$A$7=23,AN48,$A$7=24,AN48,$A$7=25,AN49,$A$7=26,AN49,$A$7=27,AN49,$A$7=28,AN49,$A$7=29,AN50,$A$7=30,AN50,$A$7=31,AN50,$A$7=32,AN50,$A$7=33,AN51,$A$7=34,AN51,$A$7=35,AN51,$A$7=36,AN51,$A$7=37,AN52,$A$7=38,AN52,$A$7=39,AN52,$A$7=40,AN52)</f>
        <v>0</v>
      </c>
      <c r="AP42" s="4" cm="1">
        <f t="array" ref="AP42">_xlfn.IFS($A$7=1,0,$A$7=2,0,$A$7=3,0,$A$7=4,AN52,$A$7=5,AN53,$A$7=6,AN53,$A$7=7,AN53,$A$7=8,AN53,$A$7=9,AN54,$A$7=10,AN48,$A$7=11,AN48,$A$7=12,AN48,$A$7=13,AN50,$A$7=14,AN50,$A$7=15,AN50,$A$7=16,AN50,$A$7=17,AN52,$A$7=18,AN52,$A$7=19,AN52,$A$7=20,AN52,$A$7=21,AN54,$A$7=22,AN54,$A$7=23,AN54,$A$7=24,AN54,$A$7=25,AN56,$A$7=26,AN56,$A$7=27,AN56,$A$7=28,AN56,$A$7=29,AN58,$A$7=30,AN58,$A$7=31,AN58,$A$7=32,AN58,$A$7=33,AN60,$A$7=34,AN60,$A$7=35,AN60,$A$7=36,AN60,$A$7=37,AN61,$A$7=38,AN62,$A$7=39,AN62,$A$7=40,AN62)</f>
        <v>0</v>
      </c>
      <c r="AQ42" s="4" cm="1">
        <f t="array" ref="AQ42">_xlfn.IFS($A$7=1,0,$A$7=2,0,$A$7=3,0,$A$7=4,AN62,$A$7=5,AN63,$A$7=6,AN63,$A$7=7,AN63,$A$7=8,AN51,$A$7=9,AN51,$A$7=10,AN51,$A$7=11,AN51,$A$7=12,AN51,$A$7=13,AN54,$A$7=14,AN54,$A$7=15,AN54,$A$7=16,AN54,$A$7=17,AN57,$A$7=18,AN57,$A$7=19,AN57,$A$7=20,AN57,$A$7=21,AN60,$A$7=22,AN60,$A$7=23,AN60,$A$7=24,AN60,$A$7=25,AN63,$A$7=26,AN63,$A$7=27,AN63,$A$7=28,AN63,$A$7=29,AN66,$A$7=30,AN66,$A$7=31,AN66,$A$7=32,AN66,$A$7=33,AN69,$A$7=34,AN69,$A$7=35,AN69,$A$7=36,AN69,$A$7=37,AN70,$A$7=38,AN71,$A$7=39,AN72,$A$7=40,AN72)</f>
        <v>0</v>
      </c>
      <c r="AR42" s="4">
        <f t="shared" si="9"/>
        <v>0</v>
      </c>
      <c r="AS42" s="4" cm="1">
        <f t="array" ref="AS42">_xlfn.IFS($A$7=1,0,$A$7=2,0,$A$7=3,0,$A$7=4,AR43,$A$7=5,AR44,$A$7=6,AR44,$A$7=7,AR44,$A$7=8,AR44,$A$7=9,AR45,$A$7=10,AR45,$A$7=11,AR45,$A$7=12,AR45,$A$7=13,AR46,$A$7=14,AR46,$A$7=15,AR46,$A$7=16,AR46,$A$7=17,AR47,$A$7=18,AR47,$A$7=19,AR47,$A$7=20,AR47,$A$7=21,AR48,$A$7=22,AR48,$A$7=23,AR48,$A$7=24,AR48,$A$7=25,AR49,$A$7=26,AR49,$A$7=27,AR49,$A$7=28,AR49,$A$7=29,AR50,$A$7=30,AR50,$A$7=31,AR50,$A$7=32,AR50,$A$7=33,AR51,$A$7=34,AR51,$A$7=35,AR51,$A$7=36,AR51,$A$7=37,AR52,$A$7=38,AR52,$A$7=39,AR52,$A$7=40,AR52)</f>
        <v>0</v>
      </c>
      <c r="AT42" s="4" cm="1">
        <f t="array" ref="AT42">_xlfn.IFS($A$7=1,0,$A$7=2,0,$A$7=3,0,$A$7=4,AR52,$A$7=5,AR53,$A$7=6,AR53,$A$7=7,AR53,$A$7=8,AR53,$A$7=9,AR54,$A$7=10,AR48,$A$7=11,AR48,$A$7=12,AR48,$A$7=13,AR50,$A$7=14,AR50,$A$7=15,AR50,$A$7=16,AR50,$A$7=17,AR52,$A$7=18,AR52,$A$7=19,AR52,$A$7=20,AR52,$A$7=21,AR54,$A$7=22,AR54,$A$7=23,AR54,$A$7=24,AR54,$A$7=25,AR56,$A$7=26,AR56,$A$7=27,AR56,$A$7=28,AR56,$A$7=29,AR58,$A$7=30,AR58,$A$7=31,AR58,$A$7=32,AR58,$A$7=33,AR60,$A$7=34,AR60,$A$7=35,AR60,$A$7=36,AR60,$A$7=37,AR61,$A$7=38,AR62,$A$7=39,AR62,$A$7=40,AR62)</f>
        <v>0</v>
      </c>
      <c r="AU42" s="4" cm="1">
        <f t="array" ref="AU42">_xlfn.IFS($A$7=1,0,$A$7=2,0,$A$7=3,0,$A$7=4,AR62,$A$7=5,AR63,$A$7=6,AR63,$A$7=7,AR63,$A$7=8,AR51,$A$7=9,AR51,$A$7=10,AR51,$A$7=11,AR51,$A$7=12,AR51,$A$7=13,AR54,$A$7=14,AR54,$A$7=15,AR54,$A$7=16,AR54,$A$7=17,AR57,$A$7=18,AR57,$A$7=19,AR57,$A$7=20,AR57,$A$7=21,AR60,$A$7=22,AR60,$A$7=23,AR60,$A$7=24,AR60,$A$7=25,AR63,$A$7=26,AR63,$A$7=27,AR63,$A$7=28,AR63,$A$7=29,AR66,$A$7=30,AR66,$A$7=31,AR66,$A$7=32,AR66,$A$7=33,AR69,$A$7=34,AR69,$A$7=35,AR69,$A$7=36,AR69,$A$7=37,AR70,$A$7=38,AR71,$A$7=39,AR72,$A$7=40,AR72)</f>
        <v>0</v>
      </c>
      <c r="AV42" s="4">
        <f t="shared" si="10"/>
        <v>0</v>
      </c>
      <c r="AW42" s="4" cm="1">
        <f t="array" ref="AW42">_xlfn.IFS($A$7=1,0,$A$7=2,0,$A$7=3,0,$A$7=4,AV43,$A$7=5,AV44,$A$7=6,AV44,$A$7=7,AV44,$A$7=8,AV44,$A$7=9,AV45,$A$7=10,AV45,$A$7=11,AV45,$A$7=12,AV45,$A$7=13,AV46,$A$7=14,AV46,$A$7=15,AV46,$A$7=16,AV46,$A$7=17,AV47,$A$7=18,AV47,$A$7=19,AV47,$A$7=20,AV47,$A$7=21,AV48,$A$7=22,AV48,$A$7=23,AV48,$A$7=24,AV48,$A$7=25,AV49,$A$7=26,AV49,$A$7=27,AV49,$A$7=28,AV49,$A$7=29,AV50,$A$7=30,AV50,$A$7=31,AV50,$A$7=32,AV50,$A$7=33,AV51,$A$7=34,AV51,$A$7=35,AV51,$A$7=36,AV51,$A$7=37,AV52,$A$7=38,AV52,$A$7=39,AV52,$A$7=40,AV52)</f>
        <v>0</v>
      </c>
      <c r="AX42" s="4" cm="1">
        <f t="array" ref="AX42">_xlfn.IFS($A$7=1,0,$A$7=2,0,$A$7=3,0,$A$7=4,AV52,$A$7=5,AV53,$A$7=6,AV53,$A$7=7,AV53,$A$7=8,AV53,$A$7=9,AV54,$A$7=10,AV48,$A$7=11,AV48,$A$7=12,AV48,$A$7=13,AV50,$A$7=14,AV50,$A$7=15,AV50,$A$7=16,AV50,$A$7=17,AV52,$A$7=18,AV52,$A$7=19,AV52,$A$7=20,AV52,$A$7=21,AV54,$A$7=22,AV54,$A$7=23,AV54,$A$7=24,AV54,$A$7=25,AV56,$A$7=26,AV56,$A$7=27,AV56,$A$7=28,AV56,$A$7=29,AV58,$A$7=30,AV58,$A$7=31,AV58,$A$7=32,AV58,$A$7=33,AV60,$A$7=34,AV60,$A$7=35,AV60,$A$7=36,AV60,$A$7=37,AV61,$A$7=38,AV62,$A$7=39,AV62,$A$7=40,AV62)</f>
        <v>0</v>
      </c>
      <c r="AY42" s="4" cm="1">
        <f t="array" ref="AY42">_xlfn.IFS($A$7=1,0,$A$7=2,0,$A$7=3,0,$A$7=4,AV62,$A$7=5,AV63,$A$7=6,AV63,$A$7=7,AV63,$A$7=8,AV51,$A$7=9,AV51,$A$7=10,AV51,$A$7=11,AV51,$A$7=12,AV51,$A$7=13,AV54,$A$7=14,AV54,$A$7=15,AV54,$A$7=16,AV54,$A$7=17,AV57,$A$7=18,AV57,$A$7=19,AV57,$A$7=20,AV57,$A$7=21,AV60,$A$7=22,AV60,$A$7=23,AV60,$A$7=24,AV60,$A$7=25,AV63,$A$7=26,AV63,$A$7=27,AV63,$A$7=28,AV63,$A$7=29,AV66,$A$7=30,AV66,$A$7=31,AV66,$A$7=32,AV66,$A$7=33,AV69,$A$7=34,AV69,$A$7=35,AV69,$A$7=36,AV69,$A$7=37,AV70,$A$7=38,AV71,$A$7=39,AV72,$A$7=40,AV72)</f>
        <v>0</v>
      </c>
      <c r="BF42" s="1"/>
      <c r="BG42" s="1"/>
      <c r="BH42" s="1"/>
      <c r="BI42" s="1"/>
      <c r="BJ42" s="1"/>
      <c r="BK42" s="1"/>
    </row>
    <row r="43" spans="1:63" x14ac:dyDescent="0.2">
      <c r="A43" s="1">
        <v>-7</v>
      </c>
      <c r="B43">
        <v>40</v>
      </c>
      <c r="C43" s="3">
        <f t="shared" si="0"/>
        <v>0.43749999999999994</v>
      </c>
      <c r="D43" s="4">
        <f>'Zeitpläne Stationen'!B42</f>
        <v>0</v>
      </c>
      <c r="E43" s="4" cm="1">
        <f t="array" ref="E43">_xlfn.IFS($A$7=1,0,$A$7=2,0,$A$7=3,0,$A$7=4,D44,$A$7=5,D45,$A$7=6,D45,$A$7=7,D45,$A$7=8,D45,$A$7=9,D46,$A$7=10,D46,$A$7=11,D46,$A$7=12,D46,$A$7=13,D47,$A$7=14,D47,$A$7=15,D47,$A$7=16,D47,$A$7=17,D48,$A$7=18,D48,$A$7=19,D48,$A$7=20,D48,$A$7=21,D49,$A$7=22,D49,$A$7=23,D49,$A$7=24,D49,$A$7=25,D50,$A$7=26,D50,$A$7=27,D50,$A$7=28,D50,$A$7=29,D51,$A$7=30,D51,$A$7=31,D51,$A$7=32,D51,$A$7=33,D52,$A$7=34,D52,$A$7=35,D52,$A$7=36,D52,$A$7=37,D53,$A$7=38,D53,$A$7=39,D53,$A$7=40,D53)</f>
        <v>7</v>
      </c>
      <c r="F43" s="4" cm="1">
        <f t="array" ref="F43">_xlfn.IFS($A$7=1,0,$A$7=2,0,$A$7=3,0,$A$7=4,D53,$A$7=5,D54,$A$7=6,D54,$A$7=7,D54,$A$7=8,D54,$A$7=9,D55,$A$7=10,D49,$A$7=11,D49,$A$7=12,D49,$A$7=13,D51,$A$7=14,D51,$A$7=15,D51,$A$7=16,D51,$A$7=17,D53,$A$7=18,D53,$A$7=19,D53,$A$7=20,D53,$A$7=21,D55,$A$7=22,D55,$A$7=23,D55,$A$7=24,D55,$A$7=25,D57,$A$7=26,D57,$A$7=27,D57,$A$7=28,D57,$A$7=29,D59,$A$7=30,D59,$A$7=31,D59,$A$7=32,D59,$A$7=33,D61,$A$7=34,D61,$A$7=35,D61,$A$7=36,D61,$A$7=37,D62,$A$7=38,D63,$A$7=39,D63,$A$7=40,D63)</f>
        <v>14</v>
      </c>
      <c r="G43" s="4" cm="1">
        <f t="array" ref="G43">_xlfn.IFS($A$7=1,0,$A$7=2,0,$A$7=3,0,$A$7=4,D63,$A$7=5,D64,$A$7=6,D64,$A$7=7,D64,$A$7=8,D52,$A$7=9,D52,$A$7=10,D52,$A$7=11,D52,$A$7=12,D52,$A$7=13,D55,$A$7=14,D55,$A$7=15,D55,$A$7=16,D55,$A$7=17,D58,$A$7=18,D58,$A$7=19,D58,$A$7=20,D58,$A$7=21,D61,$A$7=22,D61,$A$7=23,D61,$A$7=24,D61,$A$7=25,D64,$A$7=26,D64,$A$7=27,D64,$A$7=28,D64,$A$7=29,D67,$A$7=30,D67,$A$7=31,D67,$A$7=32,D67,$A$7=33,D70,$A$7=34,D70,$A$7=35,D70,$A$7=36,D70,$A$7=37,D71,$A$7=38,D72,$A$7=39,D73,$A$7=40,D73)</f>
        <v>21</v>
      </c>
      <c r="H43" s="4">
        <f>'Zeitpläne Stationen'!B41</f>
        <v>0</v>
      </c>
      <c r="I43" s="4" cm="1">
        <f t="array" ref="I43">_xlfn.IFS($A$7=1,0,$A$7=2,0,$A$7=3,0,$A$7=4,H44,$A$7=5,H45,$A$7=6,H45,$A$7=7,H45,$A$7=8,H45,$A$7=9,H46,$A$7=10,H46,$A$7=11,H46,$A$7=12,H46,$A$7=13,H47,$A$7=14,H47,$A$7=15,H47,$A$7=16,H47,$A$7=17,H48,$A$7=18,H48,$A$7=19,H48,$A$7=20,H48,$A$7=21,H49,$A$7=22,H49,$A$7=23,H49,$A$7=24,H49,$A$7=25,H50,$A$7=26,H50,$A$7=27,H50,$A$7=28,H50,$A$7=29,H51,$A$7=30,H51,$A$7=31,H51,$A$7=32,H51,$A$7=33,H52,$A$7=34,H52,$A$7=35,H52,$A$7=36,H52,$A$7=37,H53,$A$7=38,H53,$A$7=39,H53,$A$7=40,H53)</f>
        <v>0</v>
      </c>
      <c r="J43" s="4" cm="1">
        <f t="array" ref="J43">_xlfn.IFS($A$7=1,0,$A$7=2,0,$A$7=3,0,$A$7=4,H53,$A$7=5,H54,$A$7=6,H54,$A$7=7,H54,$A$7=8,H54,$A$7=9,H55,$A$7=10,H49,$A$7=11,H49,$A$7=12,H49,$A$7=13,H51,$A$7=14,H51,$A$7=15,H51,$A$7=16,H51,$A$7=17,H53,$A$7=18,H53,$A$7=19,H53,$A$7=20,H53,$A$7=21,H55,$A$7=22,H55,$A$7=23,H55,$A$7=24,H55,$A$7=25,H57,$A$7=26,H57,$A$7=27,H57,$A$7=28,H57,$A$7=29,H59,$A$7=30,H59,$A$7=31,H59,$A$7=32,H59,$A$7=33,H61,$A$7=34,H61,$A$7=35,H61,$A$7=36,H61,$A$7=37,H62,$A$7=38,H63,$A$7=39,H63,$A$7=40,H63)</f>
        <v>0</v>
      </c>
      <c r="K43" s="4" cm="1">
        <f t="array" ref="K43">_xlfn.IFS($A$7=1,0,$A$7=2,0,$A$7=3,0,$A$7=4,H63,$A$7=5,H64,$A$7=6,H64,$A$7=7,H64,$A$7=8,H52,$A$7=9,H52,$A$7=10,H52,$A$7=11,H52,$A$7=12,H52,$A$7=13,H55,$A$7=14,H55,$A$7=15,H55,$A$7=16,H55,$A$7=17,H58,$A$7=18,H58,$A$7=19,H58,$A$7=20,H58,$A$7=21,H61,$A$7=22,H61,$A$7=23,H61,$A$7=24,H61,$A$7=25,H64,$A$7=26,H64,$A$7=27,H64,$A$7=28,H64,$A$7=29,H67,$A$7=30,H67,$A$7=31,H67,$A$7=32,H67,$A$7=33,H70,$A$7=34,H70,$A$7=35,H70,$A$7=36,H70,$A$7=37,H71,$A$7=38,H72,$A$7=39,H73,$A$7=40,H73)</f>
        <v>0</v>
      </c>
      <c r="L43" s="4">
        <f t="shared" si="1"/>
        <v>0</v>
      </c>
      <c r="M43" s="4" cm="1">
        <f t="array" ref="M43">_xlfn.IFS($A$7=1,0,$A$7=2,0,$A$7=3,0,$A$7=4,L44,$A$7=5,L45,$A$7=6,L45,$A$7=7,L45,$A$7=8,L45,$A$7=9,L46,$A$7=10,L46,$A$7=11,L46,$A$7=12,L46,$A$7=13,L47,$A$7=14,L47,$A$7=15,L47,$A$7=16,L47,$A$7=17,L48,$A$7=18,L48,$A$7=19,L48,$A$7=20,L48,$A$7=21,L49,$A$7=22,L49,$A$7=23,L49,$A$7=24,L49,$A$7=25,L50,$A$7=26,L50,$A$7=27,L50,$A$7=28,L50,$A$7=29,L51,$A$7=30,L51,$A$7=31,L51,$A$7=32,L51,$A$7=33,L52,$A$7=34,L52,$A$7=35,L52,$A$7=36,L52,$A$7=37,L53,$A$7=38,L53,$A$7=39,L53,$A$7=40,L53)</f>
        <v>0</v>
      </c>
      <c r="N43" s="4" cm="1">
        <f t="array" ref="N43">_xlfn.IFS($A$7=1,0,$A$7=2,0,$A$7=3,0,$A$7=4,L53,$A$7=5,L54,$A$7=6,L54,$A$7=7,L54,$A$7=8,L54,$A$7=9,L55,$A$7=10,L49,$A$7=11,L49,$A$7=12,L49,$A$7=13,L51,$A$7=14,L51,$A$7=15,L51,$A$7=16,L51,$A$7=17,L53,$A$7=18,L53,$A$7=19,L53,$A$7=20,L53,$A$7=21,L55,$A$7=22,L55,$A$7=23,L55,$A$7=24,L55,$A$7=25,L57,$A$7=26,L57,$A$7=27,L57,$A$7=28,L57,$A$7=29,L59,$A$7=30,L59,$A$7=31,L59,$A$7=32,L59,$A$7=33,L61,$A$7=34,L61,$A$7=35,L61,$A$7=36,L61,$A$7=37,L62,$A$7=38,L63,$A$7=39,L63,$A$7=40,L63)</f>
        <v>0</v>
      </c>
      <c r="O43" s="4" cm="1">
        <f t="array" ref="O43">_xlfn.IFS($A$7=1,0,$A$7=2,0,$A$7=3,0,$A$7=4,L63,$A$7=5,L64,$A$7=6,L64,$A$7=7,L64,$A$7=8,L52,$A$7=9,L52,$A$7=10,L52,$A$7=11,L52,$A$7=12,L52,$A$7=13,L55,$A$7=14,L55,$A$7=15,L55,$A$7=16,L55,$A$7=17,L58,$A$7=18,L58,$A$7=19,L58,$A$7=20,L58,$A$7=21,L61,$A$7=22,L61,$A$7=23,L61,$A$7=24,L61,$A$7=25,L64,$A$7=26,L64,$A$7=27,L64,$A$7=28,L64,$A$7=29,L67,$A$7=30,L67,$A$7=31,L67,$A$7=32,L67,$A$7=33,L70,$A$7=34,L70,$A$7=35,L70,$A$7=36,L70,$A$7=37,L71,$A$7=38,L72,$A$7=39,L73,$A$7=40,L73)</f>
        <v>0</v>
      </c>
      <c r="P43" s="4">
        <f t="shared" si="2"/>
        <v>0</v>
      </c>
      <c r="Q43" s="4" cm="1">
        <f t="array" ref="Q43">_xlfn.IFS($A$7=1,0,$A$7=2,0,$A$7=3,0,$A$7=4,P44,$A$7=5,P45,$A$7=6,P45,$A$7=7,P45,$A$7=8,P45,$A$7=9,P46,$A$7=10,P46,$A$7=11,P46,$A$7=12,P46,$A$7=13,P47,$A$7=14,P47,$A$7=15,P47,$A$7=16,P47,$A$7=17,P48,$A$7=18,P48,$A$7=19,P48,$A$7=20,P48,$A$7=21,P49,$A$7=22,P49,$A$7=23,P49,$A$7=24,P49,$A$7=25,P50,$A$7=26,P50,$A$7=27,P50,$A$7=28,P50,$A$7=29,P51,$A$7=30,P51,$A$7=31,P51,$A$7=32,P51,$A$7=33,P52,$A$7=34,P52,$A$7=35,P52,$A$7=36,P52,$A$7=37,P53,$A$7=38,P53,$A$7=39,P53,$A$7=40,P53)</f>
        <v>0</v>
      </c>
      <c r="R43" s="4" cm="1">
        <f t="array" ref="R43">_xlfn.IFS($A$7=1,0,$A$7=2,0,$A$7=3,0,$A$7=4,P53,$A$7=5,P54,$A$7=6,P54,$A$7=7,P54,$A$7=8,P54,$A$7=9,P55,$A$7=10,P49,$A$7=11,P49,$A$7=12,P49,$A$7=13,P51,$A$7=14,P51,$A$7=15,P51,$A$7=16,P51,$A$7=17,P53,$A$7=18,P53,$A$7=19,P53,$A$7=20,P53,$A$7=21,P55,$A$7=22,P55,$A$7=23,P55,$A$7=24,P55,$A$7=25,P57,$A$7=26,P57,$A$7=27,P57,$A$7=28,P57,$A$7=29,P59,$A$7=30,P59,$A$7=31,P59,$A$7=32,P59,$A$7=33,P61,$A$7=34,P61,$A$7=35,P61,$A$7=36,P61,$A$7=37,P62,$A$7=38,P63,$A$7=39,P63,$A$7=40,P63)</f>
        <v>0</v>
      </c>
      <c r="S43" s="4" cm="1">
        <f t="array" ref="S43">_xlfn.IFS($A$7=1,0,$A$7=2,0,$A$7=3,0,$A$7=4,P63,$A$7=5,P64,$A$7=6,P64,$A$7=7,P64,$A$7=8,P52,$A$7=9,P52,$A$7=10,P52,$A$7=11,P52,$A$7=12,P52,$A$7=13,P55,$A$7=14,P55,$A$7=15,P55,$A$7=16,P55,$A$7=17,P58,$A$7=18,P58,$A$7=19,P58,$A$7=20,P58,$A$7=21,P61,$A$7=22,P61,$A$7=23,P61,$A$7=24,P61,$A$7=25,P64,$A$7=26,P64,$A$7=27,P64,$A$7=28,P64,$A$7=29,P67,$A$7=30,P67,$A$7=31,P67,$A$7=32,P67,$A$7=33,P70,$A$7=34,P70,$A$7=35,P70,$A$7=36,P70,$A$7=37,P71,$A$7=38,P72,$A$7=39,P73,$A$7=40,P73)</f>
        <v>0</v>
      </c>
      <c r="T43" s="4">
        <f t="shared" si="3"/>
        <v>0</v>
      </c>
      <c r="U43" s="4" cm="1">
        <f t="array" ref="U43">_xlfn.IFS($A$7=1,0,$A$7=2,0,$A$7=3,0,$A$7=4,T44,$A$7=5,T45,$A$7=6,T45,$A$7=7,T45,$A$7=8,T45,$A$7=9,T46,$A$7=10,T46,$A$7=11,T46,$A$7=12,T46,$A$7=13,T47,$A$7=14,T47,$A$7=15,T47,$A$7=16,T47,$A$7=17,T48,$A$7=18,T48,$A$7=19,T48,$A$7=20,T48,$A$7=21,T49,$A$7=22,T49,$A$7=23,T49,$A$7=24,T49,$A$7=25,T50,$A$7=26,T50,$A$7=27,T50,$A$7=28,T50,$A$7=29,T51,$A$7=30,T51,$A$7=31,T51,$A$7=32,T51,$A$7=33,T52,$A$7=34,T52,$A$7=35,T52,$A$7=36,T52,$A$7=37,T53,$A$7=38,T53,$A$7=39,T53,$A$7=40,T53)</f>
        <v>0</v>
      </c>
      <c r="V43" s="4" cm="1">
        <f t="array" ref="V43">_xlfn.IFS($A$7=1,0,$A$7=2,0,$A$7=3,0,$A$7=4,T53,$A$7=5,T54,$A$7=6,T54,$A$7=7,T54,$A$7=8,T54,$A$7=9,T55,$A$7=10,T49,$A$7=11,T49,$A$7=12,T49,$A$7=13,T51,$A$7=14,T51,$A$7=15,T51,$A$7=16,T51,$A$7=17,T53,$A$7=18,T53,$A$7=19,T53,$A$7=20,T53,$A$7=21,T55,$A$7=22,T55,$A$7=23,T55,$A$7=24,T55,$A$7=25,T57,$A$7=26,T57,$A$7=27,T57,$A$7=28,T57,$A$7=29,T59,$A$7=30,T59,$A$7=31,T59,$A$7=32,T59,$A$7=33,T61,$A$7=34,T61,$A$7=35,T61,$A$7=36,T61,$A$7=37,T62,$A$7=38,T63,$A$7=39,T63,$A$7=40,T63)</f>
        <v>0</v>
      </c>
      <c r="W43" s="4" cm="1">
        <f t="array" ref="W43">_xlfn.IFS($A$7=1,0,$A$7=2,0,$A$7=3,0,$A$7=4,T63,$A$7=5,T64,$A$7=6,T64,$A$7=7,T64,$A$7=8,T52,$A$7=9,T52,$A$7=10,T52,$A$7=11,T52,$A$7=12,T52,$A$7=13,T55,$A$7=14,T55,$A$7=15,T55,$A$7=16,T55,$A$7=17,T58,$A$7=18,T58,$A$7=19,T58,$A$7=20,T58,$A$7=21,T61,$A$7=22,T61,$A$7=23,T61,$A$7=24,T61,$A$7=25,T64,$A$7=26,T64,$A$7=27,T64,$A$7=28,T64,$A$7=29,T67,$A$7=30,T67,$A$7=31,T67,$A$7=32,T67,$A$7=33,T70,$A$7=34,T70,$A$7=35,T70,$A$7=36,T70,$A$7=37,T71,$A$7=38,T72,$A$7=39,T73,$A$7=40,T73)</f>
        <v>0</v>
      </c>
      <c r="X43" s="4">
        <f t="shared" si="4"/>
        <v>0</v>
      </c>
      <c r="Y43" s="4" cm="1">
        <f t="array" ref="Y43">_xlfn.IFS($A$7=1,0,$A$7=2,0,$A$7=3,0,$A$7=4,X44,$A$7=5,X45,$A$7=6,X45,$A$7=7,X45,$A$7=8,X45,$A$7=9,X46,$A$7=10,X46,$A$7=11,X46,$A$7=12,X46,$A$7=13,X47,$A$7=14,X47,$A$7=15,X47,$A$7=16,X47,$A$7=17,X48,$A$7=18,X48,$A$7=19,X48,$A$7=20,X48,$A$7=21,X49,$A$7=22,X49,$A$7=23,X49,$A$7=24,X49,$A$7=25,X50,$A$7=26,X50,$A$7=27,X50,$A$7=28,X50,$A$7=29,X51,$A$7=30,X51,$A$7=31,X51,$A$7=32,X51,$A$7=33,X52,$A$7=34,X52,$A$7=35,X52,$A$7=36,X52,$A$7=37,X53,$A$7=38,X53,$A$7=39,X53,$A$7=40,X53)</f>
        <v>0</v>
      </c>
      <c r="Z43" s="4" cm="1">
        <f t="array" ref="Z43">_xlfn.IFS($A$7=1,0,$A$7=2,0,$A$7=3,0,$A$7=4,X53,$A$7=5,X54,$A$7=6,X54,$A$7=7,X54,$A$7=8,X54,$A$7=9,X55,$A$7=10,X49,$A$7=11,X49,$A$7=12,X49,$A$7=13,X51,$A$7=14,X51,$A$7=15,X51,$A$7=16,X51,$A$7=17,X53,$A$7=18,X53,$A$7=19,X53,$A$7=20,X53,$A$7=21,X55,$A$7=22,X55,$A$7=23,X55,$A$7=24,X55,$A$7=25,X57,$A$7=26,X57,$A$7=27,X57,$A$7=28,X57,$A$7=29,X59,$A$7=30,X59,$A$7=31,X59,$A$7=32,X59,$A$7=33,X61,$A$7=34,X61,$A$7=35,X61,$A$7=36,X61,$A$7=37,X62,$A$7=38,X63,$A$7=39,X63,$A$7=40,X63)</f>
        <v>0</v>
      </c>
      <c r="AA43" s="4" cm="1">
        <f t="array" ref="AA43">_xlfn.IFS($A$7=1,0,$A$7=2,0,$A$7=3,0,$A$7=4,X63,$A$7=5,X64,$A$7=6,X64,$A$7=7,X64,$A$7=8,X52,$A$7=9,X52,$A$7=10,X52,$A$7=11,X52,$A$7=12,X52,$A$7=13,X55,$A$7=14,X55,$A$7=15,X55,$A$7=16,X55,$A$7=17,X58,$A$7=18,X58,$A$7=19,X58,$A$7=20,X58,$A$7=21,X61,$A$7=22,X61,$A$7=23,X61,$A$7=24,X61,$A$7=25,X64,$A$7=26,X64,$A$7=27,X64,$A$7=28,X64,$A$7=29,X67,$A$7=30,X67,$A$7=31,X67,$A$7=32,X67,$A$7=33,X70,$A$7=34,X70,$A$7=35,X70,$A$7=36,X70,$A$7=37,X71,$A$7=38,X72,$A$7=39,X73,$A$7=40,X73)</f>
        <v>0</v>
      </c>
      <c r="AB43" s="4">
        <f t="shared" si="5"/>
        <v>0</v>
      </c>
      <c r="AC43" s="4" cm="1">
        <f t="array" ref="AC43">_xlfn.IFS($A$7=1,0,$A$7=2,0,$A$7=3,0,$A$7=4,AB44,$A$7=5,AB45,$A$7=6,AB45,$A$7=7,AB45,$A$7=8,AB45,$A$7=9,AB46,$A$7=10,AB46,$A$7=11,AB46,$A$7=12,AB46,$A$7=13,AB47,$A$7=14,AB47,$A$7=15,AB47,$A$7=16,AB47,$A$7=17,AB48,$A$7=18,AB48,$A$7=19,AB48,$A$7=20,AB48,$A$7=21,AB49,$A$7=22,AB49,$A$7=23,AB49,$A$7=24,AB49,$A$7=25,AB50,$A$7=26,AB50,$A$7=27,AB50,$A$7=28,AB50,$A$7=29,AB51,$A$7=30,AB51,$A$7=31,AB51,$A$7=32,AB51,$A$7=33,AB52,$A$7=34,AB52,$A$7=35,AB52,$A$7=36,AB52,$A$7=37,AB53,$A$7=38,AB53,$A$7=39,AB53,$A$7=40,AB53)</f>
        <v>0</v>
      </c>
      <c r="AD43" s="4" cm="1">
        <f t="array" ref="AD43">_xlfn.IFS($A$7=1,0,$A$7=2,0,$A$7=3,0,$A$7=4,AB53,$A$7=5,AB54,$A$7=6,AB54,$A$7=7,AB54,$A$7=8,AB54,$A$7=9,AB55,$A$7=10,AB49,$A$7=11,AB49,$A$7=12,AB49,$A$7=13,AB51,$A$7=14,AB51,$A$7=15,AB51,$A$7=16,AB51,$A$7=17,AB53,$A$7=18,AB53,$A$7=19,AB53,$A$7=20,AB53,$A$7=21,AB55,$A$7=22,AB55,$A$7=23,AB55,$A$7=24,AB55,$A$7=25,AB57,$A$7=26,AB57,$A$7=27,AB57,$A$7=28,AB57,$A$7=29,AB59,$A$7=30,AB59,$A$7=31,AB59,$A$7=32,AB59,$A$7=33,AB61,$A$7=34,AB61,$A$7=35,AB61,$A$7=36,AB61,$A$7=37,AB62,$A$7=38,AB63,$A$7=39,AB63,$A$7=40,AB63)</f>
        <v>0</v>
      </c>
      <c r="AE43" s="4" cm="1">
        <f t="array" ref="AE43">_xlfn.IFS($A$7=1,0,$A$7=2,0,$A$7=3,0,$A$7=4,AB63,$A$7=5,AB64,$A$7=6,AB64,$A$7=7,AB64,$A$7=8,AB52,$A$7=9,AB52,$A$7=10,AB52,$A$7=11,AB52,$A$7=12,AB52,$A$7=13,AB55,$A$7=14,AB55,$A$7=15,AB55,$A$7=16,AB55,$A$7=17,AB58,$A$7=18,AB58,$A$7=19,AB58,$A$7=20,AB58,$A$7=21,AB61,$A$7=22,AB61,$A$7=23,AB61,$A$7=24,AB61,$A$7=25,AB64,$A$7=26,AB64,$A$7=27,AB64,$A$7=28,AB64,$A$7=29,AB67,$A$7=30,AB67,$A$7=31,AB67,$A$7=32,AB67,$A$7=33,AB70,$A$7=34,AB70,$A$7=35,AB70,$A$7=36,AB70,$A$7=37,AB71,$A$7=38,AB72,$A$7=39,AB73,$A$7=40,AB73)</f>
        <v>0</v>
      </c>
      <c r="AF43" s="4">
        <f t="shared" si="6"/>
        <v>0</v>
      </c>
      <c r="AG43" s="4" cm="1">
        <f t="array" ref="AG43">_xlfn.IFS($A$7=1,0,$A$7=2,0,$A$7=3,0,$A$7=4,AF44,$A$7=5,AF45,$A$7=6,AF45,$A$7=7,AF45,$A$7=8,AF45,$A$7=9,AF46,$A$7=10,AF46,$A$7=11,AF46,$A$7=12,AF46,$A$7=13,AF47,$A$7=14,AF47,$A$7=15,AF47,$A$7=16,AF47,$A$7=17,AF48,$A$7=18,AF48,$A$7=19,AF48,$A$7=20,AF48,$A$7=21,AF49,$A$7=22,AF49,$A$7=23,AF49,$A$7=24,AF49,$A$7=25,AF50,$A$7=26,AF50,$A$7=27,AF50,$A$7=28,AF50,$A$7=29,AF51,$A$7=30,AF51,$A$7=31,AF51,$A$7=32,AF51,$A$7=33,AF52,$A$7=34,AF52,$A$7=35,AF52,$A$7=36,AF52,$A$7=37,AF53,$A$7=38,AF53,$A$7=39,AF53,$A$7=40,AF53)</f>
        <v>0</v>
      </c>
      <c r="AH43" s="4" cm="1">
        <f t="array" ref="AH43">_xlfn.IFS($A$7=1,0,$A$7=2,0,$A$7=3,0,$A$7=4,AF53,$A$7=5,AF54,$A$7=6,AF54,$A$7=7,AF54,$A$7=8,AF54,$A$7=9,AF55,$A$7=10,AF49,$A$7=11,AF49,$A$7=12,AF49,$A$7=13,AF51,$A$7=14,AF51,$A$7=15,AF51,$A$7=16,AF51,$A$7=17,AF53,$A$7=18,AF53,$A$7=19,AF53,$A$7=20,AF53,$A$7=21,AF55,$A$7=22,AF55,$A$7=23,AF55,$A$7=24,AF55,$A$7=25,AF57,$A$7=26,AF57,$A$7=27,AF57,$A$7=28,AF57,$A$7=29,AF59,$A$7=30,AF59,$A$7=31,AF59,$A$7=32,AF59,$A$7=33,AF61,$A$7=34,AF61,$A$7=35,AF61,$A$7=36,AF61,$A$7=37,AF62,$A$7=38,AF63,$A$7=39,AF63,$A$7=40,AF63)</f>
        <v>0</v>
      </c>
      <c r="AI43" s="4" cm="1">
        <f t="array" ref="AI43">_xlfn.IFS($A$7=1,0,$A$7=2,0,$A$7=3,0,$A$7=4,AF63,$A$7=5,AF64,$A$7=6,AF64,$A$7=7,AF64,$A$7=8,AF52,$A$7=9,AF52,$A$7=10,AF52,$A$7=11,AF52,$A$7=12,AF52,$A$7=13,AF55,$A$7=14,AF55,$A$7=15,AF55,$A$7=16,AF55,$A$7=17,AF58,$A$7=18,AF58,$A$7=19,AF58,$A$7=20,AF58,$A$7=21,AF61,$A$7=22,AF61,$A$7=23,AF61,$A$7=24,AF61,$A$7=25,AF64,$A$7=26,AF64,$A$7=27,AF64,$A$7=28,AF64,$A$7=29,AF67,$A$7=30,AF67,$A$7=31,AF67,$A$7=32,AF67,$A$7=33,AF70,$A$7=34,AF70,$A$7=35,AF70,$A$7=36,AF70,$A$7=37,AF71,$A$7=38,AF72,$A$7=39,AF73,$A$7=40,AF73)</f>
        <v>0</v>
      </c>
      <c r="AJ43" s="4">
        <f t="shared" si="7"/>
        <v>0</v>
      </c>
      <c r="AK43" s="4" cm="1">
        <f t="array" ref="AK43">_xlfn.IFS($A$7=1,0,$A$7=2,0,$A$7=3,0,$A$7=4,AJ44,$A$7=5,AJ45,$A$7=6,AJ45,$A$7=7,AJ45,$A$7=8,AJ45,$A$7=9,AJ46,$A$7=10,AJ46,$A$7=11,AJ46,$A$7=12,AJ46,$A$7=13,AJ47,$A$7=14,AJ47,$A$7=15,AJ47,$A$7=16,AJ47,$A$7=17,AJ48,$A$7=18,AJ48,$A$7=19,AJ48,$A$7=20,AJ48,$A$7=21,AJ49,$A$7=22,AJ49,$A$7=23,AJ49,$A$7=24,AJ49,$A$7=25,AJ50,$A$7=26,AJ50,$A$7=27,AJ50,$A$7=28,AJ50,$A$7=29,AJ51,$A$7=30,AJ51,$A$7=31,AJ51,$A$7=32,AJ51,$A$7=33,AJ52,$A$7=34,AJ52,$A$7=35,AJ52,$A$7=36,AJ52,$A$7=37,AJ53,$A$7=38,AJ53,$A$7=39,AJ53,$A$7=40,AJ53)</f>
        <v>0</v>
      </c>
      <c r="AL43" s="4" cm="1">
        <f t="array" ref="AL43">_xlfn.IFS($A$7=1,0,$A$7=2,0,$A$7=3,0,$A$7=4,AJ53,$A$7=5,AJ54,$A$7=6,AJ54,$A$7=7,AJ54,$A$7=8,AJ54,$A$7=9,AJ55,$A$7=10,AJ49,$A$7=11,AJ49,$A$7=12,AJ49,$A$7=13,AJ51,$A$7=14,AJ51,$A$7=15,AJ51,$A$7=16,AJ51,$A$7=17,AJ53,$A$7=18,AJ53,$A$7=19,AJ53,$A$7=20,AJ53,$A$7=21,AJ55,$A$7=22,AJ55,$A$7=23,AJ55,$A$7=24,AJ55,$A$7=25,AJ57,$A$7=26,AJ57,$A$7=27,AJ57,$A$7=28,AJ57,$A$7=29,AJ59,$A$7=30,AJ59,$A$7=31,AJ59,$A$7=32,AJ59,$A$7=33,AJ61,$A$7=34,AJ61,$A$7=35,AJ61,$A$7=36,AJ61,$A$7=37,AJ62,$A$7=38,AJ63,$A$7=39,AJ63,$A$7=40,AJ63)</f>
        <v>0</v>
      </c>
      <c r="AM43" s="4" cm="1">
        <f t="array" ref="AM43">_xlfn.IFS($A$7=1,0,$A$7=2,0,$A$7=3,0,$A$7=4,AJ63,$A$7=5,AJ64,$A$7=6,AJ64,$A$7=7,AJ64,$A$7=8,AJ52,$A$7=9,AJ52,$A$7=10,AJ52,$A$7=11,AJ52,$A$7=12,AJ52,$A$7=13,AJ55,$A$7=14,AJ55,$A$7=15,AJ55,$A$7=16,AJ55,$A$7=17,AJ58,$A$7=18,AJ58,$A$7=19,AJ58,$A$7=20,AJ58,$A$7=21,AJ61,$A$7=22,AJ61,$A$7=23,AJ61,$A$7=24,AJ61,$A$7=25,AJ64,$A$7=26,AJ64,$A$7=27,AJ64,$A$7=28,AJ64,$A$7=29,AJ67,$A$7=30,AJ67,$A$7=31,AJ67,$A$7=32,AJ67,$A$7=33,AJ70,$A$7=34,AJ70,$A$7=35,AJ70,$A$7=36,AJ70,$A$7=37,AJ71,$A$7=38,AJ72,$A$7=39,AJ73,$A$7=40,AJ73)</f>
        <v>0</v>
      </c>
      <c r="AN43" s="4">
        <f t="shared" si="8"/>
        <v>0</v>
      </c>
      <c r="AO43" s="4" cm="1">
        <f t="array" ref="AO43">_xlfn.IFS($A$7=1,0,$A$7=2,0,$A$7=3,0,$A$7=4,AN44,$A$7=5,AN45,$A$7=6,AN45,$A$7=7,AN45,$A$7=8,AN45,$A$7=9,AN46,$A$7=10,AN46,$A$7=11,AN46,$A$7=12,AN46,$A$7=13,AN47,$A$7=14,AN47,$A$7=15,AN47,$A$7=16,AN47,$A$7=17,AN48,$A$7=18,AN48,$A$7=19,AN48,$A$7=20,AN48,$A$7=21,AN49,$A$7=22,AN49,$A$7=23,AN49,$A$7=24,AN49,$A$7=25,AN50,$A$7=26,AN50,$A$7=27,AN50,$A$7=28,AN50,$A$7=29,AN51,$A$7=30,AN51,$A$7=31,AN51,$A$7=32,AN51,$A$7=33,AN52,$A$7=34,AN52,$A$7=35,AN52,$A$7=36,AN52,$A$7=37,AN53,$A$7=38,AN53,$A$7=39,AN53,$A$7=40,AN53)</f>
        <v>0</v>
      </c>
      <c r="AP43" s="4" cm="1">
        <f t="array" ref="AP43">_xlfn.IFS($A$7=1,0,$A$7=2,0,$A$7=3,0,$A$7=4,AN53,$A$7=5,AN54,$A$7=6,AN54,$A$7=7,AN54,$A$7=8,AN54,$A$7=9,AN55,$A$7=10,AN49,$A$7=11,AN49,$A$7=12,AN49,$A$7=13,AN51,$A$7=14,AN51,$A$7=15,AN51,$A$7=16,AN51,$A$7=17,AN53,$A$7=18,AN53,$A$7=19,AN53,$A$7=20,AN53,$A$7=21,AN55,$A$7=22,AN55,$A$7=23,AN55,$A$7=24,AN55,$A$7=25,AN57,$A$7=26,AN57,$A$7=27,AN57,$A$7=28,AN57,$A$7=29,AN59,$A$7=30,AN59,$A$7=31,AN59,$A$7=32,AN59,$A$7=33,AN61,$A$7=34,AN61,$A$7=35,AN61,$A$7=36,AN61,$A$7=37,AN62,$A$7=38,AN63,$A$7=39,AN63,$A$7=40,AN63)</f>
        <v>0</v>
      </c>
      <c r="AQ43" s="4" cm="1">
        <f t="array" ref="AQ43">_xlfn.IFS($A$7=1,0,$A$7=2,0,$A$7=3,0,$A$7=4,AN63,$A$7=5,AN64,$A$7=6,AN64,$A$7=7,AN64,$A$7=8,AN52,$A$7=9,AN52,$A$7=10,AN52,$A$7=11,AN52,$A$7=12,AN52,$A$7=13,AN55,$A$7=14,AN55,$A$7=15,AN55,$A$7=16,AN55,$A$7=17,AN58,$A$7=18,AN58,$A$7=19,AN58,$A$7=20,AN58,$A$7=21,AN61,$A$7=22,AN61,$A$7=23,AN61,$A$7=24,AN61,$A$7=25,AN64,$A$7=26,AN64,$A$7=27,AN64,$A$7=28,AN64,$A$7=29,AN67,$A$7=30,AN67,$A$7=31,AN67,$A$7=32,AN67,$A$7=33,AN70,$A$7=34,AN70,$A$7=35,AN70,$A$7=36,AN70,$A$7=37,AN71,$A$7=38,AN72,$A$7=39,AN73,$A$7=40,AN73)</f>
        <v>0</v>
      </c>
      <c r="AR43" s="4">
        <f t="shared" si="9"/>
        <v>0</v>
      </c>
      <c r="AS43" s="4" cm="1">
        <f t="array" ref="AS43">_xlfn.IFS($A$7=1,0,$A$7=2,0,$A$7=3,0,$A$7=4,AR44,$A$7=5,AR45,$A$7=6,AR45,$A$7=7,AR45,$A$7=8,AR45,$A$7=9,AR46,$A$7=10,AR46,$A$7=11,AR46,$A$7=12,AR46,$A$7=13,AR47,$A$7=14,AR47,$A$7=15,AR47,$A$7=16,AR47,$A$7=17,AR48,$A$7=18,AR48,$A$7=19,AR48,$A$7=20,AR48,$A$7=21,AR49,$A$7=22,AR49,$A$7=23,AR49,$A$7=24,AR49,$A$7=25,AR50,$A$7=26,AR50,$A$7=27,AR50,$A$7=28,AR50,$A$7=29,AR51,$A$7=30,AR51,$A$7=31,AR51,$A$7=32,AR51,$A$7=33,AR52,$A$7=34,AR52,$A$7=35,AR52,$A$7=36,AR52,$A$7=37,AR53,$A$7=38,AR53,$A$7=39,AR53,$A$7=40,AR53)</f>
        <v>0</v>
      </c>
      <c r="AT43" s="4" cm="1">
        <f t="array" ref="AT43">_xlfn.IFS($A$7=1,0,$A$7=2,0,$A$7=3,0,$A$7=4,AR53,$A$7=5,AR54,$A$7=6,AR54,$A$7=7,AR54,$A$7=8,AR54,$A$7=9,AR55,$A$7=10,AR49,$A$7=11,AR49,$A$7=12,AR49,$A$7=13,AR51,$A$7=14,AR51,$A$7=15,AR51,$A$7=16,AR51,$A$7=17,AR53,$A$7=18,AR53,$A$7=19,AR53,$A$7=20,AR53,$A$7=21,AR55,$A$7=22,AR55,$A$7=23,AR55,$A$7=24,AR55,$A$7=25,AR57,$A$7=26,AR57,$A$7=27,AR57,$A$7=28,AR57,$A$7=29,AR59,$A$7=30,AR59,$A$7=31,AR59,$A$7=32,AR59,$A$7=33,AR61,$A$7=34,AR61,$A$7=35,AR61,$A$7=36,AR61,$A$7=37,AR62,$A$7=38,AR63,$A$7=39,AR63,$A$7=40,AR63)</f>
        <v>0</v>
      </c>
      <c r="AU43" s="4" cm="1">
        <f t="array" ref="AU43">_xlfn.IFS($A$7=1,0,$A$7=2,0,$A$7=3,0,$A$7=4,AR63,$A$7=5,AR64,$A$7=6,AR64,$A$7=7,AR64,$A$7=8,AR52,$A$7=9,AR52,$A$7=10,AR52,$A$7=11,AR52,$A$7=12,AR52,$A$7=13,AR55,$A$7=14,AR55,$A$7=15,AR55,$A$7=16,AR55,$A$7=17,AR58,$A$7=18,AR58,$A$7=19,AR58,$A$7=20,AR58,$A$7=21,AR61,$A$7=22,AR61,$A$7=23,AR61,$A$7=24,AR61,$A$7=25,AR64,$A$7=26,AR64,$A$7=27,AR64,$A$7=28,AR64,$A$7=29,AR67,$A$7=30,AR67,$A$7=31,AR67,$A$7=32,AR67,$A$7=33,AR70,$A$7=34,AR70,$A$7=35,AR70,$A$7=36,AR70,$A$7=37,AR71,$A$7=38,AR72,$A$7=39,AR73,$A$7=40,AR73)</f>
        <v>0</v>
      </c>
      <c r="AV43" s="4">
        <f t="shared" si="10"/>
        <v>0</v>
      </c>
      <c r="AW43" s="4" cm="1">
        <f t="array" ref="AW43">_xlfn.IFS($A$7=1,0,$A$7=2,0,$A$7=3,0,$A$7=4,AV44,$A$7=5,AV45,$A$7=6,AV45,$A$7=7,AV45,$A$7=8,AV45,$A$7=9,AV46,$A$7=10,AV46,$A$7=11,AV46,$A$7=12,AV46,$A$7=13,AV47,$A$7=14,AV47,$A$7=15,AV47,$A$7=16,AV47,$A$7=17,AV48,$A$7=18,AV48,$A$7=19,AV48,$A$7=20,AV48,$A$7=21,AV49,$A$7=22,AV49,$A$7=23,AV49,$A$7=24,AV49,$A$7=25,AV50,$A$7=26,AV50,$A$7=27,AV50,$A$7=28,AV50,$A$7=29,AV51,$A$7=30,AV51,$A$7=31,AV51,$A$7=32,AV51,$A$7=33,AV52,$A$7=34,AV52,$A$7=35,AV52,$A$7=36,AV52,$A$7=37,AV53,$A$7=38,AV53,$A$7=39,AV53,$A$7=40,AV53)</f>
        <v>0</v>
      </c>
      <c r="AX43" s="4" cm="1">
        <f t="array" ref="AX43">_xlfn.IFS($A$7=1,0,$A$7=2,0,$A$7=3,0,$A$7=4,AV53,$A$7=5,AV54,$A$7=6,AV54,$A$7=7,AV54,$A$7=8,AV54,$A$7=9,AV55,$A$7=10,AV49,$A$7=11,AV49,$A$7=12,AV49,$A$7=13,AV51,$A$7=14,AV51,$A$7=15,AV51,$A$7=16,AV51,$A$7=17,AV53,$A$7=18,AV53,$A$7=19,AV53,$A$7=20,AV53,$A$7=21,AV55,$A$7=22,AV55,$A$7=23,AV55,$A$7=24,AV55,$A$7=25,AV57,$A$7=26,AV57,$A$7=27,AV57,$A$7=28,AV57,$A$7=29,AV59,$A$7=30,AV59,$A$7=31,AV59,$A$7=32,AV59,$A$7=33,AV61,$A$7=34,AV61,$A$7=35,AV61,$A$7=36,AV61,$A$7=37,AV62,$A$7=38,AV63,$A$7=39,AV63,$A$7=40,AV63)</f>
        <v>0</v>
      </c>
      <c r="AY43" s="4" cm="1">
        <f t="array" ref="AY43">_xlfn.IFS($A$7=1,0,$A$7=2,0,$A$7=3,0,$A$7=4,AV63,$A$7=5,AV64,$A$7=6,AV64,$A$7=7,AV64,$A$7=8,AV52,$A$7=9,AV52,$A$7=10,AV52,$A$7=11,AV52,$A$7=12,AV52,$A$7=13,AV55,$A$7=14,AV55,$A$7=15,AV55,$A$7=16,AV55,$A$7=17,AV58,$A$7=18,AV58,$A$7=19,AV58,$A$7=20,AV58,$A$7=21,AV61,$A$7=22,AV61,$A$7=23,AV61,$A$7=24,AV61,$A$7=25,AV64,$A$7=26,AV64,$A$7=27,AV64,$A$7=28,AV64,$A$7=29,AV67,$A$7=30,AV67,$A$7=31,AV67,$A$7=32,AV67,$A$7=33,AV70,$A$7=34,AV70,$A$7=35,AV70,$A$7=36,AV70,$A$7=37,AV71,$A$7=38,AV72,$A$7=39,AV73,$A$7=40,AV73)</f>
        <v>0</v>
      </c>
      <c r="BF43" s="1"/>
      <c r="BG43" s="1"/>
      <c r="BH43" s="1"/>
      <c r="BI43" s="1"/>
      <c r="BJ43" s="1"/>
      <c r="BK43" s="1"/>
    </row>
    <row r="44" spans="1:63" x14ac:dyDescent="0.2">
      <c r="C44" s="1">
        <v>0</v>
      </c>
      <c r="D44" s="1">
        <v>1</v>
      </c>
      <c r="E44" s="1" t="str">
        <f t="shared" ref="E44:E83" si="11">D4</f>
        <v>5a</v>
      </c>
      <c r="H44" s="4">
        <f>'Zeitpläne Stationen'!B42</f>
        <v>0</v>
      </c>
      <c r="I44" s="4" cm="1">
        <f t="array" ref="I44">_xlfn.IFS($A$7=1,0,$A$7=2,0,$A$7=3,0,$A$7=4,H45,$A$7=5,H46,$A$7=6,H46,$A$7=7,H46,$A$7=8,H46,$A$7=9,H47,$A$7=10,H47,$A$7=11,H47,$A$7=12,H47,$A$7=13,H48,$A$7=14,H48,$A$7=15,H48,$A$7=16,H48,$A$7=17,H49,$A$7=18,H49,$A$7=19,H49,$A$7=20,H49,$A$7=21,H50,$A$7=22,H50,$A$7=23,H50,$A$7=24,H50,$A$7=25,H51,$A$7=26,H51,$A$7=27,H51,$A$7=28,H51,$A$7=29,H52,$A$7=30,H52,$A$7=31,H52,$A$7=32,H52,$A$7=33,H53,$A$7=34,H53,$A$7=35,H53,$A$7=36,H53,$A$7=37,H54,$A$7=38,H54,$A$7=39,H54,$A$7=40,H54)</f>
        <v>0</v>
      </c>
      <c r="J44" s="4" cm="1">
        <f t="array" ref="J44">_xlfn.IFS($A$7=1,0,$A$7=2,0,$A$7=3,0,$A$7=4,H54,$A$7=5,H55,$A$7=6,H55,$A$7=7,H55,$A$7=8,H55,$A$7=9,H56,$A$7=10,H50,$A$7=11,H50,$A$7=12,H50,$A$7=13,H52,$A$7=14,H52,$A$7=15,H52,$A$7=16,H52,$A$7=17,H54,$A$7=18,H54,$A$7=19,H54,$A$7=20,H54,$A$7=21,H56,$A$7=22,H56,$A$7=23,H56,$A$7=24,H56,$A$7=25,H58,$A$7=26,H58,$A$7=27,H58,$A$7=28,H58,$A$7=29,H60,$A$7=30,H60,$A$7=31,H60,$A$7=32,H60,$A$7=33,H62,$A$7=34,H62,$A$7=35,H62,$A$7=36,H62,$A$7=37,H63,$A$7=38,H64,$A$7=39,H64,$A$7=40,H64)</f>
        <v>0</v>
      </c>
      <c r="K44" s="4" cm="1">
        <f t="array" ref="K44">_xlfn.IFS($A$7=1,0,$A$7=2,0,$A$7=3,0,$A$7=4,H64,$A$7=5,H65,$A$7=6,H65,$A$7=7,H65,$A$7=8,H53,$A$7=9,H53,$A$7=10,H53,$A$7=11,H53,$A$7=12,H53,$A$7=13,H56,$A$7=14,H56,$A$7=15,H56,$A$7=16,H56,$A$7=17,H59,$A$7=18,H59,$A$7=19,H59,$A$7=20,H59,$A$7=21,H62,$A$7=22,H62,$A$7=23,H62,$A$7=24,H62,$A$7=25,H65,$A$7=26,H65,$A$7=27,H65,$A$7=28,H65,$A$7=29,H68,$A$7=30,H68,$A$7=31,H68,$A$7=32,H68,$A$7=33,H71,$A$7=34,H71,$A$7=35,H71,$A$7=36,H71,$A$7=37,H72,$A$7=38,H73,$A$7=39,H74,$A$7=40,H74)</f>
        <v>0</v>
      </c>
      <c r="L44" s="4">
        <f t="shared" si="1"/>
        <v>0</v>
      </c>
      <c r="M44" s="1" cm="1">
        <f t="array" ref="M44">_xlfn.IFS($A$7=1,0,$A$7=2,0,$A$7=3,0,$A$7=4,L45,$A$7=5,L46,$A$7=6,L46,$A$7=7,L46,$A$7=8,L46,$A$7=9,L47,$A$7=10,L47,$A$7=11,L47,$A$7=12,L47,$A$7=13,L48,$A$7=14,L48,$A$7=15,L48,$A$7=16,L48,$A$7=17,L49,$A$7=18,L49,$A$7=19,L49,$A$7=20,L49,$A$7=21,L50,$A$7=22,L50,$A$7=23,L50,$A$7=24,L50,$A$7=25,L51,$A$7=26,L51,$A$7=27,L51,$A$7=28,L51,$A$7=29,L52,$A$7=30,L52,$A$7=31,L52,$A$7=32,L52,$A$7=33,L53,$A$7=34,L53,$A$7=35,L53,$A$7=36,L53,$A$7=37,L54,$A$7=38,L54,$A$7=39,L54,$A$7=40,L54)</f>
        <v>0</v>
      </c>
      <c r="N44" s="1" cm="1">
        <f t="array" ref="N44">_xlfn.IFS($A$7=1,0,$A$7=2,0,$A$7=3,0,$A$7=4,L54,$A$7=5,L55,$A$7=6,L55,$A$7=7,L55,$A$7=8,L55,$A$7=9,L56,$A$7=10,L50,$A$7=11,L50,$A$7=12,L50,$A$7=13,L52,$A$7=14,L52,$A$7=15,L52,$A$7=16,L52,$A$7=17,L54,$A$7=18,L54,$A$7=19,L54,$A$7=20,L54,$A$7=21,L56,$A$7=22,L56,$A$7=23,L56,$A$7=24,L56,$A$7=25,L58,$A$7=26,L58,$A$7=27,L58,$A$7=28,L58,$A$7=29,L60,$A$7=30,L60,$A$7=31,L60,$A$7=32,L60,$A$7=33,L62,$A$7=34,L62,$A$7=35,L62,$A$7=36,L62,$A$7=37,L63,$A$7=38,L64,$A$7=39,L64,$A$7=40,L64)</f>
        <v>0</v>
      </c>
      <c r="O44" s="1" cm="1">
        <f t="array" ref="O44">_xlfn.IFS($A$7=1,0,$A$7=2,0,$A$7=3,0,$A$7=4,L64,$A$7=5,L65,$A$7=6,L65,$A$7=7,L65,$A$7=8,L53,$A$7=9,L53,$A$7=10,L53,$A$7=11,L53,$A$7=12,L53,$A$7=13,L56,$A$7=14,L56,$A$7=15,L56,$A$7=16,L56,$A$7=17,L59,$A$7=18,L59,$A$7=19,L59,$A$7=20,L59,$A$7=21,L62,$A$7=22,L62,$A$7=23,L62,$A$7=24,L62,$A$7=25,L65,$A$7=26,L65,$A$7=27,L65,$A$7=28,L65,$A$7=29,L68,$A$7=30,L68,$A$7=31,L68,$A$7=32,L68,$A$7=33,L71,$A$7=34,L71,$A$7=35,L71,$A$7=36,L71,$A$7=37,L72,$A$7=38,L73,$A$7=39,L74,$A$7=40,L74)</f>
        <v>0</v>
      </c>
      <c r="P44" s="4">
        <f t="shared" si="2"/>
        <v>0</v>
      </c>
      <c r="Q44" s="4" cm="1">
        <f t="array" ref="Q44">_xlfn.IFS($A$7=1,0,$A$7=2,0,$A$7=3,0,$A$7=4,P45,$A$7=5,P46,$A$7=6,P46,$A$7=7,P46,$A$7=8,P46,$A$7=9,P47,$A$7=10,P47,$A$7=11,P47,$A$7=12,P47,$A$7=13,P48,$A$7=14,P48,$A$7=15,P48,$A$7=16,P48,$A$7=17,P49,$A$7=18,P49,$A$7=19,P49,$A$7=20,P49,$A$7=21,P50,$A$7=22,P50,$A$7=23,P50,$A$7=24,P50,$A$7=25,P51,$A$7=26,P51,$A$7=27,P51,$A$7=28,P51,$A$7=29,P52,$A$7=30,P52,$A$7=31,P52,$A$7=32,P52,$A$7=33,P53,$A$7=34,P53,$A$7=35,P53,$A$7=36,P53,$A$7=37,P54,$A$7=38,P54,$A$7=39,P54,$A$7=40,P54)</f>
        <v>0</v>
      </c>
      <c r="R44" s="4" cm="1">
        <f t="array" ref="R44">_xlfn.IFS($A$7=1,0,$A$7=2,0,$A$7=3,0,$A$7=4,P54,$A$7=5,P55,$A$7=6,P55,$A$7=7,P55,$A$7=8,P55,$A$7=9,P56,$A$7=10,P50,$A$7=11,P50,$A$7=12,P50,$A$7=13,P52,$A$7=14,P52,$A$7=15,P52,$A$7=16,P52,$A$7=17,P54,$A$7=18,P54,$A$7=19,P54,$A$7=20,P54,$A$7=21,P56,$A$7=22,P56,$A$7=23,P56,$A$7=24,P56,$A$7=25,P58,$A$7=26,P58,$A$7=27,P58,$A$7=28,P58,$A$7=29,P60,$A$7=30,P60,$A$7=31,P60,$A$7=32,P60,$A$7=33,P62,$A$7=34,P62,$A$7=35,P62,$A$7=36,P62,$A$7=37,P63,$A$7=38,P64,$A$7=39,P64,$A$7=40,P64)</f>
        <v>0</v>
      </c>
      <c r="S44" s="4" cm="1">
        <f t="array" ref="S44">_xlfn.IFS($A$7=1,0,$A$7=2,0,$A$7=3,0,$A$7=4,P64,$A$7=5,P65,$A$7=6,P65,$A$7=7,P65,$A$7=8,P53,$A$7=9,P53,$A$7=10,P53,$A$7=11,P53,$A$7=12,P53,$A$7=13,P56,$A$7=14,P56,$A$7=15,P56,$A$7=16,P56,$A$7=17,P59,$A$7=18,P59,$A$7=19,P59,$A$7=20,P59,$A$7=21,P62,$A$7=22,P62,$A$7=23,P62,$A$7=24,P62,$A$7=25,P65,$A$7=26,P65,$A$7=27,P65,$A$7=28,P65,$A$7=29,P68,$A$7=30,P68,$A$7=31,P68,$A$7=32,P68,$A$7=33,P71,$A$7=34,P71,$A$7=35,P71,$A$7=36,P71,$A$7=37,P72,$A$7=38,P73,$A$7=39,P74,$A$7=40,P74)</f>
        <v>0</v>
      </c>
      <c r="T44" s="4">
        <f t="shared" si="3"/>
        <v>0</v>
      </c>
      <c r="U44" s="4" cm="1">
        <f t="array" ref="U44">_xlfn.IFS($A$7=1,0,$A$7=2,0,$A$7=3,0,$A$7=4,T45,$A$7=5,T46,$A$7=6,T46,$A$7=7,T46,$A$7=8,T46,$A$7=9,T47,$A$7=10,T47,$A$7=11,T47,$A$7=12,T47,$A$7=13,T48,$A$7=14,T48,$A$7=15,T48,$A$7=16,T48,$A$7=17,T49,$A$7=18,T49,$A$7=19,T49,$A$7=20,T49,$A$7=21,T50,$A$7=22,T50,$A$7=23,T50,$A$7=24,T50,$A$7=25,T51,$A$7=26,T51,$A$7=27,T51,$A$7=28,T51,$A$7=29,T52,$A$7=30,T52,$A$7=31,T52,$A$7=32,T52,$A$7=33,T53,$A$7=34,T53,$A$7=35,T53,$A$7=36,T53,$A$7=37,T54,$A$7=38,T54,$A$7=39,T54,$A$7=40,T54)</f>
        <v>0</v>
      </c>
      <c r="V44" s="4" cm="1">
        <f t="array" ref="V44">_xlfn.IFS($A$7=1,0,$A$7=2,0,$A$7=3,0,$A$7=4,T54,$A$7=5,T55,$A$7=6,T55,$A$7=7,T55,$A$7=8,T55,$A$7=9,T56,$A$7=10,T50,$A$7=11,T50,$A$7=12,T50,$A$7=13,T52,$A$7=14,T52,$A$7=15,T52,$A$7=16,T52,$A$7=17,T54,$A$7=18,T54,$A$7=19,T54,$A$7=20,T54,$A$7=21,T56,$A$7=22,T56,$A$7=23,T56,$A$7=24,T56,$A$7=25,T58,$A$7=26,T58,$A$7=27,T58,$A$7=28,T58,$A$7=29,T60,$A$7=30,T60,$A$7=31,T60,$A$7=32,T60,$A$7=33,T62,$A$7=34,T62,$A$7=35,T62,$A$7=36,T62,$A$7=37,T63,$A$7=38,T64,$A$7=39,T64,$A$7=40,T64)</f>
        <v>0</v>
      </c>
      <c r="W44" s="4" cm="1">
        <f t="array" ref="W44">_xlfn.IFS($A$7=1,0,$A$7=2,0,$A$7=3,0,$A$7=4,T64,$A$7=5,T65,$A$7=6,T65,$A$7=7,T65,$A$7=8,T53,$A$7=9,T53,$A$7=10,T53,$A$7=11,T53,$A$7=12,T53,$A$7=13,T56,$A$7=14,T56,$A$7=15,T56,$A$7=16,T56,$A$7=17,T59,$A$7=18,T59,$A$7=19,T59,$A$7=20,T59,$A$7=21,T62,$A$7=22,T62,$A$7=23,T62,$A$7=24,T62,$A$7=25,T65,$A$7=26,T65,$A$7=27,T65,$A$7=28,T65,$A$7=29,T68,$A$7=30,T68,$A$7=31,T68,$A$7=32,T68,$A$7=33,T71,$A$7=34,T71,$A$7=35,T71,$A$7=36,T71,$A$7=37,T72,$A$7=38,T73,$A$7=39,T74,$A$7=40,T74)</f>
        <v>0</v>
      </c>
      <c r="X44" s="4">
        <f t="shared" si="4"/>
        <v>0</v>
      </c>
      <c r="Y44" s="4" cm="1">
        <f t="array" ref="Y44">_xlfn.IFS($A$7=1,0,$A$7=2,0,$A$7=3,0,$A$7=4,X45,$A$7=5,X46,$A$7=6,X46,$A$7=7,X46,$A$7=8,X46,$A$7=9,X47,$A$7=10,X47,$A$7=11,X47,$A$7=12,X47,$A$7=13,X48,$A$7=14,X48,$A$7=15,X48,$A$7=16,X48,$A$7=17,X49,$A$7=18,X49,$A$7=19,X49,$A$7=20,X49,$A$7=21,X50,$A$7=22,X50,$A$7=23,X50,$A$7=24,X50,$A$7=25,X51,$A$7=26,X51,$A$7=27,X51,$A$7=28,X51,$A$7=29,X52,$A$7=30,X52,$A$7=31,X52,$A$7=32,X52,$A$7=33,X53,$A$7=34,X53,$A$7=35,X53,$A$7=36,X53,$A$7=37,X54,$A$7=38,X54,$A$7=39,X54,$A$7=40,X54)</f>
        <v>0</v>
      </c>
      <c r="Z44" s="4" cm="1">
        <f t="array" ref="Z44">_xlfn.IFS($A$7=1,0,$A$7=2,0,$A$7=3,0,$A$7=4,X54,$A$7=5,X55,$A$7=6,X55,$A$7=7,X55,$A$7=8,X55,$A$7=9,X56,$A$7=10,X50,$A$7=11,X50,$A$7=12,X50,$A$7=13,X52,$A$7=14,X52,$A$7=15,X52,$A$7=16,X52,$A$7=17,X54,$A$7=18,X54,$A$7=19,X54,$A$7=20,X54,$A$7=21,X56,$A$7=22,X56,$A$7=23,X56,$A$7=24,X56,$A$7=25,X58,$A$7=26,X58,$A$7=27,X58,$A$7=28,X58,$A$7=29,X60,$A$7=30,X60,$A$7=31,X60,$A$7=32,X60,$A$7=33,X62,$A$7=34,X62,$A$7=35,X62,$A$7=36,X62,$A$7=37,X63,$A$7=38,X64,$A$7=39,X64,$A$7=40,X64)</f>
        <v>0</v>
      </c>
      <c r="AA44" s="4" cm="1">
        <f t="array" ref="AA44">_xlfn.IFS($A$7=1,0,$A$7=2,0,$A$7=3,0,$A$7=4,X64,$A$7=5,X65,$A$7=6,X65,$A$7=7,X65,$A$7=8,X53,$A$7=9,X53,$A$7=10,X53,$A$7=11,X53,$A$7=12,X53,$A$7=13,X56,$A$7=14,X56,$A$7=15,X56,$A$7=16,X56,$A$7=17,X59,$A$7=18,X59,$A$7=19,X59,$A$7=20,X59,$A$7=21,X62,$A$7=22,X62,$A$7=23,X62,$A$7=24,X62,$A$7=25,X65,$A$7=26,X65,$A$7=27,X65,$A$7=28,X65,$A$7=29,X68,$A$7=30,X68,$A$7=31,X68,$A$7=32,X68,$A$7=33,X71,$A$7=34,X71,$A$7=35,X71,$A$7=36,X71,$A$7=37,X72,$A$7=38,X73,$A$7=39,X74,$A$7=40,X74)</f>
        <v>0</v>
      </c>
      <c r="AB44" s="4">
        <f t="shared" si="5"/>
        <v>0</v>
      </c>
      <c r="AC44" s="4" cm="1">
        <f t="array" ref="AC44">_xlfn.IFS($A$7=1,0,$A$7=2,0,$A$7=3,0,$A$7=4,AB45,$A$7=5,AB46,$A$7=6,AB46,$A$7=7,AB46,$A$7=8,AB46,$A$7=9,AB47,$A$7=10,AB47,$A$7=11,AB47,$A$7=12,AB47,$A$7=13,AB48,$A$7=14,AB48,$A$7=15,AB48,$A$7=16,AB48,$A$7=17,AB49,$A$7=18,AB49,$A$7=19,AB49,$A$7=20,AB49,$A$7=21,AB50,$A$7=22,AB50,$A$7=23,AB50,$A$7=24,AB50,$A$7=25,AB51,$A$7=26,AB51,$A$7=27,AB51,$A$7=28,AB51,$A$7=29,AB52,$A$7=30,AB52,$A$7=31,AB52,$A$7=32,AB52,$A$7=33,AB53,$A$7=34,AB53,$A$7=35,AB53,$A$7=36,AB53,$A$7=37,AB54,$A$7=38,AB54,$A$7=39,AB54,$A$7=40,AB54)</f>
        <v>0</v>
      </c>
      <c r="AD44" s="4" cm="1">
        <f t="array" ref="AD44">_xlfn.IFS($A$7=1,0,$A$7=2,0,$A$7=3,0,$A$7=4,AB54,$A$7=5,AB55,$A$7=6,AB55,$A$7=7,AB55,$A$7=8,AB55,$A$7=9,AB56,$A$7=10,AB50,$A$7=11,AB50,$A$7=12,AB50,$A$7=13,AB52,$A$7=14,AB52,$A$7=15,AB52,$A$7=16,AB52,$A$7=17,AB54,$A$7=18,AB54,$A$7=19,AB54,$A$7=20,AB54,$A$7=21,AB56,$A$7=22,AB56,$A$7=23,AB56,$A$7=24,AB56,$A$7=25,AB58,$A$7=26,AB58,$A$7=27,AB58,$A$7=28,AB58,$A$7=29,AB60,$A$7=30,AB60,$A$7=31,AB60,$A$7=32,AB60,$A$7=33,AB62,$A$7=34,AB62,$A$7=35,AB62,$A$7=36,AB62,$A$7=37,AB63,$A$7=38,AB64,$A$7=39,AB64,$A$7=40,AB64)</f>
        <v>0</v>
      </c>
      <c r="AE44" s="4" cm="1">
        <f t="array" ref="AE44">_xlfn.IFS($A$7=1,0,$A$7=2,0,$A$7=3,0,$A$7=4,AB64,$A$7=5,AB65,$A$7=6,AB65,$A$7=7,AB65,$A$7=8,AB53,$A$7=9,AB53,$A$7=10,AB53,$A$7=11,AB53,$A$7=12,AB53,$A$7=13,AB56,$A$7=14,AB56,$A$7=15,AB56,$A$7=16,AB56,$A$7=17,AB59,$A$7=18,AB59,$A$7=19,AB59,$A$7=20,AB59,$A$7=21,AB62,$A$7=22,AB62,$A$7=23,AB62,$A$7=24,AB62,$A$7=25,AB65,$A$7=26,AB65,$A$7=27,AB65,$A$7=28,AB65,$A$7=29,AB68,$A$7=30,AB68,$A$7=31,AB68,$A$7=32,AB68,$A$7=33,AB71,$A$7=34,AB71,$A$7=35,AB71,$A$7=36,AB71,$A$7=37,AB72,$A$7=38,AB73,$A$7=39,AB74,$A$7=40,AB74)</f>
        <v>0</v>
      </c>
      <c r="AF44" s="4">
        <f t="shared" si="6"/>
        <v>0</v>
      </c>
      <c r="AG44" s="4" cm="1">
        <f t="array" ref="AG44">_xlfn.IFS($A$7=1,0,$A$7=2,0,$A$7=3,0,$A$7=4,AF45,$A$7=5,AF46,$A$7=6,AF46,$A$7=7,AF46,$A$7=8,AF46,$A$7=9,AF47,$A$7=10,AF47,$A$7=11,AF47,$A$7=12,AF47,$A$7=13,AF48,$A$7=14,AF48,$A$7=15,AF48,$A$7=16,AF48,$A$7=17,AF49,$A$7=18,AF49,$A$7=19,AF49,$A$7=20,AF49,$A$7=21,AF50,$A$7=22,AF50,$A$7=23,AF50,$A$7=24,AF50,$A$7=25,AF51,$A$7=26,AF51,$A$7=27,AF51,$A$7=28,AF51,$A$7=29,AF52,$A$7=30,AF52,$A$7=31,AF52,$A$7=32,AF52,$A$7=33,AF53,$A$7=34,AF53,$A$7=35,AF53,$A$7=36,AF53,$A$7=37,AF54,$A$7=38,AF54,$A$7=39,AF54,$A$7=40,AF54)</f>
        <v>0</v>
      </c>
      <c r="AH44" s="4" cm="1">
        <f t="array" ref="AH44">_xlfn.IFS($A$7=1,0,$A$7=2,0,$A$7=3,0,$A$7=4,AF54,$A$7=5,AF55,$A$7=6,AF55,$A$7=7,AF55,$A$7=8,AF55,$A$7=9,AF56,$A$7=10,AF50,$A$7=11,AF50,$A$7=12,AF50,$A$7=13,AF52,$A$7=14,AF52,$A$7=15,AF52,$A$7=16,AF52,$A$7=17,AF54,$A$7=18,AF54,$A$7=19,AF54,$A$7=20,AF54,$A$7=21,AF56,$A$7=22,AF56,$A$7=23,AF56,$A$7=24,AF56,$A$7=25,AF58,$A$7=26,AF58,$A$7=27,AF58,$A$7=28,AF58,$A$7=29,AF60,$A$7=30,AF60,$A$7=31,AF60,$A$7=32,AF60,$A$7=33,AF62,$A$7=34,AF62,$A$7=35,AF62,$A$7=36,AF62,$A$7=37,AF63,$A$7=38,AF64,$A$7=39,AF64,$A$7=40,AF64)</f>
        <v>0</v>
      </c>
      <c r="AI44" s="4" cm="1">
        <f t="array" ref="AI44">_xlfn.IFS($A$7=1,0,$A$7=2,0,$A$7=3,0,$A$7=4,AF64,$A$7=5,AF65,$A$7=6,AF65,$A$7=7,AF65,$A$7=8,AF53,$A$7=9,AF53,$A$7=10,AF53,$A$7=11,AF53,$A$7=12,AF53,$A$7=13,AF56,$A$7=14,AF56,$A$7=15,AF56,$A$7=16,AF56,$A$7=17,AF59,$A$7=18,AF59,$A$7=19,AF59,$A$7=20,AF59,$A$7=21,AF62,$A$7=22,AF62,$A$7=23,AF62,$A$7=24,AF62,$A$7=25,AF65,$A$7=26,AF65,$A$7=27,AF65,$A$7=28,AF65,$A$7=29,AF68,$A$7=30,AF68,$A$7=31,AF68,$A$7=32,AF68,$A$7=33,AF71,$A$7=34,AF71,$A$7=35,AF71,$A$7=36,AF71,$A$7=37,AF72,$A$7=38,AF73,$A$7=39,AF74,$A$7=40,AF74)</f>
        <v>0</v>
      </c>
      <c r="AJ44" s="4">
        <f t="shared" si="7"/>
        <v>0</v>
      </c>
      <c r="AK44" s="4" cm="1">
        <f t="array" ref="AK44">_xlfn.IFS($A$7=1,0,$A$7=2,0,$A$7=3,0,$A$7=4,AJ45,$A$7=5,AJ46,$A$7=6,AJ46,$A$7=7,AJ46,$A$7=8,AJ46,$A$7=9,AJ47,$A$7=10,AJ47,$A$7=11,AJ47,$A$7=12,AJ47,$A$7=13,AJ48,$A$7=14,AJ48,$A$7=15,AJ48,$A$7=16,AJ48,$A$7=17,AJ49,$A$7=18,AJ49,$A$7=19,AJ49,$A$7=20,AJ49,$A$7=21,AJ50,$A$7=22,AJ50,$A$7=23,AJ50,$A$7=24,AJ50,$A$7=25,AJ51,$A$7=26,AJ51,$A$7=27,AJ51,$A$7=28,AJ51,$A$7=29,AJ52,$A$7=30,AJ52,$A$7=31,AJ52,$A$7=32,AJ52,$A$7=33,AJ53,$A$7=34,AJ53,$A$7=35,AJ53,$A$7=36,AJ53,$A$7=37,AJ54,$A$7=38,AJ54,$A$7=39,AJ54,$A$7=40,AJ54)</f>
        <v>0</v>
      </c>
      <c r="AL44" s="4" cm="1">
        <f t="array" ref="AL44">_xlfn.IFS($A$7=1,0,$A$7=2,0,$A$7=3,0,$A$7=4,AJ54,$A$7=5,AJ55,$A$7=6,AJ55,$A$7=7,AJ55,$A$7=8,AJ55,$A$7=9,AJ56,$A$7=10,AJ50,$A$7=11,AJ50,$A$7=12,AJ50,$A$7=13,AJ52,$A$7=14,AJ52,$A$7=15,AJ52,$A$7=16,AJ52,$A$7=17,AJ54,$A$7=18,AJ54,$A$7=19,AJ54,$A$7=20,AJ54,$A$7=21,AJ56,$A$7=22,AJ56,$A$7=23,AJ56,$A$7=24,AJ56,$A$7=25,AJ58,$A$7=26,AJ58,$A$7=27,AJ58,$A$7=28,AJ58,$A$7=29,AJ60,$A$7=30,AJ60,$A$7=31,AJ60,$A$7=32,AJ60,$A$7=33,AJ62,$A$7=34,AJ62,$A$7=35,AJ62,$A$7=36,AJ62,$A$7=37,AJ63,$A$7=38,AJ64,$A$7=39,AJ64,$A$7=40,AJ64)</f>
        <v>0</v>
      </c>
      <c r="AM44" s="4" cm="1">
        <f t="array" ref="AM44">_xlfn.IFS($A$7=1,0,$A$7=2,0,$A$7=3,0,$A$7=4,AJ64,$A$7=5,AJ65,$A$7=6,AJ65,$A$7=7,AJ65,$A$7=8,AJ53,$A$7=9,AJ53,$A$7=10,AJ53,$A$7=11,AJ53,$A$7=12,AJ53,$A$7=13,AJ56,$A$7=14,AJ56,$A$7=15,AJ56,$A$7=16,AJ56,$A$7=17,AJ59,$A$7=18,AJ59,$A$7=19,AJ59,$A$7=20,AJ59,$A$7=21,AJ62,$A$7=22,AJ62,$A$7=23,AJ62,$A$7=24,AJ62,$A$7=25,AJ65,$A$7=26,AJ65,$A$7=27,AJ65,$A$7=28,AJ65,$A$7=29,AJ68,$A$7=30,AJ68,$A$7=31,AJ68,$A$7=32,AJ68,$A$7=33,AJ71,$A$7=34,AJ71,$A$7=35,AJ71,$A$7=36,AJ71,$A$7=37,AJ72,$A$7=38,AJ73,$A$7=39,AJ74,$A$7=40,AJ74)</f>
        <v>0</v>
      </c>
      <c r="AN44" s="4">
        <f t="shared" si="8"/>
        <v>0</v>
      </c>
      <c r="AO44" s="4" cm="1">
        <f t="array" ref="AO44">_xlfn.IFS($A$7=1,0,$A$7=2,0,$A$7=3,0,$A$7=4,AN45,$A$7=5,AN46,$A$7=6,AN46,$A$7=7,AN46,$A$7=8,AN46,$A$7=9,AN47,$A$7=10,AN47,$A$7=11,AN47,$A$7=12,AN47,$A$7=13,AN48,$A$7=14,AN48,$A$7=15,AN48,$A$7=16,AN48,$A$7=17,AN49,$A$7=18,AN49,$A$7=19,AN49,$A$7=20,AN49,$A$7=21,AN50,$A$7=22,AN50,$A$7=23,AN50,$A$7=24,AN50,$A$7=25,AN51,$A$7=26,AN51,$A$7=27,AN51,$A$7=28,AN51,$A$7=29,AN52,$A$7=30,AN52,$A$7=31,AN52,$A$7=32,AN52,$A$7=33,AN53,$A$7=34,AN53,$A$7=35,AN53,$A$7=36,AN53,$A$7=37,AN54,$A$7=38,AN54,$A$7=39,AN54,$A$7=40,AN54)</f>
        <v>0</v>
      </c>
      <c r="AP44" s="4" cm="1">
        <f t="array" ref="AP44">_xlfn.IFS($A$7=1,0,$A$7=2,0,$A$7=3,0,$A$7=4,AN54,$A$7=5,AN55,$A$7=6,AN55,$A$7=7,AN55,$A$7=8,AN55,$A$7=9,AN56,$A$7=10,AN50,$A$7=11,AN50,$A$7=12,AN50,$A$7=13,AN52,$A$7=14,AN52,$A$7=15,AN52,$A$7=16,AN52,$A$7=17,AN54,$A$7=18,AN54,$A$7=19,AN54,$A$7=20,AN54,$A$7=21,AN56,$A$7=22,AN56,$A$7=23,AN56,$A$7=24,AN56,$A$7=25,AN58,$A$7=26,AN58,$A$7=27,AN58,$A$7=28,AN58,$A$7=29,AN60,$A$7=30,AN60,$A$7=31,AN60,$A$7=32,AN60,$A$7=33,AN62,$A$7=34,AN62,$A$7=35,AN62,$A$7=36,AN62,$A$7=37,AN63,$A$7=38,AN64,$A$7=39,AN64,$A$7=40,AN64)</f>
        <v>0</v>
      </c>
      <c r="AQ44" s="4" cm="1">
        <f t="array" ref="AQ44">_xlfn.IFS($A$7=1,0,$A$7=2,0,$A$7=3,0,$A$7=4,AN64,$A$7=5,AN65,$A$7=6,AN65,$A$7=7,AN65,$A$7=8,AN53,$A$7=9,AN53,$A$7=10,AN53,$A$7=11,AN53,$A$7=12,AN53,$A$7=13,AN56,$A$7=14,AN56,$A$7=15,AN56,$A$7=16,AN56,$A$7=17,AN59,$A$7=18,AN59,$A$7=19,AN59,$A$7=20,AN59,$A$7=21,AN62,$A$7=22,AN62,$A$7=23,AN62,$A$7=24,AN62,$A$7=25,AN65,$A$7=26,AN65,$A$7=27,AN65,$A$7=28,AN65,$A$7=29,AN68,$A$7=30,AN68,$A$7=31,AN68,$A$7=32,AN68,$A$7=33,AN71,$A$7=34,AN71,$A$7=35,AN71,$A$7=36,AN71,$A$7=37,AN72,$A$7=38,AN73,$A$7=39,AN74,$A$7=40,AN74)</f>
        <v>0</v>
      </c>
      <c r="AR44" s="4">
        <f t="shared" si="9"/>
        <v>0</v>
      </c>
      <c r="AS44" s="4" cm="1">
        <f t="array" ref="AS44">_xlfn.IFS($A$7=1,0,$A$7=2,0,$A$7=3,0,$A$7=4,AR45,$A$7=5,AR46,$A$7=6,AR46,$A$7=7,AR46,$A$7=8,AR46,$A$7=9,AR47,$A$7=10,AR47,$A$7=11,AR47,$A$7=12,AR47,$A$7=13,AR48,$A$7=14,AR48,$A$7=15,AR48,$A$7=16,AR48,$A$7=17,AR49,$A$7=18,AR49,$A$7=19,AR49,$A$7=20,AR49,$A$7=21,AR50,$A$7=22,AR50,$A$7=23,AR50,$A$7=24,AR50,$A$7=25,AR51,$A$7=26,AR51,$A$7=27,AR51,$A$7=28,AR51,$A$7=29,AR52,$A$7=30,AR52,$A$7=31,AR52,$A$7=32,AR52,$A$7=33,AR53,$A$7=34,AR53,$A$7=35,AR53,$A$7=36,AR53,$A$7=37,AR54,$A$7=38,AR54,$A$7=39,AR54,$A$7=40,AR54)</f>
        <v>0</v>
      </c>
      <c r="AT44" s="4" cm="1">
        <f t="array" ref="AT44">_xlfn.IFS($A$7=1,0,$A$7=2,0,$A$7=3,0,$A$7=4,AR54,$A$7=5,AR55,$A$7=6,AR55,$A$7=7,AR55,$A$7=8,AR55,$A$7=9,AR56,$A$7=10,AR50,$A$7=11,AR50,$A$7=12,AR50,$A$7=13,AR52,$A$7=14,AR52,$A$7=15,AR52,$A$7=16,AR52,$A$7=17,AR54,$A$7=18,AR54,$A$7=19,AR54,$A$7=20,AR54,$A$7=21,AR56,$A$7=22,AR56,$A$7=23,AR56,$A$7=24,AR56,$A$7=25,AR58,$A$7=26,AR58,$A$7=27,AR58,$A$7=28,AR58,$A$7=29,AR60,$A$7=30,AR60,$A$7=31,AR60,$A$7=32,AR60,$A$7=33,AR62,$A$7=34,AR62,$A$7=35,AR62,$A$7=36,AR62,$A$7=37,AR63,$A$7=38,AR64,$A$7=39,AR64,$A$7=40,AR64)</f>
        <v>0</v>
      </c>
      <c r="AU44" s="4" cm="1">
        <f t="array" ref="AU44">_xlfn.IFS($A$7=1,0,$A$7=2,0,$A$7=3,0,$A$7=4,AR64,$A$7=5,AR65,$A$7=6,AR65,$A$7=7,AR65,$A$7=8,AR53,$A$7=9,AR53,$A$7=10,AR53,$A$7=11,AR53,$A$7=12,AR53,$A$7=13,AR56,$A$7=14,AR56,$A$7=15,AR56,$A$7=16,AR56,$A$7=17,AR59,$A$7=18,AR59,$A$7=19,AR59,$A$7=20,AR59,$A$7=21,AR62,$A$7=22,AR62,$A$7=23,AR62,$A$7=24,AR62,$A$7=25,AR65,$A$7=26,AR65,$A$7=27,AR65,$A$7=28,AR65,$A$7=29,AR68,$A$7=30,AR68,$A$7=31,AR68,$A$7=32,AR68,$A$7=33,AR71,$A$7=34,AR71,$A$7=35,AR71,$A$7=36,AR71,$A$7=37,AR72,$A$7=38,AR73,$A$7=39,AR74,$A$7=40,AR74)</f>
        <v>0</v>
      </c>
      <c r="AV44" s="4">
        <f t="shared" si="10"/>
        <v>0</v>
      </c>
      <c r="AW44" s="4" cm="1">
        <f t="array" ref="AW44">_xlfn.IFS($A$7=1,0,$A$7=2,0,$A$7=3,0,$A$7=4,AV45,$A$7=5,AV46,$A$7=6,AV46,$A$7=7,AV46,$A$7=8,AV46,$A$7=9,AV47,$A$7=10,AV47,$A$7=11,AV47,$A$7=12,AV47,$A$7=13,AV48,$A$7=14,AV48,$A$7=15,AV48,$A$7=16,AV48,$A$7=17,AV49,$A$7=18,AV49,$A$7=19,AV49,$A$7=20,AV49,$A$7=21,AV50,$A$7=22,AV50,$A$7=23,AV50,$A$7=24,AV50,$A$7=25,AV51,$A$7=26,AV51,$A$7=27,AV51,$A$7=28,AV51,$A$7=29,AV52,$A$7=30,AV52,$A$7=31,AV52,$A$7=32,AV52,$A$7=33,AV53,$A$7=34,AV53,$A$7=35,AV53,$A$7=36,AV53,$A$7=37,AV54,$A$7=38,AV54,$A$7=39,AV54,$A$7=40,AV54)</f>
        <v>0</v>
      </c>
      <c r="AX44" s="4" cm="1">
        <f t="array" ref="AX44">_xlfn.IFS($A$7=1,0,$A$7=2,0,$A$7=3,0,$A$7=4,AV54,$A$7=5,AV55,$A$7=6,AV55,$A$7=7,AV55,$A$7=8,AV55,$A$7=9,AV56,$A$7=10,AV50,$A$7=11,AV50,$A$7=12,AV50,$A$7=13,AV52,$A$7=14,AV52,$A$7=15,AV52,$A$7=16,AV52,$A$7=17,AV54,$A$7=18,AV54,$A$7=19,AV54,$A$7=20,AV54,$A$7=21,AV56,$A$7=22,AV56,$A$7=23,AV56,$A$7=24,AV56,$A$7=25,AV58,$A$7=26,AV58,$A$7=27,AV58,$A$7=28,AV58,$A$7=29,AV60,$A$7=30,AV60,$A$7=31,AV60,$A$7=32,AV60,$A$7=33,AV62,$A$7=34,AV62,$A$7=35,AV62,$A$7=36,AV62,$A$7=37,AV63,$A$7=38,AV64,$A$7=39,AV64,$A$7=40,AV64)</f>
        <v>0</v>
      </c>
      <c r="AY44" s="4" cm="1">
        <f t="array" ref="AY44">_xlfn.IFS($A$7=1,0,$A$7=2,0,$A$7=3,0,$A$7=4,AV64,$A$7=5,AV65,$A$7=6,AV65,$A$7=7,AV65,$A$7=8,AV53,$A$7=9,AV53,$A$7=10,AV53,$A$7=11,AV53,$A$7=12,AV53,$A$7=13,AV56,$A$7=14,AV56,$A$7=15,AV56,$A$7=16,AV56,$A$7=17,AV59,$A$7=18,AV59,$A$7=19,AV59,$A$7=20,AV59,$A$7=21,AV62,$A$7=22,AV62,$A$7=23,AV62,$A$7=24,AV62,$A$7=25,AV65,$A$7=26,AV65,$A$7=27,AV65,$A$7=28,AV65,$A$7=29,AV68,$A$7=30,AV68,$A$7=31,AV68,$A$7=32,AV68,$A$7=33,AV71,$A$7=34,AV71,$A$7=35,AV71,$A$7=36,AV71,$A$7=37,AV72,$A$7=38,AV73,$A$7=39,AV74,$A$7=40,AV74)</f>
        <v>0</v>
      </c>
    </row>
    <row r="45" spans="1:63" x14ac:dyDescent="0.2">
      <c r="C45" s="1">
        <v>1</v>
      </c>
      <c r="D45" s="1">
        <v>2</v>
      </c>
      <c r="E45" s="1" t="str">
        <f t="shared" si="11"/>
        <v>5b</v>
      </c>
      <c r="L45" s="4">
        <f t="shared" si="1"/>
        <v>0</v>
      </c>
      <c r="M45" s="1" cm="1">
        <f t="array" ref="M45">_xlfn.IFS($A$7=1,0,$A$7=2,0,$A$7=3,0,$A$7=4,L46,$A$7=5,L47,$A$7=6,L47,$A$7=7,L47,$A$7=8,L47,$A$7=9,L48,$A$7=10,L48,$A$7=11,L48,$A$7=12,L48,$A$7=13,L49,$A$7=14,L49,$A$7=15,L49,$A$7=16,L49,$A$7=17,L50,$A$7=18,L50,$A$7=19,L50,$A$7=20,L50,$A$7=21,L51,$A$7=22,L51,$A$7=23,L51,$A$7=24,L51,$A$7=25,L52,$A$7=26,L52,$A$7=27,L52,$A$7=28,L52,$A$7=29,L53,$A$7=30,L53,$A$7=31,L53,$A$7=32,L53,$A$7=33,L54,$A$7=34,L54,$A$7=35,L54,$A$7=36,L54,$A$7=37,L55,$A$7=38,L55,$A$7=39,L55,$A$7=40,L55)</f>
        <v>0</v>
      </c>
      <c r="N45" s="1" cm="1">
        <f t="array" ref="N45">_xlfn.IFS($A$7=1,0,$A$7=2,0,$A$7=3,0,$A$7=4,L55,$A$7=5,L56,$A$7=6,L56,$A$7=7,L56,$A$7=8,L56,$A$7=9,L57,$A$7=10,L51,$A$7=11,L51,$A$7=12,L51,$A$7=13,L53,$A$7=14,L53,$A$7=15,L53,$A$7=16,L53,$A$7=17,L55,$A$7=18,L55,$A$7=19,L55,$A$7=20,L55,$A$7=21,L57,$A$7=22,L57,$A$7=23,L57,$A$7=24,L57,$A$7=25,L59,$A$7=26,L59,$A$7=27,L59,$A$7=28,L59,$A$7=29,L61,$A$7=30,L61,$A$7=31,L61,$A$7=32,L61,$A$7=33,L63,$A$7=34,L63,$A$7=35,L63,$A$7=36,L63,$A$7=37,L64,$A$7=38,L65,$A$7=39,L65,$A$7=40,L65)</f>
        <v>0</v>
      </c>
      <c r="O45" s="1" cm="1">
        <f t="array" ref="O45">_xlfn.IFS($A$7=1,0,$A$7=2,0,$A$7=3,0,$A$7=4,L65,$A$7=5,L66,$A$7=6,L66,$A$7=7,L66,$A$7=8,L54,$A$7=9,L54,$A$7=10,L54,$A$7=11,L54,$A$7=12,L54,$A$7=13,L57,$A$7=14,L57,$A$7=15,L57,$A$7=16,L57,$A$7=17,L60,$A$7=18,L60,$A$7=19,L60,$A$7=20,L60,$A$7=21,L63,$A$7=22,L63,$A$7=23,L63,$A$7=24,L63,$A$7=25,L66,$A$7=26,L66,$A$7=27,L66,$A$7=28,L66,$A$7=29,L69,$A$7=30,L69,$A$7=31,L69,$A$7=32,L69,$A$7=33,L72,$A$7=34,L72,$A$7=35,L72,$A$7=36,L72,$A$7=37,L73,$A$7=38,L74,$A$7=39,L75,$A$7=40,L75)</f>
        <v>0</v>
      </c>
      <c r="P45" s="4">
        <f t="shared" si="2"/>
        <v>0</v>
      </c>
      <c r="Q45" s="1" cm="1">
        <f t="array" ref="Q45">_xlfn.IFS($A$7=1,0,$A$7=2,0,$A$7=3,0,$A$7=4,P46,$A$7=5,P47,$A$7=6,P47,$A$7=7,P47,$A$7=8,P47,$A$7=9,P48,$A$7=10,P48,$A$7=11,P48,$A$7=12,P48,$A$7=13,P49,$A$7=14,P49,$A$7=15,P49,$A$7=16,P49,$A$7=17,P50,$A$7=18,P50,$A$7=19,P50,$A$7=20,P50,$A$7=21,P51,$A$7=22,P51,$A$7=23,P51,$A$7=24,P51,$A$7=25,P52,$A$7=26,P52,$A$7=27,P52,$A$7=28,P52,$A$7=29,P53,$A$7=30,P53,$A$7=31,P53,$A$7=32,P53,$A$7=33,P54,$A$7=34,P54,$A$7=35,P54,$A$7=36,P54,$A$7=37,P55,$A$7=38,P55,$A$7=39,P55,$A$7=40,P55)</f>
        <v>0</v>
      </c>
      <c r="R45" s="1" cm="1">
        <f t="array" ref="R45">_xlfn.IFS($A$7=1,0,$A$7=2,0,$A$7=3,0,$A$7=4,P55,$A$7=5,P56,$A$7=6,P56,$A$7=7,P56,$A$7=8,P56,$A$7=9,P57,$A$7=10,P51,$A$7=11,P51,$A$7=12,P51,$A$7=13,P53,$A$7=14,P53,$A$7=15,P53,$A$7=16,P53,$A$7=17,P55,$A$7=18,P55,$A$7=19,P55,$A$7=20,P55,$A$7=21,P57,$A$7=22,P57,$A$7=23,P57,$A$7=24,P57,$A$7=25,P59,$A$7=26,P59,$A$7=27,P59,$A$7=28,P59,$A$7=29,P61,$A$7=30,P61,$A$7=31,P61,$A$7=32,P61,$A$7=33,P63,$A$7=34,P63,$A$7=35,P63,$A$7=36,P63,$A$7=37,P64,$A$7=38,P65,$A$7=39,P65,$A$7=40,P65)</f>
        <v>0</v>
      </c>
      <c r="S45" s="1" cm="1">
        <f t="array" ref="S45">_xlfn.IFS($A$7=1,0,$A$7=2,0,$A$7=3,0,$A$7=4,P65,$A$7=5,P66,$A$7=6,P66,$A$7=7,P66,$A$7=8,P54,$A$7=9,P54,$A$7=10,P54,$A$7=11,P54,$A$7=12,P54,$A$7=13,P57,$A$7=14,P57,$A$7=15,P57,$A$7=16,P57,$A$7=17,P60,$A$7=18,P60,$A$7=19,P60,$A$7=20,P60,$A$7=21,P63,$A$7=22,P63,$A$7=23,P63,$A$7=24,P63,$A$7=25,P66,$A$7=26,P66,$A$7=27,P66,$A$7=28,P66,$A$7=29,P69,$A$7=30,P69,$A$7=31,P69,$A$7=32,P69,$A$7=33,P72,$A$7=34,P72,$A$7=35,P72,$A$7=36,P72,$A$7=37,P73,$A$7=38,P74,$A$7=39,P75,$A$7=40,P75)</f>
        <v>0</v>
      </c>
      <c r="T45" s="4">
        <f t="shared" si="3"/>
        <v>0</v>
      </c>
      <c r="U45" s="4" cm="1">
        <f t="array" ref="U45">_xlfn.IFS($A$7=1,0,$A$7=2,0,$A$7=3,0,$A$7=4,T46,$A$7=5,T47,$A$7=6,T47,$A$7=7,T47,$A$7=8,T47,$A$7=9,T48,$A$7=10,T48,$A$7=11,T48,$A$7=12,T48,$A$7=13,T49,$A$7=14,T49,$A$7=15,T49,$A$7=16,T49,$A$7=17,T50,$A$7=18,T50,$A$7=19,T50,$A$7=20,T50,$A$7=21,T51,$A$7=22,T51,$A$7=23,T51,$A$7=24,T51,$A$7=25,T52,$A$7=26,T52,$A$7=27,T52,$A$7=28,T52,$A$7=29,T53,$A$7=30,T53,$A$7=31,T53,$A$7=32,T53,$A$7=33,T54,$A$7=34,T54,$A$7=35,T54,$A$7=36,T54,$A$7=37,T55,$A$7=38,T55,$A$7=39,T55,$A$7=40,T55)</f>
        <v>0</v>
      </c>
      <c r="V45" s="4" cm="1">
        <f t="array" ref="V45">_xlfn.IFS($A$7=1,0,$A$7=2,0,$A$7=3,0,$A$7=4,T55,$A$7=5,T56,$A$7=6,T56,$A$7=7,T56,$A$7=8,T56,$A$7=9,T57,$A$7=10,T51,$A$7=11,T51,$A$7=12,T51,$A$7=13,T53,$A$7=14,T53,$A$7=15,T53,$A$7=16,T53,$A$7=17,T55,$A$7=18,T55,$A$7=19,T55,$A$7=20,T55,$A$7=21,T57,$A$7=22,T57,$A$7=23,T57,$A$7=24,T57,$A$7=25,T59,$A$7=26,T59,$A$7=27,T59,$A$7=28,T59,$A$7=29,T61,$A$7=30,T61,$A$7=31,T61,$A$7=32,T61,$A$7=33,T63,$A$7=34,T63,$A$7=35,T63,$A$7=36,T63,$A$7=37,T64,$A$7=38,T65,$A$7=39,T65,$A$7=40,T65)</f>
        <v>0</v>
      </c>
      <c r="W45" s="4" cm="1">
        <f t="array" ref="W45">_xlfn.IFS($A$7=1,0,$A$7=2,0,$A$7=3,0,$A$7=4,T65,$A$7=5,T66,$A$7=6,T66,$A$7=7,T66,$A$7=8,T54,$A$7=9,T54,$A$7=10,T54,$A$7=11,T54,$A$7=12,T54,$A$7=13,T57,$A$7=14,T57,$A$7=15,T57,$A$7=16,T57,$A$7=17,T60,$A$7=18,T60,$A$7=19,T60,$A$7=20,T60,$A$7=21,T63,$A$7=22,T63,$A$7=23,T63,$A$7=24,T63,$A$7=25,T66,$A$7=26,T66,$A$7=27,T66,$A$7=28,T66,$A$7=29,T69,$A$7=30,T69,$A$7=31,T69,$A$7=32,T69,$A$7=33,T72,$A$7=34,T72,$A$7=35,T72,$A$7=36,T72,$A$7=37,T73,$A$7=38,T74,$A$7=39,T75,$A$7=40,T75)</f>
        <v>0</v>
      </c>
      <c r="X45" s="4">
        <f t="shared" si="4"/>
        <v>0</v>
      </c>
      <c r="Y45" s="4" cm="1">
        <f t="array" ref="Y45">_xlfn.IFS($A$7=1,0,$A$7=2,0,$A$7=3,0,$A$7=4,X46,$A$7=5,X47,$A$7=6,X47,$A$7=7,X47,$A$7=8,X47,$A$7=9,X48,$A$7=10,X48,$A$7=11,X48,$A$7=12,X48,$A$7=13,X49,$A$7=14,X49,$A$7=15,X49,$A$7=16,X49,$A$7=17,X50,$A$7=18,X50,$A$7=19,X50,$A$7=20,X50,$A$7=21,X51,$A$7=22,X51,$A$7=23,X51,$A$7=24,X51,$A$7=25,X52,$A$7=26,X52,$A$7=27,X52,$A$7=28,X52,$A$7=29,X53,$A$7=30,X53,$A$7=31,X53,$A$7=32,X53,$A$7=33,X54,$A$7=34,X54,$A$7=35,X54,$A$7=36,X54,$A$7=37,X55,$A$7=38,X55,$A$7=39,X55,$A$7=40,X55)</f>
        <v>0</v>
      </c>
      <c r="Z45" s="4" cm="1">
        <f t="array" ref="Z45">_xlfn.IFS($A$7=1,0,$A$7=2,0,$A$7=3,0,$A$7=4,X55,$A$7=5,X56,$A$7=6,X56,$A$7=7,X56,$A$7=8,X56,$A$7=9,X57,$A$7=10,X51,$A$7=11,X51,$A$7=12,X51,$A$7=13,X53,$A$7=14,X53,$A$7=15,X53,$A$7=16,X53,$A$7=17,X55,$A$7=18,X55,$A$7=19,X55,$A$7=20,X55,$A$7=21,X57,$A$7=22,X57,$A$7=23,X57,$A$7=24,X57,$A$7=25,X59,$A$7=26,X59,$A$7=27,X59,$A$7=28,X59,$A$7=29,X61,$A$7=30,X61,$A$7=31,X61,$A$7=32,X61,$A$7=33,X63,$A$7=34,X63,$A$7=35,X63,$A$7=36,X63,$A$7=37,X64,$A$7=38,X65,$A$7=39,X65,$A$7=40,X65)</f>
        <v>0</v>
      </c>
      <c r="AA45" s="4" cm="1">
        <f t="array" ref="AA45">_xlfn.IFS($A$7=1,0,$A$7=2,0,$A$7=3,0,$A$7=4,X65,$A$7=5,X66,$A$7=6,X66,$A$7=7,X66,$A$7=8,X54,$A$7=9,X54,$A$7=10,X54,$A$7=11,X54,$A$7=12,X54,$A$7=13,X57,$A$7=14,X57,$A$7=15,X57,$A$7=16,X57,$A$7=17,X60,$A$7=18,X60,$A$7=19,X60,$A$7=20,X60,$A$7=21,X63,$A$7=22,X63,$A$7=23,X63,$A$7=24,X63,$A$7=25,X66,$A$7=26,X66,$A$7=27,X66,$A$7=28,X66,$A$7=29,X69,$A$7=30,X69,$A$7=31,X69,$A$7=32,X69,$A$7=33,X72,$A$7=34,X72,$A$7=35,X72,$A$7=36,X72,$A$7=37,X73,$A$7=38,X74,$A$7=39,X75,$A$7=40,X75)</f>
        <v>0</v>
      </c>
      <c r="AB45" s="4">
        <f t="shared" si="5"/>
        <v>0</v>
      </c>
      <c r="AC45" s="4" cm="1">
        <f t="array" ref="AC45">_xlfn.IFS($A$7=1,0,$A$7=2,0,$A$7=3,0,$A$7=4,AB46,$A$7=5,AB47,$A$7=6,AB47,$A$7=7,AB47,$A$7=8,AB47,$A$7=9,AB48,$A$7=10,AB48,$A$7=11,AB48,$A$7=12,AB48,$A$7=13,AB49,$A$7=14,AB49,$A$7=15,AB49,$A$7=16,AB49,$A$7=17,AB50,$A$7=18,AB50,$A$7=19,AB50,$A$7=20,AB50,$A$7=21,AB51,$A$7=22,AB51,$A$7=23,AB51,$A$7=24,AB51,$A$7=25,AB52,$A$7=26,AB52,$A$7=27,AB52,$A$7=28,AB52,$A$7=29,AB53,$A$7=30,AB53,$A$7=31,AB53,$A$7=32,AB53,$A$7=33,AB54,$A$7=34,AB54,$A$7=35,AB54,$A$7=36,AB54,$A$7=37,AB55,$A$7=38,AB55,$A$7=39,AB55,$A$7=40,AB55)</f>
        <v>0</v>
      </c>
      <c r="AD45" s="4" cm="1">
        <f t="array" ref="AD45">_xlfn.IFS($A$7=1,0,$A$7=2,0,$A$7=3,0,$A$7=4,AB55,$A$7=5,AB56,$A$7=6,AB56,$A$7=7,AB56,$A$7=8,AB56,$A$7=9,AB57,$A$7=10,AB51,$A$7=11,AB51,$A$7=12,AB51,$A$7=13,AB53,$A$7=14,AB53,$A$7=15,AB53,$A$7=16,AB53,$A$7=17,AB55,$A$7=18,AB55,$A$7=19,AB55,$A$7=20,AB55,$A$7=21,AB57,$A$7=22,AB57,$A$7=23,AB57,$A$7=24,AB57,$A$7=25,AB59,$A$7=26,AB59,$A$7=27,AB59,$A$7=28,AB59,$A$7=29,AB61,$A$7=30,AB61,$A$7=31,AB61,$A$7=32,AB61,$A$7=33,AB63,$A$7=34,AB63,$A$7=35,AB63,$A$7=36,AB63,$A$7=37,AB64,$A$7=38,AB65,$A$7=39,AB65,$A$7=40,AB65)</f>
        <v>0</v>
      </c>
      <c r="AE45" s="4" cm="1">
        <f t="array" ref="AE45">_xlfn.IFS($A$7=1,0,$A$7=2,0,$A$7=3,0,$A$7=4,AB65,$A$7=5,AB66,$A$7=6,AB66,$A$7=7,AB66,$A$7=8,AB54,$A$7=9,AB54,$A$7=10,AB54,$A$7=11,AB54,$A$7=12,AB54,$A$7=13,AB57,$A$7=14,AB57,$A$7=15,AB57,$A$7=16,AB57,$A$7=17,AB60,$A$7=18,AB60,$A$7=19,AB60,$A$7=20,AB60,$A$7=21,AB63,$A$7=22,AB63,$A$7=23,AB63,$A$7=24,AB63,$A$7=25,AB66,$A$7=26,AB66,$A$7=27,AB66,$A$7=28,AB66,$A$7=29,AB69,$A$7=30,AB69,$A$7=31,AB69,$A$7=32,AB69,$A$7=33,AB72,$A$7=34,AB72,$A$7=35,AB72,$A$7=36,AB72,$A$7=37,AB73,$A$7=38,AB74,$A$7=39,AB75,$A$7=40,AB75)</f>
        <v>0</v>
      </c>
      <c r="AF45" s="4">
        <f t="shared" si="6"/>
        <v>0</v>
      </c>
      <c r="AG45" s="4" cm="1">
        <f t="array" ref="AG45">_xlfn.IFS($A$7=1,0,$A$7=2,0,$A$7=3,0,$A$7=4,AF46,$A$7=5,AF47,$A$7=6,AF47,$A$7=7,AF47,$A$7=8,AF47,$A$7=9,AF48,$A$7=10,AF48,$A$7=11,AF48,$A$7=12,AF48,$A$7=13,AF49,$A$7=14,AF49,$A$7=15,AF49,$A$7=16,AF49,$A$7=17,AF50,$A$7=18,AF50,$A$7=19,AF50,$A$7=20,AF50,$A$7=21,AF51,$A$7=22,AF51,$A$7=23,AF51,$A$7=24,AF51,$A$7=25,AF52,$A$7=26,AF52,$A$7=27,AF52,$A$7=28,AF52,$A$7=29,AF53,$A$7=30,AF53,$A$7=31,AF53,$A$7=32,AF53,$A$7=33,AF54,$A$7=34,AF54,$A$7=35,AF54,$A$7=36,AF54,$A$7=37,AF55,$A$7=38,AF55,$A$7=39,AF55,$A$7=40,AF55)</f>
        <v>0</v>
      </c>
      <c r="AH45" s="4" cm="1">
        <f t="array" ref="AH45">_xlfn.IFS($A$7=1,0,$A$7=2,0,$A$7=3,0,$A$7=4,AF55,$A$7=5,AF56,$A$7=6,AF56,$A$7=7,AF56,$A$7=8,AF56,$A$7=9,AF57,$A$7=10,AF51,$A$7=11,AF51,$A$7=12,AF51,$A$7=13,AF53,$A$7=14,AF53,$A$7=15,AF53,$A$7=16,AF53,$A$7=17,AF55,$A$7=18,AF55,$A$7=19,AF55,$A$7=20,AF55,$A$7=21,AF57,$A$7=22,AF57,$A$7=23,AF57,$A$7=24,AF57,$A$7=25,AF59,$A$7=26,AF59,$A$7=27,AF59,$A$7=28,AF59,$A$7=29,AF61,$A$7=30,AF61,$A$7=31,AF61,$A$7=32,AF61,$A$7=33,AF63,$A$7=34,AF63,$A$7=35,AF63,$A$7=36,AF63,$A$7=37,AF64,$A$7=38,AF65,$A$7=39,AF65,$A$7=40,AF65)</f>
        <v>0</v>
      </c>
      <c r="AI45" s="4" cm="1">
        <f t="array" ref="AI45">_xlfn.IFS($A$7=1,0,$A$7=2,0,$A$7=3,0,$A$7=4,AF65,$A$7=5,AF66,$A$7=6,AF66,$A$7=7,AF66,$A$7=8,AF54,$A$7=9,AF54,$A$7=10,AF54,$A$7=11,AF54,$A$7=12,AF54,$A$7=13,AF57,$A$7=14,AF57,$A$7=15,AF57,$A$7=16,AF57,$A$7=17,AF60,$A$7=18,AF60,$A$7=19,AF60,$A$7=20,AF60,$A$7=21,AF63,$A$7=22,AF63,$A$7=23,AF63,$A$7=24,AF63,$A$7=25,AF66,$A$7=26,AF66,$A$7=27,AF66,$A$7=28,AF66,$A$7=29,AF69,$A$7=30,AF69,$A$7=31,AF69,$A$7=32,AF69,$A$7=33,AF72,$A$7=34,AF72,$A$7=35,AF72,$A$7=36,AF72,$A$7=37,AF73,$A$7=38,AF74,$A$7=39,AF75,$A$7=40,AF75)</f>
        <v>0</v>
      </c>
      <c r="AJ45" s="4">
        <f t="shared" si="7"/>
        <v>0</v>
      </c>
      <c r="AK45" s="4" cm="1">
        <f t="array" ref="AK45">_xlfn.IFS($A$7=1,0,$A$7=2,0,$A$7=3,0,$A$7=4,AJ46,$A$7=5,AJ47,$A$7=6,AJ47,$A$7=7,AJ47,$A$7=8,AJ47,$A$7=9,AJ48,$A$7=10,AJ48,$A$7=11,AJ48,$A$7=12,AJ48,$A$7=13,AJ49,$A$7=14,AJ49,$A$7=15,AJ49,$A$7=16,AJ49,$A$7=17,AJ50,$A$7=18,AJ50,$A$7=19,AJ50,$A$7=20,AJ50,$A$7=21,AJ51,$A$7=22,AJ51,$A$7=23,AJ51,$A$7=24,AJ51,$A$7=25,AJ52,$A$7=26,AJ52,$A$7=27,AJ52,$A$7=28,AJ52,$A$7=29,AJ53,$A$7=30,AJ53,$A$7=31,AJ53,$A$7=32,AJ53,$A$7=33,AJ54,$A$7=34,AJ54,$A$7=35,AJ54,$A$7=36,AJ54,$A$7=37,AJ55,$A$7=38,AJ55,$A$7=39,AJ55,$A$7=40,AJ55)</f>
        <v>0</v>
      </c>
      <c r="AL45" s="4" cm="1">
        <f t="array" ref="AL45">_xlfn.IFS($A$7=1,0,$A$7=2,0,$A$7=3,0,$A$7=4,AJ55,$A$7=5,AJ56,$A$7=6,AJ56,$A$7=7,AJ56,$A$7=8,AJ56,$A$7=9,AJ57,$A$7=10,AJ51,$A$7=11,AJ51,$A$7=12,AJ51,$A$7=13,AJ53,$A$7=14,AJ53,$A$7=15,AJ53,$A$7=16,AJ53,$A$7=17,AJ55,$A$7=18,AJ55,$A$7=19,AJ55,$A$7=20,AJ55,$A$7=21,AJ57,$A$7=22,AJ57,$A$7=23,AJ57,$A$7=24,AJ57,$A$7=25,AJ59,$A$7=26,AJ59,$A$7=27,AJ59,$A$7=28,AJ59,$A$7=29,AJ61,$A$7=30,AJ61,$A$7=31,AJ61,$A$7=32,AJ61,$A$7=33,AJ63,$A$7=34,AJ63,$A$7=35,AJ63,$A$7=36,AJ63,$A$7=37,AJ64,$A$7=38,AJ65,$A$7=39,AJ65,$A$7=40,AJ65)</f>
        <v>0</v>
      </c>
      <c r="AM45" s="4" cm="1">
        <f t="array" ref="AM45">_xlfn.IFS($A$7=1,0,$A$7=2,0,$A$7=3,0,$A$7=4,AJ65,$A$7=5,AJ66,$A$7=6,AJ66,$A$7=7,AJ66,$A$7=8,AJ54,$A$7=9,AJ54,$A$7=10,AJ54,$A$7=11,AJ54,$A$7=12,AJ54,$A$7=13,AJ57,$A$7=14,AJ57,$A$7=15,AJ57,$A$7=16,AJ57,$A$7=17,AJ60,$A$7=18,AJ60,$A$7=19,AJ60,$A$7=20,AJ60,$A$7=21,AJ63,$A$7=22,AJ63,$A$7=23,AJ63,$A$7=24,AJ63,$A$7=25,AJ66,$A$7=26,AJ66,$A$7=27,AJ66,$A$7=28,AJ66,$A$7=29,AJ69,$A$7=30,AJ69,$A$7=31,AJ69,$A$7=32,AJ69,$A$7=33,AJ72,$A$7=34,AJ72,$A$7=35,AJ72,$A$7=36,AJ72,$A$7=37,AJ73,$A$7=38,AJ74,$A$7=39,AJ75,$A$7=40,AJ75)</f>
        <v>0</v>
      </c>
      <c r="AN45" s="4">
        <f t="shared" si="8"/>
        <v>0</v>
      </c>
      <c r="AO45" s="4" cm="1">
        <f t="array" ref="AO45">_xlfn.IFS($A$7=1,0,$A$7=2,0,$A$7=3,0,$A$7=4,AN46,$A$7=5,AN47,$A$7=6,AN47,$A$7=7,AN47,$A$7=8,AN47,$A$7=9,AN48,$A$7=10,AN48,$A$7=11,AN48,$A$7=12,AN48,$A$7=13,AN49,$A$7=14,AN49,$A$7=15,AN49,$A$7=16,AN49,$A$7=17,AN50,$A$7=18,AN50,$A$7=19,AN50,$A$7=20,AN50,$A$7=21,AN51,$A$7=22,AN51,$A$7=23,AN51,$A$7=24,AN51,$A$7=25,AN52,$A$7=26,AN52,$A$7=27,AN52,$A$7=28,AN52,$A$7=29,AN53,$A$7=30,AN53,$A$7=31,AN53,$A$7=32,AN53,$A$7=33,AN54,$A$7=34,AN54,$A$7=35,AN54,$A$7=36,AN54,$A$7=37,AN55,$A$7=38,AN55,$A$7=39,AN55,$A$7=40,AN55)</f>
        <v>0</v>
      </c>
      <c r="AP45" s="4" cm="1">
        <f t="array" ref="AP45">_xlfn.IFS($A$7=1,0,$A$7=2,0,$A$7=3,0,$A$7=4,AN55,$A$7=5,AN56,$A$7=6,AN56,$A$7=7,AN56,$A$7=8,AN56,$A$7=9,AN57,$A$7=10,AN51,$A$7=11,AN51,$A$7=12,AN51,$A$7=13,AN53,$A$7=14,AN53,$A$7=15,AN53,$A$7=16,AN53,$A$7=17,AN55,$A$7=18,AN55,$A$7=19,AN55,$A$7=20,AN55,$A$7=21,AN57,$A$7=22,AN57,$A$7=23,AN57,$A$7=24,AN57,$A$7=25,AN59,$A$7=26,AN59,$A$7=27,AN59,$A$7=28,AN59,$A$7=29,AN61,$A$7=30,AN61,$A$7=31,AN61,$A$7=32,AN61,$A$7=33,AN63,$A$7=34,AN63,$A$7=35,AN63,$A$7=36,AN63,$A$7=37,AN64,$A$7=38,AN65,$A$7=39,AN65,$A$7=40,AN65)</f>
        <v>0</v>
      </c>
      <c r="AQ45" s="4" cm="1">
        <f t="array" ref="AQ45">_xlfn.IFS($A$7=1,0,$A$7=2,0,$A$7=3,0,$A$7=4,AN65,$A$7=5,AN66,$A$7=6,AN66,$A$7=7,AN66,$A$7=8,AN54,$A$7=9,AN54,$A$7=10,AN54,$A$7=11,AN54,$A$7=12,AN54,$A$7=13,AN57,$A$7=14,AN57,$A$7=15,AN57,$A$7=16,AN57,$A$7=17,AN60,$A$7=18,AN60,$A$7=19,AN60,$A$7=20,AN60,$A$7=21,AN63,$A$7=22,AN63,$A$7=23,AN63,$A$7=24,AN63,$A$7=25,AN66,$A$7=26,AN66,$A$7=27,AN66,$A$7=28,AN66,$A$7=29,AN69,$A$7=30,AN69,$A$7=31,AN69,$A$7=32,AN69,$A$7=33,AN72,$A$7=34,AN72,$A$7=35,AN72,$A$7=36,AN72,$A$7=37,AN73,$A$7=38,AN74,$A$7=39,AN75,$A$7=40,AN75)</f>
        <v>0</v>
      </c>
      <c r="AR45" s="4">
        <f t="shared" si="9"/>
        <v>0</v>
      </c>
      <c r="AS45" s="4" cm="1">
        <f t="array" ref="AS45">_xlfn.IFS($A$7=1,0,$A$7=2,0,$A$7=3,0,$A$7=4,AR46,$A$7=5,AR47,$A$7=6,AR47,$A$7=7,AR47,$A$7=8,AR47,$A$7=9,AR48,$A$7=10,AR48,$A$7=11,AR48,$A$7=12,AR48,$A$7=13,AR49,$A$7=14,AR49,$A$7=15,AR49,$A$7=16,AR49,$A$7=17,AR50,$A$7=18,AR50,$A$7=19,AR50,$A$7=20,AR50,$A$7=21,AR51,$A$7=22,AR51,$A$7=23,AR51,$A$7=24,AR51,$A$7=25,AR52,$A$7=26,AR52,$A$7=27,AR52,$A$7=28,AR52,$A$7=29,AR53,$A$7=30,AR53,$A$7=31,AR53,$A$7=32,AR53,$A$7=33,AR54,$A$7=34,AR54,$A$7=35,AR54,$A$7=36,AR54,$A$7=37,AR55,$A$7=38,AR55,$A$7=39,AR55,$A$7=40,AR55)</f>
        <v>0</v>
      </c>
      <c r="AT45" s="4" cm="1">
        <f t="array" ref="AT45">_xlfn.IFS($A$7=1,0,$A$7=2,0,$A$7=3,0,$A$7=4,AR55,$A$7=5,AR56,$A$7=6,AR56,$A$7=7,AR56,$A$7=8,AR56,$A$7=9,AR57,$A$7=10,AR51,$A$7=11,AR51,$A$7=12,AR51,$A$7=13,AR53,$A$7=14,AR53,$A$7=15,AR53,$A$7=16,AR53,$A$7=17,AR55,$A$7=18,AR55,$A$7=19,AR55,$A$7=20,AR55,$A$7=21,AR57,$A$7=22,AR57,$A$7=23,AR57,$A$7=24,AR57,$A$7=25,AR59,$A$7=26,AR59,$A$7=27,AR59,$A$7=28,AR59,$A$7=29,AR61,$A$7=30,AR61,$A$7=31,AR61,$A$7=32,AR61,$A$7=33,AR63,$A$7=34,AR63,$A$7=35,AR63,$A$7=36,AR63,$A$7=37,AR64,$A$7=38,AR65,$A$7=39,AR65,$A$7=40,AR65)</f>
        <v>0</v>
      </c>
      <c r="AU45" s="4" cm="1">
        <f t="array" ref="AU45">_xlfn.IFS($A$7=1,0,$A$7=2,0,$A$7=3,0,$A$7=4,AR65,$A$7=5,AR66,$A$7=6,AR66,$A$7=7,AR66,$A$7=8,AR54,$A$7=9,AR54,$A$7=10,AR54,$A$7=11,AR54,$A$7=12,AR54,$A$7=13,AR57,$A$7=14,AR57,$A$7=15,AR57,$A$7=16,AR57,$A$7=17,AR60,$A$7=18,AR60,$A$7=19,AR60,$A$7=20,AR60,$A$7=21,AR63,$A$7=22,AR63,$A$7=23,AR63,$A$7=24,AR63,$A$7=25,AR66,$A$7=26,AR66,$A$7=27,AR66,$A$7=28,AR66,$A$7=29,AR69,$A$7=30,AR69,$A$7=31,AR69,$A$7=32,AR69,$A$7=33,AR72,$A$7=34,AR72,$A$7=35,AR72,$A$7=36,AR72,$A$7=37,AR73,$A$7=38,AR74,$A$7=39,AR75,$A$7=40,AR75)</f>
        <v>0</v>
      </c>
      <c r="AV45" s="4">
        <f t="shared" si="10"/>
        <v>0</v>
      </c>
      <c r="AW45" s="4" cm="1">
        <f t="array" ref="AW45">_xlfn.IFS($A$7=1,0,$A$7=2,0,$A$7=3,0,$A$7=4,AV46,$A$7=5,AV47,$A$7=6,AV47,$A$7=7,AV47,$A$7=8,AV47,$A$7=9,AV48,$A$7=10,AV48,$A$7=11,AV48,$A$7=12,AV48,$A$7=13,AV49,$A$7=14,AV49,$A$7=15,AV49,$A$7=16,AV49,$A$7=17,AV50,$A$7=18,AV50,$A$7=19,AV50,$A$7=20,AV50,$A$7=21,AV51,$A$7=22,AV51,$A$7=23,AV51,$A$7=24,AV51,$A$7=25,AV52,$A$7=26,AV52,$A$7=27,AV52,$A$7=28,AV52,$A$7=29,AV53,$A$7=30,AV53,$A$7=31,AV53,$A$7=32,AV53,$A$7=33,AV54,$A$7=34,AV54,$A$7=35,AV54,$A$7=36,AV54,$A$7=37,AV55,$A$7=38,AV55,$A$7=39,AV55,$A$7=40,AV55)</f>
        <v>0</v>
      </c>
      <c r="AX45" s="4" cm="1">
        <f t="array" ref="AX45">_xlfn.IFS($A$7=1,0,$A$7=2,0,$A$7=3,0,$A$7=4,AV55,$A$7=5,AV56,$A$7=6,AV56,$A$7=7,AV56,$A$7=8,AV56,$A$7=9,AV57,$A$7=10,AV51,$A$7=11,AV51,$A$7=12,AV51,$A$7=13,AV53,$A$7=14,AV53,$A$7=15,AV53,$A$7=16,AV53,$A$7=17,AV55,$A$7=18,AV55,$A$7=19,AV55,$A$7=20,AV55,$A$7=21,AV57,$A$7=22,AV57,$A$7=23,AV57,$A$7=24,AV57,$A$7=25,AV59,$A$7=26,AV59,$A$7=27,AV59,$A$7=28,AV59,$A$7=29,AV61,$A$7=30,AV61,$A$7=31,AV61,$A$7=32,AV61,$A$7=33,AV63,$A$7=34,AV63,$A$7=35,AV63,$A$7=36,AV63,$A$7=37,AV64,$A$7=38,AV65,$A$7=39,AV65,$A$7=40,AV65)</f>
        <v>0</v>
      </c>
      <c r="AY45" s="4" cm="1">
        <f t="array" ref="AY45">_xlfn.IFS($A$7=1,0,$A$7=2,0,$A$7=3,0,$A$7=4,AV65,$A$7=5,AV66,$A$7=6,AV66,$A$7=7,AV66,$A$7=8,AV54,$A$7=9,AV54,$A$7=10,AV54,$A$7=11,AV54,$A$7=12,AV54,$A$7=13,AV57,$A$7=14,AV57,$A$7=15,AV57,$A$7=16,AV57,$A$7=17,AV60,$A$7=18,AV60,$A$7=19,AV60,$A$7=20,AV60,$A$7=21,AV63,$A$7=22,AV63,$A$7=23,AV63,$A$7=24,AV63,$A$7=25,AV66,$A$7=26,AV66,$A$7=27,AV66,$A$7=28,AV66,$A$7=29,AV69,$A$7=30,AV69,$A$7=31,AV69,$A$7=32,AV69,$A$7=33,AV72,$A$7=34,AV72,$A$7=35,AV72,$A$7=36,AV72,$A$7=37,AV73,$A$7=38,AV74,$A$7=39,AV75,$A$7=40,AV75)</f>
        <v>0</v>
      </c>
    </row>
    <row r="46" spans="1:63" x14ac:dyDescent="0.2">
      <c r="C46" s="1">
        <v>2</v>
      </c>
      <c r="D46" s="1">
        <v>3</v>
      </c>
      <c r="E46" s="1" t="str">
        <f t="shared" si="11"/>
        <v>5c</v>
      </c>
      <c r="P46" s="4">
        <f t="shared" si="2"/>
        <v>0</v>
      </c>
      <c r="Q46" s="1" cm="1">
        <f t="array" ref="Q46">_xlfn.IFS($A$7=1,0,$A$7=2,0,$A$7=3,0,$A$7=4,P47,$A$7=5,P48,$A$7=6,P48,$A$7=7,P48,$A$7=8,P48,$A$7=9,P49,$A$7=10,P49,$A$7=11,P49,$A$7=12,P49,$A$7=13,P50,$A$7=14,P50,$A$7=15,P50,$A$7=16,P50,$A$7=17,P51,$A$7=18,P51,$A$7=19,P51,$A$7=20,P51,$A$7=21,P52,$A$7=22,P52,$A$7=23,P52,$A$7=24,P52,$A$7=25,P53,$A$7=26,P53,$A$7=27,P53,$A$7=28,P53,$A$7=29,P54,$A$7=30,P54,$A$7=31,P54,$A$7=32,P54,$A$7=33,P55,$A$7=34,P55,$A$7=35,P55,$A$7=36,P55,$A$7=37,P56,$A$7=38,P56,$A$7=39,P56,$A$7=40,P56)</f>
        <v>0</v>
      </c>
      <c r="R46" s="1" cm="1">
        <f t="array" ref="R46">_xlfn.IFS($A$7=1,0,$A$7=2,0,$A$7=3,0,$A$7=4,P56,$A$7=5,P57,$A$7=6,P57,$A$7=7,P57,$A$7=8,P57,$A$7=9,P58,$A$7=10,P52,$A$7=11,P52,$A$7=12,P52,$A$7=13,P54,$A$7=14,P54,$A$7=15,P54,$A$7=16,P54,$A$7=17,P56,$A$7=18,P56,$A$7=19,P56,$A$7=20,P56,$A$7=21,P58,$A$7=22,P58,$A$7=23,P58,$A$7=24,P58,$A$7=25,P60,$A$7=26,P60,$A$7=27,P60,$A$7=28,P60,$A$7=29,P62,$A$7=30,P62,$A$7=31,P62,$A$7=32,P62,$A$7=33,P64,$A$7=34,P64,$A$7=35,P64,$A$7=36,P64,$A$7=37,P65,$A$7=38,P66,$A$7=39,P66,$A$7=40,P66)</f>
        <v>0</v>
      </c>
      <c r="S46" s="1" cm="1">
        <f t="array" ref="S46">_xlfn.IFS($A$7=1,0,$A$7=2,0,$A$7=3,0,$A$7=4,P66,$A$7=5,P67,$A$7=6,P67,$A$7=7,P67,$A$7=8,P55,$A$7=9,P55,$A$7=10,P55,$A$7=11,P55,$A$7=12,P55,$A$7=13,P58,$A$7=14,P58,$A$7=15,P58,$A$7=16,P58,$A$7=17,P61,$A$7=18,P61,$A$7=19,P61,$A$7=20,P61,$A$7=21,P64,$A$7=22,P64,$A$7=23,P64,$A$7=24,P64,$A$7=25,P67,$A$7=26,P67,$A$7=27,P67,$A$7=28,P67,$A$7=29,P70,$A$7=30,P70,$A$7=31,P70,$A$7=32,P70,$A$7=33,P73,$A$7=34,P73,$A$7=35,P73,$A$7=36,P73,$A$7=37,P74,$A$7=38,P75,$A$7=39,P76,$A$7=40,P76)</f>
        <v>0</v>
      </c>
      <c r="T46" s="4">
        <f t="shared" si="3"/>
        <v>0</v>
      </c>
      <c r="U46" s="1" cm="1">
        <f t="array" ref="U46">_xlfn.IFS($A$7=1,0,$A$7=2,0,$A$7=3,0,$A$7=4,T47,$A$7=5,T48,$A$7=6,T48,$A$7=7,T48,$A$7=8,T48,$A$7=9,T49,$A$7=10,T49,$A$7=11,T49,$A$7=12,T49,$A$7=13,T50,$A$7=14,T50,$A$7=15,T50,$A$7=16,T50,$A$7=17,T51,$A$7=18,T51,$A$7=19,T51,$A$7=20,T51,$A$7=21,T52,$A$7=22,T52,$A$7=23,T52,$A$7=24,T52,$A$7=25,T53,$A$7=26,T53,$A$7=27,T53,$A$7=28,T53,$A$7=29,T54,$A$7=30,T54,$A$7=31,T54,$A$7=32,T54,$A$7=33,T55,$A$7=34,T55,$A$7=35,T55,$A$7=36,T55,$A$7=37,T56,$A$7=38,T56,$A$7=39,T56,$A$7=40,T56)</f>
        <v>0</v>
      </c>
      <c r="V46" s="1" cm="1">
        <f t="array" ref="V46">_xlfn.IFS($A$7=1,0,$A$7=2,0,$A$7=3,0,$A$7=4,T56,$A$7=5,T57,$A$7=6,T57,$A$7=7,T57,$A$7=8,T57,$A$7=9,T58,$A$7=10,T52,$A$7=11,T52,$A$7=12,T52,$A$7=13,T54,$A$7=14,T54,$A$7=15,T54,$A$7=16,T54,$A$7=17,T56,$A$7=18,T56,$A$7=19,T56,$A$7=20,T56,$A$7=21,T58,$A$7=22,T58,$A$7=23,T58,$A$7=24,T58,$A$7=25,T60,$A$7=26,T60,$A$7=27,T60,$A$7=28,T60,$A$7=29,T62,$A$7=30,T62,$A$7=31,T62,$A$7=32,T62,$A$7=33,T64,$A$7=34,T64,$A$7=35,T64,$A$7=36,T64,$A$7=37,T65,$A$7=38,T66,$A$7=39,T66,$A$7=40,T66)</f>
        <v>0</v>
      </c>
      <c r="W46" s="1" cm="1">
        <f t="array" ref="W46">_xlfn.IFS($A$7=1,0,$A$7=2,0,$A$7=3,0,$A$7=4,T66,$A$7=5,T67,$A$7=6,T67,$A$7=7,T67,$A$7=8,T55,$A$7=9,T55,$A$7=10,T55,$A$7=11,T55,$A$7=12,T55,$A$7=13,T58,$A$7=14,T58,$A$7=15,T58,$A$7=16,T58,$A$7=17,T61,$A$7=18,T61,$A$7=19,T61,$A$7=20,T61,$A$7=21,T64,$A$7=22,T64,$A$7=23,T64,$A$7=24,T64,$A$7=25,T67,$A$7=26,T67,$A$7=27,T67,$A$7=28,T67,$A$7=29,T70,$A$7=30,T70,$A$7=31,T70,$A$7=32,T70,$A$7=33,T73,$A$7=34,T73,$A$7=35,T73,$A$7=36,T73,$A$7=37,T74,$A$7=38,T75,$A$7=39,T76,$A$7=40,T76)</f>
        <v>0</v>
      </c>
      <c r="X46" s="4">
        <f t="shared" si="4"/>
        <v>0</v>
      </c>
      <c r="Y46" s="4" cm="1">
        <f t="array" ref="Y46">_xlfn.IFS($A$7=1,0,$A$7=2,0,$A$7=3,0,$A$7=4,X47,$A$7=5,X48,$A$7=6,X48,$A$7=7,X48,$A$7=8,X48,$A$7=9,X49,$A$7=10,X49,$A$7=11,X49,$A$7=12,X49,$A$7=13,X50,$A$7=14,X50,$A$7=15,X50,$A$7=16,X50,$A$7=17,X51,$A$7=18,X51,$A$7=19,X51,$A$7=20,X51,$A$7=21,X52,$A$7=22,X52,$A$7=23,X52,$A$7=24,X52,$A$7=25,X53,$A$7=26,X53,$A$7=27,X53,$A$7=28,X53,$A$7=29,X54,$A$7=30,X54,$A$7=31,X54,$A$7=32,X54,$A$7=33,X55,$A$7=34,X55,$A$7=35,X55,$A$7=36,X55,$A$7=37,X56,$A$7=38,X56,$A$7=39,X56,$A$7=40,X56)</f>
        <v>0</v>
      </c>
      <c r="Z46" s="4" cm="1">
        <f t="array" ref="Z46">_xlfn.IFS($A$7=1,0,$A$7=2,0,$A$7=3,0,$A$7=4,X56,$A$7=5,X57,$A$7=6,X57,$A$7=7,X57,$A$7=8,X57,$A$7=9,X58,$A$7=10,X52,$A$7=11,X52,$A$7=12,X52,$A$7=13,X54,$A$7=14,X54,$A$7=15,X54,$A$7=16,X54,$A$7=17,X56,$A$7=18,X56,$A$7=19,X56,$A$7=20,X56,$A$7=21,X58,$A$7=22,X58,$A$7=23,X58,$A$7=24,X58,$A$7=25,X60,$A$7=26,X60,$A$7=27,X60,$A$7=28,X60,$A$7=29,X62,$A$7=30,X62,$A$7=31,X62,$A$7=32,X62,$A$7=33,X64,$A$7=34,X64,$A$7=35,X64,$A$7=36,X64,$A$7=37,X65,$A$7=38,X66,$A$7=39,X66,$A$7=40,X66)</f>
        <v>0</v>
      </c>
      <c r="AA46" s="4" cm="1">
        <f t="array" ref="AA46">_xlfn.IFS($A$7=1,0,$A$7=2,0,$A$7=3,0,$A$7=4,X66,$A$7=5,X67,$A$7=6,X67,$A$7=7,X67,$A$7=8,X55,$A$7=9,X55,$A$7=10,X55,$A$7=11,X55,$A$7=12,X55,$A$7=13,X58,$A$7=14,X58,$A$7=15,X58,$A$7=16,X58,$A$7=17,X61,$A$7=18,X61,$A$7=19,X61,$A$7=20,X61,$A$7=21,X64,$A$7=22,X64,$A$7=23,X64,$A$7=24,X64,$A$7=25,X67,$A$7=26,X67,$A$7=27,X67,$A$7=28,X67,$A$7=29,X70,$A$7=30,X70,$A$7=31,X70,$A$7=32,X70,$A$7=33,X73,$A$7=34,X73,$A$7=35,X73,$A$7=36,X73,$A$7=37,X74,$A$7=38,X75,$A$7=39,X76,$A$7=40,X76)</f>
        <v>0</v>
      </c>
      <c r="AB46" s="4">
        <f t="shared" si="5"/>
        <v>0</v>
      </c>
      <c r="AC46" s="4" cm="1">
        <f t="array" ref="AC46">_xlfn.IFS($A$7=1,0,$A$7=2,0,$A$7=3,0,$A$7=4,AB47,$A$7=5,AB48,$A$7=6,AB48,$A$7=7,AB48,$A$7=8,AB48,$A$7=9,AB49,$A$7=10,AB49,$A$7=11,AB49,$A$7=12,AB49,$A$7=13,AB50,$A$7=14,AB50,$A$7=15,AB50,$A$7=16,AB50,$A$7=17,AB51,$A$7=18,AB51,$A$7=19,AB51,$A$7=20,AB51,$A$7=21,AB52,$A$7=22,AB52,$A$7=23,AB52,$A$7=24,AB52,$A$7=25,AB53,$A$7=26,AB53,$A$7=27,AB53,$A$7=28,AB53,$A$7=29,AB54,$A$7=30,AB54,$A$7=31,AB54,$A$7=32,AB54,$A$7=33,AB55,$A$7=34,AB55,$A$7=35,AB55,$A$7=36,AB55,$A$7=37,AB56,$A$7=38,AB56,$A$7=39,AB56,$A$7=40,AB56)</f>
        <v>0</v>
      </c>
      <c r="AD46" s="4" cm="1">
        <f t="array" ref="AD46">_xlfn.IFS($A$7=1,0,$A$7=2,0,$A$7=3,0,$A$7=4,AB56,$A$7=5,AB57,$A$7=6,AB57,$A$7=7,AB57,$A$7=8,AB57,$A$7=9,AB58,$A$7=10,AB52,$A$7=11,AB52,$A$7=12,AB52,$A$7=13,AB54,$A$7=14,AB54,$A$7=15,AB54,$A$7=16,AB54,$A$7=17,AB56,$A$7=18,AB56,$A$7=19,AB56,$A$7=20,AB56,$A$7=21,AB58,$A$7=22,AB58,$A$7=23,AB58,$A$7=24,AB58,$A$7=25,AB60,$A$7=26,AB60,$A$7=27,AB60,$A$7=28,AB60,$A$7=29,AB62,$A$7=30,AB62,$A$7=31,AB62,$A$7=32,AB62,$A$7=33,AB64,$A$7=34,AB64,$A$7=35,AB64,$A$7=36,AB64,$A$7=37,AB65,$A$7=38,AB66,$A$7=39,AB66,$A$7=40,AB66)</f>
        <v>0</v>
      </c>
      <c r="AE46" s="4" cm="1">
        <f t="array" ref="AE46">_xlfn.IFS($A$7=1,0,$A$7=2,0,$A$7=3,0,$A$7=4,AB66,$A$7=5,AB67,$A$7=6,AB67,$A$7=7,AB67,$A$7=8,AB55,$A$7=9,AB55,$A$7=10,AB55,$A$7=11,AB55,$A$7=12,AB55,$A$7=13,AB58,$A$7=14,AB58,$A$7=15,AB58,$A$7=16,AB58,$A$7=17,AB61,$A$7=18,AB61,$A$7=19,AB61,$A$7=20,AB61,$A$7=21,AB64,$A$7=22,AB64,$A$7=23,AB64,$A$7=24,AB64,$A$7=25,AB67,$A$7=26,AB67,$A$7=27,AB67,$A$7=28,AB67,$A$7=29,AB70,$A$7=30,AB70,$A$7=31,AB70,$A$7=32,AB70,$A$7=33,AB73,$A$7=34,AB73,$A$7=35,AB73,$A$7=36,AB73,$A$7=37,AB74,$A$7=38,AB75,$A$7=39,AB76,$A$7=40,AB76)</f>
        <v>0</v>
      </c>
      <c r="AF46" s="4">
        <f t="shared" si="6"/>
        <v>0</v>
      </c>
      <c r="AG46" s="4" cm="1">
        <f t="array" ref="AG46">_xlfn.IFS($A$7=1,0,$A$7=2,0,$A$7=3,0,$A$7=4,AF47,$A$7=5,AF48,$A$7=6,AF48,$A$7=7,AF48,$A$7=8,AF48,$A$7=9,AF49,$A$7=10,AF49,$A$7=11,AF49,$A$7=12,AF49,$A$7=13,AF50,$A$7=14,AF50,$A$7=15,AF50,$A$7=16,AF50,$A$7=17,AF51,$A$7=18,AF51,$A$7=19,AF51,$A$7=20,AF51,$A$7=21,AF52,$A$7=22,AF52,$A$7=23,AF52,$A$7=24,AF52,$A$7=25,AF53,$A$7=26,AF53,$A$7=27,AF53,$A$7=28,AF53,$A$7=29,AF54,$A$7=30,AF54,$A$7=31,AF54,$A$7=32,AF54,$A$7=33,AF55,$A$7=34,AF55,$A$7=35,AF55,$A$7=36,AF55,$A$7=37,AF56,$A$7=38,AF56,$A$7=39,AF56,$A$7=40,AF56)</f>
        <v>0</v>
      </c>
      <c r="AH46" s="4" cm="1">
        <f t="array" ref="AH46">_xlfn.IFS($A$7=1,0,$A$7=2,0,$A$7=3,0,$A$7=4,AF56,$A$7=5,AF57,$A$7=6,AF57,$A$7=7,AF57,$A$7=8,AF57,$A$7=9,AF58,$A$7=10,AF52,$A$7=11,AF52,$A$7=12,AF52,$A$7=13,AF54,$A$7=14,AF54,$A$7=15,AF54,$A$7=16,AF54,$A$7=17,AF56,$A$7=18,AF56,$A$7=19,AF56,$A$7=20,AF56,$A$7=21,AF58,$A$7=22,AF58,$A$7=23,AF58,$A$7=24,AF58,$A$7=25,AF60,$A$7=26,AF60,$A$7=27,AF60,$A$7=28,AF60,$A$7=29,AF62,$A$7=30,AF62,$A$7=31,AF62,$A$7=32,AF62,$A$7=33,AF64,$A$7=34,AF64,$A$7=35,AF64,$A$7=36,AF64,$A$7=37,AF65,$A$7=38,AF66,$A$7=39,AF66,$A$7=40,AF66)</f>
        <v>0</v>
      </c>
      <c r="AI46" s="4" cm="1">
        <f t="array" ref="AI46">_xlfn.IFS($A$7=1,0,$A$7=2,0,$A$7=3,0,$A$7=4,AF66,$A$7=5,AF67,$A$7=6,AF67,$A$7=7,AF67,$A$7=8,AF55,$A$7=9,AF55,$A$7=10,AF55,$A$7=11,AF55,$A$7=12,AF55,$A$7=13,AF58,$A$7=14,AF58,$A$7=15,AF58,$A$7=16,AF58,$A$7=17,AF61,$A$7=18,AF61,$A$7=19,AF61,$A$7=20,AF61,$A$7=21,AF64,$A$7=22,AF64,$A$7=23,AF64,$A$7=24,AF64,$A$7=25,AF67,$A$7=26,AF67,$A$7=27,AF67,$A$7=28,AF67,$A$7=29,AF70,$A$7=30,AF70,$A$7=31,AF70,$A$7=32,AF70,$A$7=33,AF73,$A$7=34,AF73,$A$7=35,AF73,$A$7=36,AF73,$A$7=37,AF74,$A$7=38,AF75,$A$7=39,AF76,$A$7=40,AF76)</f>
        <v>0</v>
      </c>
      <c r="AJ46" s="4">
        <f t="shared" si="7"/>
        <v>0</v>
      </c>
      <c r="AK46" s="4" cm="1">
        <f t="array" ref="AK46">_xlfn.IFS($A$7=1,0,$A$7=2,0,$A$7=3,0,$A$7=4,AJ47,$A$7=5,AJ48,$A$7=6,AJ48,$A$7=7,AJ48,$A$7=8,AJ48,$A$7=9,AJ49,$A$7=10,AJ49,$A$7=11,AJ49,$A$7=12,AJ49,$A$7=13,AJ50,$A$7=14,AJ50,$A$7=15,AJ50,$A$7=16,AJ50,$A$7=17,AJ51,$A$7=18,AJ51,$A$7=19,AJ51,$A$7=20,AJ51,$A$7=21,AJ52,$A$7=22,AJ52,$A$7=23,AJ52,$A$7=24,AJ52,$A$7=25,AJ53,$A$7=26,AJ53,$A$7=27,AJ53,$A$7=28,AJ53,$A$7=29,AJ54,$A$7=30,AJ54,$A$7=31,AJ54,$A$7=32,AJ54,$A$7=33,AJ55,$A$7=34,AJ55,$A$7=35,AJ55,$A$7=36,AJ55,$A$7=37,AJ56,$A$7=38,AJ56,$A$7=39,AJ56,$A$7=40,AJ56)</f>
        <v>0</v>
      </c>
      <c r="AL46" s="4" cm="1">
        <f t="array" ref="AL46">_xlfn.IFS($A$7=1,0,$A$7=2,0,$A$7=3,0,$A$7=4,AJ56,$A$7=5,AJ57,$A$7=6,AJ57,$A$7=7,AJ57,$A$7=8,AJ57,$A$7=9,AJ58,$A$7=10,AJ52,$A$7=11,AJ52,$A$7=12,AJ52,$A$7=13,AJ54,$A$7=14,AJ54,$A$7=15,AJ54,$A$7=16,AJ54,$A$7=17,AJ56,$A$7=18,AJ56,$A$7=19,AJ56,$A$7=20,AJ56,$A$7=21,AJ58,$A$7=22,AJ58,$A$7=23,AJ58,$A$7=24,AJ58,$A$7=25,AJ60,$A$7=26,AJ60,$A$7=27,AJ60,$A$7=28,AJ60,$A$7=29,AJ62,$A$7=30,AJ62,$A$7=31,AJ62,$A$7=32,AJ62,$A$7=33,AJ64,$A$7=34,AJ64,$A$7=35,AJ64,$A$7=36,AJ64,$A$7=37,AJ65,$A$7=38,AJ66,$A$7=39,AJ66,$A$7=40,AJ66)</f>
        <v>0</v>
      </c>
      <c r="AM46" s="4" cm="1">
        <f t="array" ref="AM46">_xlfn.IFS($A$7=1,0,$A$7=2,0,$A$7=3,0,$A$7=4,AJ66,$A$7=5,AJ67,$A$7=6,AJ67,$A$7=7,AJ67,$A$7=8,AJ55,$A$7=9,AJ55,$A$7=10,AJ55,$A$7=11,AJ55,$A$7=12,AJ55,$A$7=13,AJ58,$A$7=14,AJ58,$A$7=15,AJ58,$A$7=16,AJ58,$A$7=17,AJ61,$A$7=18,AJ61,$A$7=19,AJ61,$A$7=20,AJ61,$A$7=21,AJ64,$A$7=22,AJ64,$A$7=23,AJ64,$A$7=24,AJ64,$A$7=25,AJ67,$A$7=26,AJ67,$A$7=27,AJ67,$A$7=28,AJ67,$A$7=29,AJ70,$A$7=30,AJ70,$A$7=31,AJ70,$A$7=32,AJ70,$A$7=33,AJ73,$A$7=34,AJ73,$A$7=35,AJ73,$A$7=36,AJ73,$A$7=37,AJ74,$A$7=38,AJ75,$A$7=39,AJ76,$A$7=40,AJ76)</f>
        <v>0</v>
      </c>
      <c r="AN46" s="4">
        <f t="shared" si="8"/>
        <v>0</v>
      </c>
      <c r="AO46" s="4" cm="1">
        <f t="array" ref="AO46">_xlfn.IFS($A$7=1,0,$A$7=2,0,$A$7=3,0,$A$7=4,AN47,$A$7=5,AN48,$A$7=6,AN48,$A$7=7,AN48,$A$7=8,AN48,$A$7=9,AN49,$A$7=10,AN49,$A$7=11,AN49,$A$7=12,AN49,$A$7=13,AN50,$A$7=14,AN50,$A$7=15,AN50,$A$7=16,AN50,$A$7=17,AN51,$A$7=18,AN51,$A$7=19,AN51,$A$7=20,AN51,$A$7=21,AN52,$A$7=22,AN52,$A$7=23,AN52,$A$7=24,AN52,$A$7=25,AN53,$A$7=26,AN53,$A$7=27,AN53,$A$7=28,AN53,$A$7=29,AN54,$A$7=30,AN54,$A$7=31,AN54,$A$7=32,AN54,$A$7=33,AN55,$A$7=34,AN55,$A$7=35,AN55,$A$7=36,AN55,$A$7=37,AN56,$A$7=38,AN56,$A$7=39,AN56,$A$7=40,AN56)</f>
        <v>0</v>
      </c>
      <c r="AP46" s="4" cm="1">
        <f t="array" ref="AP46">_xlfn.IFS($A$7=1,0,$A$7=2,0,$A$7=3,0,$A$7=4,AN56,$A$7=5,AN57,$A$7=6,AN57,$A$7=7,AN57,$A$7=8,AN57,$A$7=9,AN58,$A$7=10,AN52,$A$7=11,AN52,$A$7=12,AN52,$A$7=13,AN54,$A$7=14,AN54,$A$7=15,AN54,$A$7=16,AN54,$A$7=17,AN56,$A$7=18,AN56,$A$7=19,AN56,$A$7=20,AN56,$A$7=21,AN58,$A$7=22,AN58,$A$7=23,AN58,$A$7=24,AN58,$A$7=25,AN60,$A$7=26,AN60,$A$7=27,AN60,$A$7=28,AN60,$A$7=29,AN62,$A$7=30,AN62,$A$7=31,AN62,$A$7=32,AN62,$A$7=33,AN64,$A$7=34,AN64,$A$7=35,AN64,$A$7=36,AN64,$A$7=37,AN65,$A$7=38,AN66,$A$7=39,AN66,$A$7=40,AN66)</f>
        <v>0</v>
      </c>
      <c r="AQ46" s="4" cm="1">
        <f t="array" ref="AQ46">_xlfn.IFS($A$7=1,0,$A$7=2,0,$A$7=3,0,$A$7=4,AN66,$A$7=5,AN67,$A$7=6,AN67,$A$7=7,AN67,$A$7=8,AN55,$A$7=9,AN55,$A$7=10,AN55,$A$7=11,AN55,$A$7=12,AN55,$A$7=13,AN58,$A$7=14,AN58,$A$7=15,AN58,$A$7=16,AN58,$A$7=17,AN61,$A$7=18,AN61,$A$7=19,AN61,$A$7=20,AN61,$A$7=21,AN64,$A$7=22,AN64,$A$7=23,AN64,$A$7=24,AN64,$A$7=25,AN67,$A$7=26,AN67,$A$7=27,AN67,$A$7=28,AN67,$A$7=29,AN70,$A$7=30,AN70,$A$7=31,AN70,$A$7=32,AN70,$A$7=33,AN73,$A$7=34,AN73,$A$7=35,AN73,$A$7=36,AN73,$A$7=37,AN74,$A$7=38,AN75,$A$7=39,AN76,$A$7=40,AN76)</f>
        <v>0</v>
      </c>
      <c r="AR46" s="4">
        <f t="shared" si="9"/>
        <v>0</v>
      </c>
      <c r="AS46" s="4" cm="1">
        <f t="array" ref="AS46">_xlfn.IFS($A$7=1,0,$A$7=2,0,$A$7=3,0,$A$7=4,AR47,$A$7=5,AR48,$A$7=6,AR48,$A$7=7,AR48,$A$7=8,AR48,$A$7=9,AR49,$A$7=10,AR49,$A$7=11,AR49,$A$7=12,AR49,$A$7=13,AR50,$A$7=14,AR50,$A$7=15,AR50,$A$7=16,AR50,$A$7=17,AR51,$A$7=18,AR51,$A$7=19,AR51,$A$7=20,AR51,$A$7=21,AR52,$A$7=22,AR52,$A$7=23,AR52,$A$7=24,AR52,$A$7=25,AR53,$A$7=26,AR53,$A$7=27,AR53,$A$7=28,AR53,$A$7=29,AR54,$A$7=30,AR54,$A$7=31,AR54,$A$7=32,AR54,$A$7=33,AR55,$A$7=34,AR55,$A$7=35,AR55,$A$7=36,AR55,$A$7=37,AR56,$A$7=38,AR56,$A$7=39,AR56,$A$7=40,AR56)</f>
        <v>0</v>
      </c>
      <c r="AT46" s="4" cm="1">
        <f t="array" ref="AT46">_xlfn.IFS($A$7=1,0,$A$7=2,0,$A$7=3,0,$A$7=4,AR56,$A$7=5,AR57,$A$7=6,AR57,$A$7=7,AR57,$A$7=8,AR57,$A$7=9,AR58,$A$7=10,AR52,$A$7=11,AR52,$A$7=12,AR52,$A$7=13,AR54,$A$7=14,AR54,$A$7=15,AR54,$A$7=16,AR54,$A$7=17,AR56,$A$7=18,AR56,$A$7=19,AR56,$A$7=20,AR56,$A$7=21,AR58,$A$7=22,AR58,$A$7=23,AR58,$A$7=24,AR58,$A$7=25,AR60,$A$7=26,AR60,$A$7=27,AR60,$A$7=28,AR60,$A$7=29,AR62,$A$7=30,AR62,$A$7=31,AR62,$A$7=32,AR62,$A$7=33,AR64,$A$7=34,AR64,$A$7=35,AR64,$A$7=36,AR64,$A$7=37,AR65,$A$7=38,AR66,$A$7=39,AR66,$A$7=40,AR66)</f>
        <v>0</v>
      </c>
      <c r="AU46" s="4" cm="1">
        <f t="array" ref="AU46">_xlfn.IFS($A$7=1,0,$A$7=2,0,$A$7=3,0,$A$7=4,AR66,$A$7=5,AR67,$A$7=6,AR67,$A$7=7,AR67,$A$7=8,AR55,$A$7=9,AR55,$A$7=10,AR55,$A$7=11,AR55,$A$7=12,AR55,$A$7=13,AR58,$A$7=14,AR58,$A$7=15,AR58,$A$7=16,AR58,$A$7=17,AR61,$A$7=18,AR61,$A$7=19,AR61,$A$7=20,AR61,$A$7=21,AR64,$A$7=22,AR64,$A$7=23,AR64,$A$7=24,AR64,$A$7=25,AR67,$A$7=26,AR67,$A$7=27,AR67,$A$7=28,AR67,$A$7=29,AR70,$A$7=30,AR70,$A$7=31,AR70,$A$7=32,AR70,$A$7=33,AR73,$A$7=34,AR73,$A$7=35,AR73,$A$7=36,AR73,$A$7=37,AR74,$A$7=38,AR75,$A$7=39,AR76,$A$7=40,AR76)</f>
        <v>0</v>
      </c>
      <c r="AV46" s="4">
        <f t="shared" si="10"/>
        <v>0</v>
      </c>
      <c r="AW46" s="4" cm="1">
        <f t="array" ref="AW46">_xlfn.IFS($A$7=1,0,$A$7=2,0,$A$7=3,0,$A$7=4,AV47,$A$7=5,AV48,$A$7=6,AV48,$A$7=7,AV48,$A$7=8,AV48,$A$7=9,AV49,$A$7=10,AV49,$A$7=11,AV49,$A$7=12,AV49,$A$7=13,AV50,$A$7=14,AV50,$A$7=15,AV50,$A$7=16,AV50,$A$7=17,AV51,$A$7=18,AV51,$A$7=19,AV51,$A$7=20,AV51,$A$7=21,AV52,$A$7=22,AV52,$A$7=23,AV52,$A$7=24,AV52,$A$7=25,AV53,$A$7=26,AV53,$A$7=27,AV53,$A$7=28,AV53,$A$7=29,AV54,$A$7=30,AV54,$A$7=31,AV54,$A$7=32,AV54,$A$7=33,AV55,$A$7=34,AV55,$A$7=35,AV55,$A$7=36,AV55,$A$7=37,AV56,$A$7=38,AV56,$A$7=39,AV56,$A$7=40,AV56)</f>
        <v>0</v>
      </c>
      <c r="AX46" s="4" cm="1">
        <f t="array" ref="AX46">_xlfn.IFS($A$7=1,0,$A$7=2,0,$A$7=3,0,$A$7=4,AV56,$A$7=5,AV57,$A$7=6,AV57,$A$7=7,AV57,$A$7=8,AV57,$A$7=9,AV58,$A$7=10,AV52,$A$7=11,AV52,$A$7=12,AV52,$A$7=13,AV54,$A$7=14,AV54,$A$7=15,AV54,$A$7=16,AV54,$A$7=17,AV56,$A$7=18,AV56,$A$7=19,AV56,$A$7=20,AV56,$A$7=21,AV58,$A$7=22,AV58,$A$7=23,AV58,$A$7=24,AV58,$A$7=25,AV60,$A$7=26,AV60,$A$7=27,AV60,$A$7=28,AV60,$A$7=29,AV62,$A$7=30,AV62,$A$7=31,AV62,$A$7=32,AV62,$A$7=33,AV64,$A$7=34,AV64,$A$7=35,AV64,$A$7=36,AV64,$A$7=37,AV65,$A$7=38,AV66,$A$7=39,AV66,$A$7=40,AV66)</f>
        <v>0</v>
      </c>
      <c r="AY46" s="4" cm="1">
        <f t="array" ref="AY46">_xlfn.IFS($A$7=1,0,$A$7=2,0,$A$7=3,0,$A$7=4,AV66,$A$7=5,AV67,$A$7=6,AV67,$A$7=7,AV67,$A$7=8,AV55,$A$7=9,AV55,$A$7=10,AV55,$A$7=11,AV55,$A$7=12,AV55,$A$7=13,AV58,$A$7=14,AV58,$A$7=15,AV58,$A$7=16,AV58,$A$7=17,AV61,$A$7=18,AV61,$A$7=19,AV61,$A$7=20,AV61,$A$7=21,AV64,$A$7=22,AV64,$A$7=23,AV64,$A$7=24,AV64,$A$7=25,AV67,$A$7=26,AV67,$A$7=27,AV67,$A$7=28,AV67,$A$7=29,AV70,$A$7=30,AV70,$A$7=31,AV70,$A$7=32,AV70,$A$7=33,AV73,$A$7=34,AV73,$A$7=35,AV73,$A$7=36,AV73,$A$7=37,AV74,$A$7=38,AV75,$A$7=39,AV76,$A$7=40,AV76)</f>
        <v>0</v>
      </c>
    </row>
    <row r="47" spans="1:63" x14ac:dyDescent="0.2">
      <c r="C47" s="1">
        <v>3</v>
      </c>
      <c r="D47" s="1">
        <v>4</v>
      </c>
      <c r="E47" s="1" t="str">
        <f t="shared" si="11"/>
        <v>5d</v>
      </c>
      <c r="T47" s="4">
        <f t="shared" si="3"/>
        <v>0</v>
      </c>
      <c r="U47" s="1" cm="1">
        <f t="array" ref="U47">_xlfn.IFS($A$7=1,0,$A$7=2,0,$A$7=3,0,$A$7=4,T48,$A$7=5,T49,$A$7=6,T49,$A$7=7,T49,$A$7=8,T49,$A$7=9,T50,$A$7=10,T50,$A$7=11,T50,$A$7=12,T50,$A$7=13,T51,$A$7=14,T51,$A$7=15,T51,$A$7=16,T51,$A$7=17,T52,$A$7=18,T52,$A$7=19,T52,$A$7=20,T52,$A$7=21,T53,$A$7=22,T53,$A$7=23,T53,$A$7=24,T53,$A$7=25,T54,$A$7=26,T54,$A$7=27,T54,$A$7=28,T54,$A$7=29,T55,$A$7=30,T55,$A$7=31,T55,$A$7=32,T55,$A$7=33,T56,$A$7=34,T56,$A$7=35,T56,$A$7=36,T56,$A$7=37,T57,$A$7=38,T57,$A$7=39,T57,$A$7=40,T57)</f>
        <v>0</v>
      </c>
      <c r="V47" s="1" cm="1">
        <f t="array" ref="V47">_xlfn.IFS($A$7=1,0,$A$7=2,0,$A$7=3,0,$A$7=4,T57,$A$7=5,T58,$A$7=6,T58,$A$7=7,T58,$A$7=8,T58,$A$7=9,T59,$A$7=10,T53,$A$7=11,T53,$A$7=12,T53,$A$7=13,T55,$A$7=14,T55,$A$7=15,T55,$A$7=16,T55,$A$7=17,T57,$A$7=18,T57,$A$7=19,T57,$A$7=20,T57,$A$7=21,T59,$A$7=22,T59,$A$7=23,T59,$A$7=24,T59,$A$7=25,T61,$A$7=26,T61,$A$7=27,T61,$A$7=28,T61,$A$7=29,T63,$A$7=30,T63,$A$7=31,T63,$A$7=32,T63,$A$7=33,T65,$A$7=34,T65,$A$7=35,T65,$A$7=36,T65,$A$7=37,T66,$A$7=38,T67,$A$7=39,T67,$A$7=40,T67)</f>
        <v>0</v>
      </c>
      <c r="W47" s="1" cm="1">
        <f t="array" ref="W47">_xlfn.IFS($A$7=1,0,$A$7=2,0,$A$7=3,0,$A$7=4,T67,$A$7=5,T68,$A$7=6,T68,$A$7=7,T68,$A$7=8,T56,$A$7=9,T56,$A$7=10,T56,$A$7=11,T56,$A$7=12,T56,$A$7=13,T59,$A$7=14,T59,$A$7=15,T59,$A$7=16,T59,$A$7=17,T62,$A$7=18,T62,$A$7=19,T62,$A$7=20,T62,$A$7=21,T65,$A$7=22,T65,$A$7=23,T65,$A$7=24,T65,$A$7=25,T68,$A$7=26,T68,$A$7=27,T68,$A$7=28,T68,$A$7=29,T71,$A$7=30,T71,$A$7=31,T71,$A$7=32,T71,$A$7=33,T74,$A$7=34,T74,$A$7=35,T74,$A$7=36,T74,$A$7=37,T75,$A$7=38,T76,$A$7=39,T77,$A$7=40,T77)</f>
        <v>0</v>
      </c>
      <c r="X47" s="4">
        <f t="shared" si="4"/>
        <v>0</v>
      </c>
      <c r="Y47" s="1" cm="1">
        <f t="array" ref="Y47">_xlfn.IFS($A$7=1,0,$A$7=2,0,$A$7=3,0,$A$7=4,X48,$A$7=5,X49,$A$7=6,X49,$A$7=7,X49,$A$7=8,X49,$A$7=9,X50,$A$7=10,X50,$A$7=11,X50,$A$7=12,X50,$A$7=13,X51,$A$7=14,X51,$A$7=15,X51,$A$7=16,X51,$A$7=17,X52,$A$7=18,X52,$A$7=19,X52,$A$7=20,X52,$A$7=21,X53,$A$7=22,X53,$A$7=23,X53,$A$7=24,X53,$A$7=25,X54,$A$7=26,X54,$A$7=27,X54,$A$7=28,X54,$A$7=29,X55,$A$7=30,X55,$A$7=31,X55,$A$7=32,X55,$A$7=33,X56,$A$7=34,X56,$A$7=35,X56,$A$7=36,X56,$A$7=37,X57,$A$7=38,X57,$A$7=39,X57,$A$7=40,X57)</f>
        <v>0</v>
      </c>
      <c r="Z47" s="1" cm="1">
        <f t="array" ref="Z47">_xlfn.IFS($A$7=1,0,$A$7=2,0,$A$7=3,0,$A$7=4,X57,$A$7=5,X58,$A$7=6,X58,$A$7=7,X58,$A$7=8,X58,$A$7=9,X59,$A$7=10,X53,$A$7=11,X53,$A$7=12,X53,$A$7=13,X55,$A$7=14,X55,$A$7=15,X55,$A$7=16,X55,$A$7=17,X57,$A$7=18,X57,$A$7=19,X57,$A$7=20,X57,$A$7=21,X59,$A$7=22,X59,$A$7=23,X59,$A$7=24,X59,$A$7=25,X61,$A$7=26,X61,$A$7=27,X61,$A$7=28,X61,$A$7=29,X63,$A$7=30,X63,$A$7=31,X63,$A$7=32,X63,$A$7=33,X65,$A$7=34,X65,$A$7=35,X65,$A$7=36,X65,$A$7=37,X66,$A$7=38,X67,$A$7=39,X67,$A$7=40,X67)</f>
        <v>0</v>
      </c>
      <c r="AA47" s="1" cm="1">
        <f t="array" ref="AA47">_xlfn.IFS($A$7=1,0,$A$7=2,0,$A$7=3,0,$A$7=4,X67,$A$7=5,X68,$A$7=6,X68,$A$7=7,X68,$A$7=8,X56,$A$7=9,X56,$A$7=10,X56,$A$7=11,X56,$A$7=12,X56,$A$7=13,X59,$A$7=14,X59,$A$7=15,X59,$A$7=16,X59,$A$7=17,X62,$A$7=18,X62,$A$7=19,X62,$A$7=20,X62,$A$7=21,X65,$A$7=22,X65,$A$7=23,X65,$A$7=24,X65,$A$7=25,X68,$A$7=26,X68,$A$7=27,X68,$A$7=28,X68,$A$7=29,X71,$A$7=30,X71,$A$7=31,X71,$A$7=32,X71,$A$7=33,X74,$A$7=34,X74,$A$7=35,X74,$A$7=36,X74,$A$7=37,X75,$A$7=38,X76,$A$7=39,X77,$A$7=40,X77)</f>
        <v>0</v>
      </c>
      <c r="AB47" s="4">
        <f t="shared" si="5"/>
        <v>0</v>
      </c>
      <c r="AC47" s="4" cm="1">
        <f t="array" ref="AC47">_xlfn.IFS($A$7=1,0,$A$7=2,0,$A$7=3,0,$A$7=4,AB48,$A$7=5,AB49,$A$7=6,AB49,$A$7=7,AB49,$A$7=8,AB49,$A$7=9,AB50,$A$7=10,AB50,$A$7=11,AB50,$A$7=12,AB50,$A$7=13,AB51,$A$7=14,AB51,$A$7=15,AB51,$A$7=16,AB51,$A$7=17,AB52,$A$7=18,AB52,$A$7=19,AB52,$A$7=20,AB52,$A$7=21,AB53,$A$7=22,AB53,$A$7=23,AB53,$A$7=24,AB53,$A$7=25,AB54,$A$7=26,AB54,$A$7=27,AB54,$A$7=28,AB54,$A$7=29,AB55,$A$7=30,AB55,$A$7=31,AB55,$A$7=32,AB55,$A$7=33,AB56,$A$7=34,AB56,$A$7=35,AB56,$A$7=36,AB56,$A$7=37,AB57,$A$7=38,AB57,$A$7=39,AB57,$A$7=40,AB57)</f>
        <v>0</v>
      </c>
      <c r="AD47" s="4" cm="1">
        <f t="array" ref="AD47">_xlfn.IFS($A$7=1,0,$A$7=2,0,$A$7=3,0,$A$7=4,AB57,$A$7=5,AB58,$A$7=6,AB58,$A$7=7,AB58,$A$7=8,AB58,$A$7=9,AB59,$A$7=10,AB53,$A$7=11,AB53,$A$7=12,AB53,$A$7=13,AB55,$A$7=14,AB55,$A$7=15,AB55,$A$7=16,AB55,$A$7=17,AB57,$A$7=18,AB57,$A$7=19,AB57,$A$7=20,AB57,$A$7=21,AB59,$A$7=22,AB59,$A$7=23,AB59,$A$7=24,AB59,$A$7=25,AB61,$A$7=26,AB61,$A$7=27,AB61,$A$7=28,AB61,$A$7=29,AB63,$A$7=30,AB63,$A$7=31,AB63,$A$7=32,AB63,$A$7=33,AB65,$A$7=34,AB65,$A$7=35,AB65,$A$7=36,AB65,$A$7=37,AB66,$A$7=38,AB67,$A$7=39,AB67,$A$7=40,AB67)</f>
        <v>0</v>
      </c>
      <c r="AE47" s="4" cm="1">
        <f t="array" ref="AE47">_xlfn.IFS($A$7=1,0,$A$7=2,0,$A$7=3,0,$A$7=4,AB67,$A$7=5,AB68,$A$7=6,AB68,$A$7=7,AB68,$A$7=8,AB56,$A$7=9,AB56,$A$7=10,AB56,$A$7=11,AB56,$A$7=12,AB56,$A$7=13,AB59,$A$7=14,AB59,$A$7=15,AB59,$A$7=16,AB59,$A$7=17,AB62,$A$7=18,AB62,$A$7=19,AB62,$A$7=20,AB62,$A$7=21,AB65,$A$7=22,AB65,$A$7=23,AB65,$A$7=24,AB65,$A$7=25,AB68,$A$7=26,AB68,$A$7=27,AB68,$A$7=28,AB68,$A$7=29,AB71,$A$7=30,AB71,$A$7=31,AB71,$A$7=32,AB71,$A$7=33,AB74,$A$7=34,AB74,$A$7=35,AB74,$A$7=36,AB74,$A$7=37,AB75,$A$7=38,AB76,$A$7=39,AB77,$A$7=40,AB77)</f>
        <v>0</v>
      </c>
      <c r="AF47" s="4">
        <f t="shared" si="6"/>
        <v>0</v>
      </c>
      <c r="AG47" s="4" cm="1">
        <f t="array" ref="AG47">_xlfn.IFS($A$7=1,0,$A$7=2,0,$A$7=3,0,$A$7=4,AF48,$A$7=5,AF49,$A$7=6,AF49,$A$7=7,AF49,$A$7=8,AF49,$A$7=9,AF50,$A$7=10,AF50,$A$7=11,AF50,$A$7=12,AF50,$A$7=13,AF51,$A$7=14,AF51,$A$7=15,AF51,$A$7=16,AF51,$A$7=17,AF52,$A$7=18,AF52,$A$7=19,AF52,$A$7=20,AF52,$A$7=21,AF53,$A$7=22,AF53,$A$7=23,AF53,$A$7=24,AF53,$A$7=25,AF54,$A$7=26,AF54,$A$7=27,AF54,$A$7=28,AF54,$A$7=29,AF55,$A$7=30,AF55,$A$7=31,AF55,$A$7=32,AF55,$A$7=33,AF56,$A$7=34,AF56,$A$7=35,AF56,$A$7=36,AF56,$A$7=37,AF57,$A$7=38,AF57,$A$7=39,AF57,$A$7=40,AF57)</f>
        <v>0</v>
      </c>
      <c r="AH47" s="4" cm="1">
        <f t="array" ref="AH47">_xlfn.IFS($A$7=1,0,$A$7=2,0,$A$7=3,0,$A$7=4,AF57,$A$7=5,AF58,$A$7=6,AF58,$A$7=7,AF58,$A$7=8,AF58,$A$7=9,AF59,$A$7=10,AF53,$A$7=11,AF53,$A$7=12,AF53,$A$7=13,AF55,$A$7=14,AF55,$A$7=15,AF55,$A$7=16,AF55,$A$7=17,AF57,$A$7=18,AF57,$A$7=19,AF57,$A$7=20,AF57,$A$7=21,AF59,$A$7=22,AF59,$A$7=23,AF59,$A$7=24,AF59,$A$7=25,AF61,$A$7=26,AF61,$A$7=27,AF61,$A$7=28,AF61,$A$7=29,AF63,$A$7=30,AF63,$A$7=31,AF63,$A$7=32,AF63,$A$7=33,AF65,$A$7=34,AF65,$A$7=35,AF65,$A$7=36,AF65,$A$7=37,AF66,$A$7=38,AF67,$A$7=39,AF67,$A$7=40,AF67)</f>
        <v>0</v>
      </c>
      <c r="AI47" s="4" cm="1">
        <f t="array" ref="AI47">_xlfn.IFS($A$7=1,0,$A$7=2,0,$A$7=3,0,$A$7=4,AF67,$A$7=5,AF68,$A$7=6,AF68,$A$7=7,AF68,$A$7=8,AF56,$A$7=9,AF56,$A$7=10,AF56,$A$7=11,AF56,$A$7=12,AF56,$A$7=13,AF59,$A$7=14,AF59,$A$7=15,AF59,$A$7=16,AF59,$A$7=17,AF62,$A$7=18,AF62,$A$7=19,AF62,$A$7=20,AF62,$A$7=21,AF65,$A$7=22,AF65,$A$7=23,AF65,$A$7=24,AF65,$A$7=25,AF68,$A$7=26,AF68,$A$7=27,AF68,$A$7=28,AF68,$A$7=29,AF71,$A$7=30,AF71,$A$7=31,AF71,$A$7=32,AF71,$A$7=33,AF74,$A$7=34,AF74,$A$7=35,AF74,$A$7=36,AF74,$A$7=37,AF75,$A$7=38,AF76,$A$7=39,AF77,$A$7=40,AF77)</f>
        <v>0</v>
      </c>
      <c r="AJ47" s="4">
        <f t="shared" si="7"/>
        <v>0</v>
      </c>
      <c r="AK47" s="4" cm="1">
        <f t="array" ref="AK47">_xlfn.IFS($A$7=1,0,$A$7=2,0,$A$7=3,0,$A$7=4,AJ48,$A$7=5,AJ49,$A$7=6,AJ49,$A$7=7,AJ49,$A$7=8,AJ49,$A$7=9,AJ50,$A$7=10,AJ50,$A$7=11,AJ50,$A$7=12,AJ50,$A$7=13,AJ51,$A$7=14,AJ51,$A$7=15,AJ51,$A$7=16,AJ51,$A$7=17,AJ52,$A$7=18,AJ52,$A$7=19,AJ52,$A$7=20,AJ52,$A$7=21,AJ53,$A$7=22,AJ53,$A$7=23,AJ53,$A$7=24,AJ53,$A$7=25,AJ54,$A$7=26,AJ54,$A$7=27,AJ54,$A$7=28,AJ54,$A$7=29,AJ55,$A$7=30,AJ55,$A$7=31,AJ55,$A$7=32,AJ55,$A$7=33,AJ56,$A$7=34,AJ56,$A$7=35,AJ56,$A$7=36,AJ56,$A$7=37,AJ57,$A$7=38,AJ57,$A$7=39,AJ57,$A$7=40,AJ57)</f>
        <v>0</v>
      </c>
      <c r="AL47" s="4" cm="1">
        <f t="array" ref="AL47">_xlfn.IFS($A$7=1,0,$A$7=2,0,$A$7=3,0,$A$7=4,AJ57,$A$7=5,AJ58,$A$7=6,AJ58,$A$7=7,AJ58,$A$7=8,AJ58,$A$7=9,AJ59,$A$7=10,AJ53,$A$7=11,AJ53,$A$7=12,AJ53,$A$7=13,AJ55,$A$7=14,AJ55,$A$7=15,AJ55,$A$7=16,AJ55,$A$7=17,AJ57,$A$7=18,AJ57,$A$7=19,AJ57,$A$7=20,AJ57,$A$7=21,AJ59,$A$7=22,AJ59,$A$7=23,AJ59,$A$7=24,AJ59,$A$7=25,AJ61,$A$7=26,AJ61,$A$7=27,AJ61,$A$7=28,AJ61,$A$7=29,AJ63,$A$7=30,AJ63,$A$7=31,AJ63,$A$7=32,AJ63,$A$7=33,AJ65,$A$7=34,AJ65,$A$7=35,AJ65,$A$7=36,AJ65,$A$7=37,AJ66,$A$7=38,AJ67,$A$7=39,AJ67,$A$7=40,AJ67)</f>
        <v>0</v>
      </c>
      <c r="AM47" s="4" cm="1">
        <f t="array" ref="AM47">_xlfn.IFS($A$7=1,0,$A$7=2,0,$A$7=3,0,$A$7=4,AJ67,$A$7=5,AJ68,$A$7=6,AJ68,$A$7=7,AJ68,$A$7=8,AJ56,$A$7=9,AJ56,$A$7=10,AJ56,$A$7=11,AJ56,$A$7=12,AJ56,$A$7=13,AJ59,$A$7=14,AJ59,$A$7=15,AJ59,$A$7=16,AJ59,$A$7=17,AJ62,$A$7=18,AJ62,$A$7=19,AJ62,$A$7=20,AJ62,$A$7=21,AJ65,$A$7=22,AJ65,$A$7=23,AJ65,$A$7=24,AJ65,$A$7=25,AJ68,$A$7=26,AJ68,$A$7=27,AJ68,$A$7=28,AJ68,$A$7=29,AJ71,$A$7=30,AJ71,$A$7=31,AJ71,$A$7=32,AJ71,$A$7=33,AJ74,$A$7=34,AJ74,$A$7=35,AJ74,$A$7=36,AJ74,$A$7=37,AJ75,$A$7=38,AJ76,$A$7=39,AJ77,$A$7=40,AJ77)</f>
        <v>0</v>
      </c>
      <c r="AN47" s="4">
        <f t="shared" si="8"/>
        <v>0</v>
      </c>
      <c r="AO47" s="4" cm="1">
        <f t="array" ref="AO47">_xlfn.IFS($A$7=1,0,$A$7=2,0,$A$7=3,0,$A$7=4,AN48,$A$7=5,AN49,$A$7=6,AN49,$A$7=7,AN49,$A$7=8,AN49,$A$7=9,AN50,$A$7=10,AN50,$A$7=11,AN50,$A$7=12,AN50,$A$7=13,AN51,$A$7=14,AN51,$A$7=15,AN51,$A$7=16,AN51,$A$7=17,AN52,$A$7=18,AN52,$A$7=19,AN52,$A$7=20,AN52,$A$7=21,AN53,$A$7=22,AN53,$A$7=23,AN53,$A$7=24,AN53,$A$7=25,AN54,$A$7=26,AN54,$A$7=27,AN54,$A$7=28,AN54,$A$7=29,AN55,$A$7=30,AN55,$A$7=31,AN55,$A$7=32,AN55,$A$7=33,AN56,$A$7=34,AN56,$A$7=35,AN56,$A$7=36,AN56,$A$7=37,AN57,$A$7=38,AN57,$A$7=39,AN57,$A$7=40,AN57)</f>
        <v>0</v>
      </c>
      <c r="AP47" s="4" cm="1">
        <f t="array" ref="AP47">_xlfn.IFS($A$7=1,0,$A$7=2,0,$A$7=3,0,$A$7=4,AN57,$A$7=5,AN58,$A$7=6,AN58,$A$7=7,AN58,$A$7=8,AN58,$A$7=9,AN59,$A$7=10,AN53,$A$7=11,AN53,$A$7=12,AN53,$A$7=13,AN55,$A$7=14,AN55,$A$7=15,AN55,$A$7=16,AN55,$A$7=17,AN57,$A$7=18,AN57,$A$7=19,AN57,$A$7=20,AN57,$A$7=21,AN59,$A$7=22,AN59,$A$7=23,AN59,$A$7=24,AN59,$A$7=25,AN61,$A$7=26,AN61,$A$7=27,AN61,$A$7=28,AN61,$A$7=29,AN63,$A$7=30,AN63,$A$7=31,AN63,$A$7=32,AN63,$A$7=33,AN65,$A$7=34,AN65,$A$7=35,AN65,$A$7=36,AN65,$A$7=37,AN66,$A$7=38,AN67,$A$7=39,AN67,$A$7=40,AN67)</f>
        <v>0</v>
      </c>
      <c r="AQ47" s="4" cm="1">
        <f t="array" ref="AQ47">_xlfn.IFS($A$7=1,0,$A$7=2,0,$A$7=3,0,$A$7=4,AN67,$A$7=5,AN68,$A$7=6,AN68,$A$7=7,AN68,$A$7=8,AN56,$A$7=9,AN56,$A$7=10,AN56,$A$7=11,AN56,$A$7=12,AN56,$A$7=13,AN59,$A$7=14,AN59,$A$7=15,AN59,$A$7=16,AN59,$A$7=17,AN62,$A$7=18,AN62,$A$7=19,AN62,$A$7=20,AN62,$A$7=21,AN65,$A$7=22,AN65,$A$7=23,AN65,$A$7=24,AN65,$A$7=25,AN68,$A$7=26,AN68,$A$7=27,AN68,$A$7=28,AN68,$A$7=29,AN71,$A$7=30,AN71,$A$7=31,AN71,$A$7=32,AN71,$A$7=33,AN74,$A$7=34,AN74,$A$7=35,AN74,$A$7=36,AN74,$A$7=37,AN75,$A$7=38,AN76,$A$7=39,AN77,$A$7=40,AN77)</f>
        <v>0</v>
      </c>
      <c r="AR47" s="4">
        <f t="shared" si="9"/>
        <v>0</v>
      </c>
      <c r="AS47" s="4" cm="1">
        <f t="array" ref="AS47">_xlfn.IFS($A$7=1,0,$A$7=2,0,$A$7=3,0,$A$7=4,AR48,$A$7=5,AR49,$A$7=6,AR49,$A$7=7,AR49,$A$7=8,AR49,$A$7=9,AR50,$A$7=10,AR50,$A$7=11,AR50,$A$7=12,AR50,$A$7=13,AR51,$A$7=14,AR51,$A$7=15,AR51,$A$7=16,AR51,$A$7=17,AR52,$A$7=18,AR52,$A$7=19,AR52,$A$7=20,AR52,$A$7=21,AR53,$A$7=22,AR53,$A$7=23,AR53,$A$7=24,AR53,$A$7=25,AR54,$A$7=26,AR54,$A$7=27,AR54,$A$7=28,AR54,$A$7=29,AR55,$A$7=30,AR55,$A$7=31,AR55,$A$7=32,AR55,$A$7=33,AR56,$A$7=34,AR56,$A$7=35,AR56,$A$7=36,AR56,$A$7=37,AR57,$A$7=38,AR57,$A$7=39,AR57,$A$7=40,AR57)</f>
        <v>0</v>
      </c>
      <c r="AT47" s="4" cm="1">
        <f t="array" ref="AT47">_xlfn.IFS($A$7=1,0,$A$7=2,0,$A$7=3,0,$A$7=4,AR57,$A$7=5,AR58,$A$7=6,AR58,$A$7=7,AR58,$A$7=8,AR58,$A$7=9,AR59,$A$7=10,AR53,$A$7=11,AR53,$A$7=12,AR53,$A$7=13,AR55,$A$7=14,AR55,$A$7=15,AR55,$A$7=16,AR55,$A$7=17,AR57,$A$7=18,AR57,$A$7=19,AR57,$A$7=20,AR57,$A$7=21,AR59,$A$7=22,AR59,$A$7=23,AR59,$A$7=24,AR59,$A$7=25,AR61,$A$7=26,AR61,$A$7=27,AR61,$A$7=28,AR61,$A$7=29,AR63,$A$7=30,AR63,$A$7=31,AR63,$A$7=32,AR63,$A$7=33,AR65,$A$7=34,AR65,$A$7=35,AR65,$A$7=36,AR65,$A$7=37,AR66,$A$7=38,AR67,$A$7=39,AR67,$A$7=40,AR67)</f>
        <v>0</v>
      </c>
      <c r="AU47" s="4" cm="1">
        <f t="array" ref="AU47">_xlfn.IFS($A$7=1,0,$A$7=2,0,$A$7=3,0,$A$7=4,AR67,$A$7=5,AR68,$A$7=6,AR68,$A$7=7,AR68,$A$7=8,AR56,$A$7=9,AR56,$A$7=10,AR56,$A$7=11,AR56,$A$7=12,AR56,$A$7=13,AR59,$A$7=14,AR59,$A$7=15,AR59,$A$7=16,AR59,$A$7=17,AR62,$A$7=18,AR62,$A$7=19,AR62,$A$7=20,AR62,$A$7=21,AR65,$A$7=22,AR65,$A$7=23,AR65,$A$7=24,AR65,$A$7=25,AR68,$A$7=26,AR68,$A$7=27,AR68,$A$7=28,AR68,$A$7=29,AR71,$A$7=30,AR71,$A$7=31,AR71,$A$7=32,AR71,$A$7=33,AR74,$A$7=34,AR74,$A$7=35,AR74,$A$7=36,AR74,$A$7=37,AR75,$A$7=38,AR76,$A$7=39,AR77,$A$7=40,AR77)</f>
        <v>0</v>
      </c>
      <c r="AV47" s="4">
        <f t="shared" si="10"/>
        <v>0</v>
      </c>
      <c r="AW47" s="4" cm="1">
        <f t="array" ref="AW47">_xlfn.IFS($A$7=1,0,$A$7=2,0,$A$7=3,0,$A$7=4,AV48,$A$7=5,AV49,$A$7=6,AV49,$A$7=7,AV49,$A$7=8,AV49,$A$7=9,AV50,$A$7=10,AV50,$A$7=11,AV50,$A$7=12,AV50,$A$7=13,AV51,$A$7=14,AV51,$A$7=15,AV51,$A$7=16,AV51,$A$7=17,AV52,$A$7=18,AV52,$A$7=19,AV52,$A$7=20,AV52,$A$7=21,AV53,$A$7=22,AV53,$A$7=23,AV53,$A$7=24,AV53,$A$7=25,AV54,$A$7=26,AV54,$A$7=27,AV54,$A$7=28,AV54,$A$7=29,AV55,$A$7=30,AV55,$A$7=31,AV55,$A$7=32,AV55,$A$7=33,AV56,$A$7=34,AV56,$A$7=35,AV56,$A$7=36,AV56,$A$7=37,AV57,$A$7=38,AV57,$A$7=39,AV57,$A$7=40,AV57)</f>
        <v>0</v>
      </c>
      <c r="AX47" s="4" cm="1">
        <f t="array" ref="AX47">_xlfn.IFS($A$7=1,0,$A$7=2,0,$A$7=3,0,$A$7=4,AV57,$A$7=5,AV58,$A$7=6,AV58,$A$7=7,AV58,$A$7=8,AV58,$A$7=9,AV59,$A$7=10,AV53,$A$7=11,AV53,$A$7=12,AV53,$A$7=13,AV55,$A$7=14,AV55,$A$7=15,AV55,$A$7=16,AV55,$A$7=17,AV57,$A$7=18,AV57,$A$7=19,AV57,$A$7=20,AV57,$A$7=21,AV59,$A$7=22,AV59,$A$7=23,AV59,$A$7=24,AV59,$A$7=25,AV61,$A$7=26,AV61,$A$7=27,AV61,$A$7=28,AV61,$A$7=29,AV63,$A$7=30,AV63,$A$7=31,AV63,$A$7=32,AV63,$A$7=33,AV65,$A$7=34,AV65,$A$7=35,AV65,$A$7=36,AV65,$A$7=37,AV66,$A$7=38,AV67,$A$7=39,AV67,$A$7=40,AV67)</f>
        <v>0</v>
      </c>
      <c r="AY47" s="4" cm="1">
        <f t="array" ref="AY47">_xlfn.IFS($A$7=1,0,$A$7=2,0,$A$7=3,0,$A$7=4,AV67,$A$7=5,AV68,$A$7=6,AV68,$A$7=7,AV68,$A$7=8,AV56,$A$7=9,AV56,$A$7=10,AV56,$A$7=11,AV56,$A$7=12,AV56,$A$7=13,AV59,$A$7=14,AV59,$A$7=15,AV59,$A$7=16,AV59,$A$7=17,AV62,$A$7=18,AV62,$A$7=19,AV62,$A$7=20,AV62,$A$7=21,AV65,$A$7=22,AV65,$A$7=23,AV65,$A$7=24,AV65,$A$7=25,AV68,$A$7=26,AV68,$A$7=27,AV68,$A$7=28,AV68,$A$7=29,AV71,$A$7=30,AV71,$A$7=31,AV71,$A$7=32,AV71,$A$7=33,AV74,$A$7=34,AV74,$A$7=35,AV74,$A$7=36,AV74,$A$7=37,AV75,$A$7=38,AV76,$A$7=39,AV77,$A$7=40,AV77)</f>
        <v>0</v>
      </c>
    </row>
    <row r="48" spans="1:63" x14ac:dyDescent="0.2">
      <c r="C48" s="1">
        <v>4</v>
      </c>
      <c r="D48" s="1">
        <v>5</v>
      </c>
      <c r="E48" s="1" t="str">
        <f t="shared" si="11"/>
        <v>6a</v>
      </c>
      <c r="X48" s="4">
        <f t="shared" si="4"/>
        <v>0</v>
      </c>
      <c r="Y48" s="1" cm="1">
        <f t="array" ref="Y48">_xlfn.IFS($A$7=1,0,$A$7=2,0,$A$7=3,0,$A$7=4,X49,$A$7=5,X50,$A$7=6,X50,$A$7=7,X50,$A$7=8,X50,$A$7=9,X51,$A$7=10,X51,$A$7=11,X51,$A$7=12,X51,$A$7=13,X52,$A$7=14,X52,$A$7=15,X52,$A$7=16,X52,$A$7=17,X53,$A$7=18,X53,$A$7=19,X53,$A$7=20,X53,$A$7=21,X54,$A$7=22,X54,$A$7=23,X54,$A$7=24,X54,$A$7=25,X55,$A$7=26,X55,$A$7=27,X55,$A$7=28,X55,$A$7=29,X56,$A$7=30,X56,$A$7=31,X56,$A$7=32,X56,$A$7=33,X57,$A$7=34,X57,$A$7=35,X57,$A$7=36,X57,$A$7=37,X58,$A$7=38,X58,$A$7=39,X58,$A$7=40,X58)</f>
        <v>0</v>
      </c>
      <c r="Z48" s="1" cm="1">
        <f t="array" ref="Z48">_xlfn.IFS($A$7=1,0,$A$7=2,0,$A$7=3,0,$A$7=4,X58,$A$7=5,X59,$A$7=6,X59,$A$7=7,X59,$A$7=8,X59,$A$7=9,X60,$A$7=10,X54,$A$7=11,X54,$A$7=12,X54,$A$7=13,X56,$A$7=14,X56,$A$7=15,X56,$A$7=16,X56,$A$7=17,X58,$A$7=18,X58,$A$7=19,X58,$A$7=20,X58,$A$7=21,X60,$A$7=22,X60,$A$7=23,X60,$A$7=24,X60,$A$7=25,X62,$A$7=26,X62,$A$7=27,X62,$A$7=28,X62,$A$7=29,X64,$A$7=30,X64,$A$7=31,X64,$A$7=32,X64,$A$7=33,X66,$A$7=34,X66,$A$7=35,X66,$A$7=36,X66,$A$7=37,X67,$A$7=38,X68,$A$7=39,X68,$A$7=40,X68)</f>
        <v>0</v>
      </c>
      <c r="AA48" s="1" cm="1">
        <f t="array" ref="AA48">_xlfn.IFS($A$7=1,0,$A$7=2,0,$A$7=3,0,$A$7=4,X68,$A$7=5,X69,$A$7=6,X69,$A$7=7,X69,$A$7=8,X57,$A$7=9,X57,$A$7=10,X57,$A$7=11,X57,$A$7=12,X57,$A$7=13,X60,$A$7=14,X60,$A$7=15,X60,$A$7=16,X60,$A$7=17,X63,$A$7=18,X63,$A$7=19,X63,$A$7=20,X63,$A$7=21,X66,$A$7=22,X66,$A$7=23,X66,$A$7=24,X66,$A$7=25,X69,$A$7=26,X69,$A$7=27,X69,$A$7=28,X69,$A$7=29,X72,$A$7=30,X72,$A$7=31,X72,$A$7=32,X72,$A$7=33,X75,$A$7=34,X75,$A$7=35,X75,$A$7=36,X75,$A$7=37,X76,$A$7=38,X77,$A$7=39,X78,$A$7=40,X78)</f>
        <v>0</v>
      </c>
      <c r="AB48" s="4">
        <f t="shared" si="5"/>
        <v>0</v>
      </c>
      <c r="AC48" s="1" cm="1">
        <f t="array" ref="AC48">_xlfn.IFS($A$7=1,0,$A$7=2,0,$A$7=3,0,$A$7=4,AB49,$A$7=5,AB50,$A$7=6,AB50,$A$7=7,AB50,$A$7=8,AB50,$A$7=9,AB51,$A$7=10,AB51,$A$7=11,AB51,$A$7=12,AB51,$A$7=13,AB52,$A$7=14,AB52,$A$7=15,AB52,$A$7=16,AB52,$A$7=17,AB53,$A$7=18,AB53,$A$7=19,AB53,$A$7=20,AB53,$A$7=21,AB54,$A$7=22,AB54,$A$7=23,AB54,$A$7=24,AB54,$A$7=25,AB55,$A$7=26,AB55,$A$7=27,AB55,$A$7=28,AB55,$A$7=29,AB56,$A$7=30,AB56,$A$7=31,AB56,$A$7=32,AB56,$A$7=33,AB57,$A$7=34,AB57,$A$7=35,AB57,$A$7=36,AB57,$A$7=37,AB58,$A$7=38,AB58,$A$7=39,AB58,$A$7=40,AB58)</f>
        <v>0</v>
      </c>
      <c r="AD48" s="1" cm="1">
        <f t="array" ref="AD48">_xlfn.IFS($A$7=1,0,$A$7=2,0,$A$7=3,0,$A$7=4,AB58,$A$7=5,AB59,$A$7=6,AB59,$A$7=7,AB59,$A$7=8,AB59,$A$7=9,AB60,$A$7=10,AB54,$A$7=11,AB54,$A$7=12,AB54,$A$7=13,AB56,$A$7=14,AB56,$A$7=15,AB56,$A$7=16,AB56,$A$7=17,AB58,$A$7=18,AB58,$A$7=19,AB58,$A$7=20,AB58,$A$7=21,AB60,$A$7=22,AB60,$A$7=23,AB60,$A$7=24,AB60,$A$7=25,AB62,$A$7=26,AB62,$A$7=27,AB62,$A$7=28,AB62,$A$7=29,AB64,$A$7=30,AB64,$A$7=31,AB64,$A$7=32,AB64,$A$7=33,AB66,$A$7=34,AB66,$A$7=35,AB66,$A$7=36,AB66,$A$7=37,AB67,$A$7=38,AB68,$A$7=39,AB68,$A$7=40,AB68)</f>
        <v>0</v>
      </c>
      <c r="AE48" s="1" cm="1">
        <f t="array" ref="AE48">_xlfn.IFS($A$7=1,0,$A$7=2,0,$A$7=3,0,$A$7=4,AB68,$A$7=5,AB69,$A$7=6,AB69,$A$7=7,AB69,$A$7=8,AB57,$A$7=9,AB57,$A$7=10,AB57,$A$7=11,AB57,$A$7=12,AB57,$A$7=13,AB60,$A$7=14,AB60,$A$7=15,AB60,$A$7=16,AB60,$A$7=17,AB63,$A$7=18,AB63,$A$7=19,AB63,$A$7=20,AB63,$A$7=21,AB66,$A$7=22,AB66,$A$7=23,AB66,$A$7=24,AB66,$A$7=25,AB69,$A$7=26,AB69,$A$7=27,AB69,$A$7=28,AB69,$A$7=29,AB72,$A$7=30,AB72,$A$7=31,AB72,$A$7=32,AB72,$A$7=33,AB75,$A$7=34,AB75,$A$7=35,AB75,$A$7=36,AB75,$A$7=37,AB76,$A$7=38,AB77,$A$7=39,AB78,$A$7=40,AB78)</f>
        <v>0</v>
      </c>
      <c r="AF48" s="4">
        <f t="shared" si="6"/>
        <v>0</v>
      </c>
      <c r="AG48" s="4" cm="1">
        <f t="array" ref="AG48">_xlfn.IFS($A$7=1,0,$A$7=2,0,$A$7=3,0,$A$7=4,AF49,$A$7=5,AF50,$A$7=6,AF50,$A$7=7,AF50,$A$7=8,AF50,$A$7=9,AF51,$A$7=10,AF51,$A$7=11,AF51,$A$7=12,AF51,$A$7=13,AF52,$A$7=14,AF52,$A$7=15,AF52,$A$7=16,AF52,$A$7=17,AF53,$A$7=18,AF53,$A$7=19,AF53,$A$7=20,AF53,$A$7=21,AF54,$A$7=22,AF54,$A$7=23,AF54,$A$7=24,AF54,$A$7=25,AF55,$A$7=26,AF55,$A$7=27,AF55,$A$7=28,AF55,$A$7=29,AF56,$A$7=30,AF56,$A$7=31,AF56,$A$7=32,AF56,$A$7=33,AF57,$A$7=34,AF57,$A$7=35,AF57,$A$7=36,AF57,$A$7=37,AF58,$A$7=38,AF58,$A$7=39,AF58,$A$7=40,AF58)</f>
        <v>0</v>
      </c>
      <c r="AH48" s="4" cm="1">
        <f t="array" ref="AH48">_xlfn.IFS($A$7=1,0,$A$7=2,0,$A$7=3,0,$A$7=4,AF58,$A$7=5,AF59,$A$7=6,AF59,$A$7=7,AF59,$A$7=8,AF59,$A$7=9,AF60,$A$7=10,AF54,$A$7=11,AF54,$A$7=12,AF54,$A$7=13,AF56,$A$7=14,AF56,$A$7=15,AF56,$A$7=16,AF56,$A$7=17,AF58,$A$7=18,AF58,$A$7=19,AF58,$A$7=20,AF58,$A$7=21,AF60,$A$7=22,AF60,$A$7=23,AF60,$A$7=24,AF60,$A$7=25,AF62,$A$7=26,AF62,$A$7=27,AF62,$A$7=28,AF62,$A$7=29,AF64,$A$7=30,AF64,$A$7=31,AF64,$A$7=32,AF64,$A$7=33,AF66,$A$7=34,AF66,$A$7=35,AF66,$A$7=36,AF66,$A$7=37,AF67,$A$7=38,AF68,$A$7=39,AF68,$A$7=40,AF68)</f>
        <v>0</v>
      </c>
      <c r="AI48" s="4" cm="1">
        <f t="array" ref="AI48">_xlfn.IFS($A$7=1,0,$A$7=2,0,$A$7=3,0,$A$7=4,AF68,$A$7=5,AF69,$A$7=6,AF69,$A$7=7,AF69,$A$7=8,AF57,$A$7=9,AF57,$A$7=10,AF57,$A$7=11,AF57,$A$7=12,AF57,$A$7=13,AF60,$A$7=14,AF60,$A$7=15,AF60,$A$7=16,AF60,$A$7=17,AF63,$A$7=18,AF63,$A$7=19,AF63,$A$7=20,AF63,$A$7=21,AF66,$A$7=22,AF66,$A$7=23,AF66,$A$7=24,AF66,$A$7=25,AF69,$A$7=26,AF69,$A$7=27,AF69,$A$7=28,AF69,$A$7=29,AF72,$A$7=30,AF72,$A$7=31,AF72,$A$7=32,AF72,$A$7=33,AF75,$A$7=34,AF75,$A$7=35,AF75,$A$7=36,AF75,$A$7=37,AF76,$A$7=38,AF77,$A$7=39,AF78,$A$7=40,AF78)</f>
        <v>0</v>
      </c>
      <c r="AJ48" s="4">
        <f t="shared" si="7"/>
        <v>0</v>
      </c>
      <c r="AK48" s="4" cm="1">
        <f t="array" ref="AK48">_xlfn.IFS($A$7=1,0,$A$7=2,0,$A$7=3,0,$A$7=4,AJ49,$A$7=5,AJ50,$A$7=6,AJ50,$A$7=7,AJ50,$A$7=8,AJ50,$A$7=9,AJ51,$A$7=10,AJ51,$A$7=11,AJ51,$A$7=12,AJ51,$A$7=13,AJ52,$A$7=14,AJ52,$A$7=15,AJ52,$A$7=16,AJ52,$A$7=17,AJ53,$A$7=18,AJ53,$A$7=19,AJ53,$A$7=20,AJ53,$A$7=21,AJ54,$A$7=22,AJ54,$A$7=23,AJ54,$A$7=24,AJ54,$A$7=25,AJ55,$A$7=26,AJ55,$A$7=27,AJ55,$A$7=28,AJ55,$A$7=29,AJ56,$A$7=30,AJ56,$A$7=31,AJ56,$A$7=32,AJ56,$A$7=33,AJ57,$A$7=34,AJ57,$A$7=35,AJ57,$A$7=36,AJ57,$A$7=37,AJ58,$A$7=38,AJ58,$A$7=39,AJ58,$A$7=40,AJ58)</f>
        <v>0</v>
      </c>
      <c r="AL48" s="4" cm="1">
        <f t="array" ref="AL48">_xlfn.IFS($A$7=1,0,$A$7=2,0,$A$7=3,0,$A$7=4,AJ58,$A$7=5,AJ59,$A$7=6,AJ59,$A$7=7,AJ59,$A$7=8,AJ59,$A$7=9,AJ60,$A$7=10,AJ54,$A$7=11,AJ54,$A$7=12,AJ54,$A$7=13,AJ56,$A$7=14,AJ56,$A$7=15,AJ56,$A$7=16,AJ56,$A$7=17,AJ58,$A$7=18,AJ58,$A$7=19,AJ58,$A$7=20,AJ58,$A$7=21,AJ60,$A$7=22,AJ60,$A$7=23,AJ60,$A$7=24,AJ60,$A$7=25,AJ62,$A$7=26,AJ62,$A$7=27,AJ62,$A$7=28,AJ62,$A$7=29,AJ64,$A$7=30,AJ64,$A$7=31,AJ64,$A$7=32,AJ64,$A$7=33,AJ66,$A$7=34,AJ66,$A$7=35,AJ66,$A$7=36,AJ66,$A$7=37,AJ67,$A$7=38,AJ68,$A$7=39,AJ68,$A$7=40,AJ68)</f>
        <v>0</v>
      </c>
      <c r="AM48" s="4" cm="1">
        <f t="array" ref="AM48">_xlfn.IFS($A$7=1,0,$A$7=2,0,$A$7=3,0,$A$7=4,AJ68,$A$7=5,AJ69,$A$7=6,AJ69,$A$7=7,AJ69,$A$7=8,AJ57,$A$7=9,AJ57,$A$7=10,AJ57,$A$7=11,AJ57,$A$7=12,AJ57,$A$7=13,AJ60,$A$7=14,AJ60,$A$7=15,AJ60,$A$7=16,AJ60,$A$7=17,AJ63,$A$7=18,AJ63,$A$7=19,AJ63,$A$7=20,AJ63,$A$7=21,AJ66,$A$7=22,AJ66,$A$7=23,AJ66,$A$7=24,AJ66,$A$7=25,AJ69,$A$7=26,AJ69,$A$7=27,AJ69,$A$7=28,AJ69,$A$7=29,AJ72,$A$7=30,AJ72,$A$7=31,AJ72,$A$7=32,AJ72,$A$7=33,AJ75,$A$7=34,AJ75,$A$7=35,AJ75,$A$7=36,AJ75,$A$7=37,AJ76,$A$7=38,AJ77,$A$7=39,AJ78,$A$7=40,AJ78)</f>
        <v>0</v>
      </c>
      <c r="AN48" s="4">
        <f t="shared" si="8"/>
        <v>0</v>
      </c>
      <c r="AO48" s="4" cm="1">
        <f t="array" ref="AO48">_xlfn.IFS($A$7=1,0,$A$7=2,0,$A$7=3,0,$A$7=4,AN49,$A$7=5,AN50,$A$7=6,AN50,$A$7=7,AN50,$A$7=8,AN50,$A$7=9,AN51,$A$7=10,AN51,$A$7=11,AN51,$A$7=12,AN51,$A$7=13,AN52,$A$7=14,AN52,$A$7=15,AN52,$A$7=16,AN52,$A$7=17,AN53,$A$7=18,AN53,$A$7=19,AN53,$A$7=20,AN53,$A$7=21,AN54,$A$7=22,AN54,$A$7=23,AN54,$A$7=24,AN54,$A$7=25,AN55,$A$7=26,AN55,$A$7=27,AN55,$A$7=28,AN55,$A$7=29,AN56,$A$7=30,AN56,$A$7=31,AN56,$A$7=32,AN56,$A$7=33,AN57,$A$7=34,AN57,$A$7=35,AN57,$A$7=36,AN57,$A$7=37,AN58,$A$7=38,AN58,$A$7=39,AN58,$A$7=40,AN58)</f>
        <v>0</v>
      </c>
      <c r="AP48" s="4" cm="1">
        <f t="array" ref="AP48">_xlfn.IFS($A$7=1,0,$A$7=2,0,$A$7=3,0,$A$7=4,AN58,$A$7=5,AN59,$A$7=6,AN59,$A$7=7,AN59,$A$7=8,AN59,$A$7=9,AN60,$A$7=10,AN54,$A$7=11,AN54,$A$7=12,AN54,$A$7=13,AN56,$A$7=14,AN56,$A$7=15,AN56,$A$7=16,AN56,$A$7=17,AN58,$A$7=18,AN58,$A$7=19,AN58,$A$7=20,AN58,$A$7=21,AN60,$A$7=22,AN60,$A$7=23,AN60,$A$7=24,AN60,$A$7=25,AN62,$A$7=26,AN62,$A$7=27,AN62,$A$7=28,AN62,$A$7=29,AN64,$A$7=30,AN64,$A$7=31,AN64,$A$7=32,AN64,$A$7=33,AN66,$A$7=34,AN66,$A$7=35,AN66,$A$7=36,AN66,$A$7=37,AN67,$A$7=38,AN68,$A$7=39,AN68,$A$7=40,AN68)</f>
        <v>0</v>
      </c>
      <c r="AQ48" s="4" cm="1">
        <f t="array" ref="AQ48">_xlfn.IFS($A$7=1,0,$A$7=2,0,$A$7=3,0,$A$7=4,AN68,$A$7=5,AN69,$A$7=6,AN69,$A$7=7,AN69,$A$7=8,AN57,$A$7=9,AN57,$A$7=10,AN57,$A$7=11,AN57,$A$7=12,AN57,$A$7=13,AN60,$A$7=14,AN60,$A$7=15,AN60,$A$7=16,AN60,$A$7=17,AN63,$A$7=18,AN63,$A$7=19,AN63,$A$7=20,AN63,$A$7=21,AN66,$A$7=22,AN66,$A$7=23,AN66,$A$7=24,AN66,$A$7=25,AN69,$A$7=26,AN69,$A$7=27,AN69,$A$7=28,AN69,$A$7=29,AN72,$A$7=30,AN72,$A$7=31,AN72,$A$7=32,AN72,$A$7=33,AN75,$A$7=34,AN75,$A$7=35,AN75,$A$7=36,AN75,$A$7=37,AN76,$A$7=38,AN77,$A$7=39,AN78,$A$7=40,AN78)</f>
        <v>0</v>
      </c>
      <c r="AR48" s="4">
        <f t="shared" si="9"/>
        <v>0</v>
      </c>
      <c r="AS48" s="4" cm="1">
        <f t="array" ref="AS48">_xlfn.IFS($A$7=1,0,$A$7=2,0,$A$7=3,0,$A$7=4,AR49,$A$7=5,AR50,$A$7=6,AR50,$A$7=7,AR50,$A$7=8,AR50,$A$7=9,AR51,$A$7=10,AR51,$A$7=11,AR51,$A$7=12,AR51,$A$7=13,AR52,$A$7=14,AR52,$A$7=15,AR52,$A$7=16,AR52,$A$7=17,AR53,$A$7=18,AR53,$A$7=19,AR53,$A$7=20,AR53,$A$7=21,AR54,$A$7=22,AR54,$A$7=23,AR54,$A$7=24,AR54,$A$7=25,AR55,$A$7=26,AR55,$A$7=27,AR55,$A$7=28,AR55,$A$7=29,AR56,$A$7=30,AR56,$A$7=31,AR56,$A$7=32,AR56,$A$7=33,AR57,$A$7=34,AR57,$A$7=35,AR57,$A$7=36,AR57,$A$7=37,AR58,$A$7=38,AR58,$A$7=39,AR58,$A$7=40,AR58)</f>
        <v>0</v>
      </c>
      <c r="AT48" s="4" cm="1">
        <f t="array" ref="AT48">_xlfn.IFS($A$7=1,0,$A$7=2,0,$A$7=3,0,$A$7=4,AR58,$A$7=5,AR59,$A$7=6,AR59,$A$7=7,AR59,$A$7=8,AR59,$A$7=9,AR60,$A$7=10,AR54,$A$7=11,AR54,$A$7=12,AR54,$A$7=13,AR56,$A$7=14,AR56,$A$7=15,AR56,$A$7=16,AR56,$A$7=17,AR58,$A$7=18,AR58,$A$7=19,AR58,$A$7=20,AR58,$A$7=21,AR60,$A$7=22,AR60,$A$7=23,AR60,$A$7=24,AR60,$A$7=25,AR62,$A$7=26,AR62,$A$7=27,AR62,$A$7=28,AR62,$A$7=29,AR64,$A$7=30,AR64,$A$7=31,AR64,$A$7=32,AR64,$A$7=33,AR66,$A$7=34,AR66,$A$7=35,AR66,$A$7=36,AR66,$A$7=37,AR67,$A$7=38,AR68,$A$7=39,AR68,$A$7=40,AR68)</f>
        <v>0</v>
      </c>
      <c r="AU48" s="4" cm="1">
        <f t="array" ref="AU48">_xlfn.IFS($A$7=1,0,$A$7=2,0,$A$7=3,0,$A$7=4,AR68,$A$7=5,AR69,$A$7=6,AR69,$A$7=7,AR69,$A$7=8,AR57,$A$7=9,AR57,$A$7=10,AR57,$A$7=11,AR57,$A$7=12,AR57,$A$7=13,AR60,$A$7=14,AR60,$A$7=15,AR60,$A$7=16,AR60,$A$7=17,AR63,$A$7=18,AR63,$A$7=19,AR63,$A$7=20,AR63,$A$7=21,AR66,$A$7=22,AR66,$A$7=23,AR66,$A$7=24,AR66,$A$7=25,AR69,$A$7=26,AR69,$A$7=27,AR69,$A$7=28,AR69,$A$7=29,AR72,$A$7=30,AR72,$A$7=31,AR72,$A$7=32,AR72,$A$7=33,AR75,$A$7=34,AR75,$A$7=35,AR75,$A$7=36,AR75,$A$7=37,AR76,$A$7=38,AR77,$A$7=39,AR78,$A$7=40,AR78)</f>
        <v>0</v>
      </c>
      <c r="AV48" s="4">
        <f t="shared" si="10"/>
        <v>0</v>
      </c>
      <c r="AW48" s="4" cm="1">
        <f t="array" ref="AW48">_xlfn.IFS($A$7=1,0,$A$7=2,0,$A$7=3,0,$A$7=4,AV49,$A$7=5,AV50,$A$7=6,AV50,$A$7=7,AV50,$A$7=8,AV50,$A$7=9,AV51,$A$7=10,AV51,$A$7=11,AV51,$A$7=12,AV51,$A$7=13,AV52,$A$7=14,AV52,$A$7=15,AV52,$A$7=16,AV52,$A$7=17,AV53,$A$7=18,AV53,$A$7=19,AV53,$A$7=20,AV53,$A$7=21,AV54,$A$7=22,AV54,$A$7=23,AV54,$A$7=24,AV54,$A$7=25,AV55,$A$7=26,AV55,$A$7=27,AV55,$A$7=28,AV55,$A$7=29,AV56,$A$7=30,AV56,$A$7=31,AV56,$A$7=32,AV56,$A$7=33,AV57,$A$7=34,AV57,$A$7=35,AV57,$A$7=36,AV57,$A$7=37,AV58,$A$7=38,AV58,$A$7=39,AV58,$A$7=40,AV58)</f>
        <v>0</v>
      </c>
      <c r="AX48" s="4" cm="1">
        <f t="array" ref="AX48">_xlfn.IFS($A$7=1,0,$A$7=2,0,$A$7=3,0,$A$7=4,AV58,$A$7=5,AV59,$A$7=6,AV59,$A$7=7,AV59,$A$7=8,AV59,$A$7=9,AV60,$A$7=10,AV54,$A$7=11,AV54,$A$7=12,AV54,$A$7=13,AV56,$A$7=14,AV56,$A$7=15,AV56,$A$7=16,AV56,$A$7=17,AV58,$A$7=18,AV58,$A$7=19,AV58,$A$7=20,AV58,$A$7=21,AV60,$A$7=22,AV60,$A$7=23,AV60,$A$7=24,AV60,$A$7=25,AV62,$A$7=26,AV62,$A$7=27,AV62,$A$7=28,AV62,$A$7=29,AV64,$A$7=30,AV64,$A$7=31,AV64,$A$7=32,AV64,$A$7=33,AV66,$A$7=34,AV66,$A$7=35,AV66,$A$7=36,AV66,$A$7=37,AV67,$A$7=38,AV68,$A$7=39,AV68,$A$7=40,AV68)</f>
        <v>0</v>
      </c>
      <c r="AY48" s="4" cm="1">
        <f t="array" ref="AY48">_xlfn.IFS($A$7=1,0,$A$7=2,0,$A$7=3,0,$A$7=4,AV68,$A$7=5,AV69,$A$7=6,AV69,$A$7=7,AV69,$A$7=8,AV57,$A$7=9,AV57,$A$7=10,AV57,$A$7=11,AV57,$A$7=12,AV57,$A$7=13,AV60,$A$7=14,AV60,$A$7=15,AV60,$A$7=16,AV60,$A$7=17,AV63,$A$7=18,AV63,$A$7=19,AV63,$A$7=20,AV63,$A$7=21,AV66,$A$7=22,AV66,$A$7=23,AV66,$A$7=24,AV66,$A$7=25,AV69,$A$7=26,AV69,$A$7=27,AV69,$A$7=28,AV69,$A$7=29,AV72,$A$7=30,AV72,$A$7=31,AV72,$A$7=32,AV72,$A$7=33,AV75,$A$7=34,AV75,$A$7=35,AV75,$A$7=36,AV75,$A$7=37,AV76,$A$7=38,AV77,$A$7=39,AV78,$A$7=40,AV78)</f>
        <v>0</v>
      </c>
    </row>
    <row r="49" spans="3:51" x14ac:dyDescent="0.2">
      <c r="C49" s="1">
        <v>5</v>
      </c>
      <c r="D49" s="1">
        <v>6</v>
      </c>
      <c r="E49" s="1" t="str">
        <f t="shared" si="11"/>
        <v>6b</v>
      </c>
      <c r="AB49" s="4">
        <f t="shared" si="5"/>
        <v>0</v>
      </c>
      <c r="AC49" s="1" cm="1">
        <f t="array" ref="AC49">_xlfn.IFS($A$7=1,0,$A$7=2,0,$A$7=3,0,$A$7=4,AB50,$A$7=5,AB51,$A$7=6,AB51,$A$7=7,AB51,$A$7=8,AB51,$A$7=9,AB52,$A$7=10,AB52,$A$7=11,AB52,$A$7=12,AB52,$A$7=13,AB53,$A$7=14,AB53,$A$7=15,AB53,$A$7=16,AB53,$A$7=17,AB54,$A$7=18,AB54,$A$7=19,AB54,$A$7=20,AB54,$A$7=21,AB55,$A$7=22,AB55,$A$7=23,AB55,$A$7=24,AB55,$A$7=25,AB56,$A$7=26,AB56,$A$7=27,AB56,$A$7=28,AB56,$A$7=29,AB57,$A$7=30,AB57,$A$7=31,AB57,$A$7=32,AB57,$A$7=33,AB58,$A$7=34,AB58,$A$7=35,AB58,$A$7=36,AB58,$A$7=37,AB59,$A$7=38,AB59,$A$7=39,AB59,$A$7=40,AB59)</f>
        <v>0</v>
      </c>
      <c r="AD49" s="1" cm="1">
        <f t="array" ref="AD49">_xlfn.IFS($A$7=1,0,$A$7=2,0,$A$7=3,0,$A$7=4,AB59,$A$7=5,AB60,$A$7=6,AB60,$A$7=7,AB60,$A$7=8,AB60,$A$7=9,AB61,$A$7=10,AB55,$A$7=11,AB55,$A$7=12,AB55,$A$7=13,AB57,$A$7=14,AB57,$A$7=15,AB57,$A$7=16,AB57,$A$7=17,AB59,$A$7=18,AB59,$A$7=19,AB59,$A$7=20,AB59,$A$7=21,AB61,$A$7=22,AB61,$A$7=23,AB61,$A$7=24,AB61,$A$7=25,AB63,$A$7=26,AB63,$A$7=27,AB63,$A$7=28,AB63,$A$7=29,AB65,$A$7=30,AB65,$A$7=31,AB65,$A$7=32,AB65,$A$7=33,AB67,$A$7=34,AB67,$A$7=35,AB67,$A$7=36,AB67,$A$7=37,AB68,$A$7=38,AB69,$A$7=39,AB69,$A$7=40,AB69)</f>
        <v>0</v>
      </c>
      <c r="AE49" s="1" cm="1">
        <f t="array" ref="AE49">_xlfn.IFS($A$7=1,0,$A$7=2,0,$A$7=3,0,$A$7=4,AB69,$A$7=5,AB70,$A$7=6,AB70,$A$7=7,AB70,$A$7=8,AB58,$A$7=9,AB58,$A$7=10,AB58,$A$7=11,AB58,$A$7=12,AB58,$A$7=13,AB61,$A$7=14,AB61,$A$7=15,AB61,$A$7=16,AB61,$A$7=17,AB64,$A$7=18,AB64,$A$7=19,AB64,$A$7=20,AB64,$A$7=21,AB67,$A$7=22,AB67,$A$7=23,AB67,$A$7=24,AB67,$A$7=25,AB70,$A$7=26,AB70,$A$7=27,AB70,$A$7=28,AB70,$A$7=29,AB73,$A$7=30,AB73,$A$7=31,AB73,$A$7=32,AB73,$A$7=33,AB76,$A$7=34,AB76,$A$7=35,AB76,$A$7=36,AB76,$A$7=37,AB77,$A$7=38,AB78,$A$7=39,AB79,$A$7=40,AB79)</f>
        <v>0</v>
      </c>
      <c r="AF49" s="4">
        <f t="shared" si="6"/>
        <v>0</v>
      </c>
      <c r="AG49" s="1" cm="1">
        <f t="array" ref="AG49">_xlfn.IFS($A$7=1,0,$A$7=2,0,$A$7=3,0,$A$7=4,AF50,$A$7=5,AF51,$A$7=6,AF51,$A$7=7,AF51,$A$7=8,AF51,$A$7=9,AF52,$A$7=10,AF52,$A$7=11,AF52,$A$7=12,AF52,$A$7=13,AF53,$A$7=14,AF53,$A$7=15,AF53,$A$7=16,AF53,$A$7=17,AF54,$A$7=18,AF54,$A$7=19,AF54,$A$7=20,AF54,$A$7=21,AF55,$A$7=22,AF55,$A$7=23,AF55,$A$7=24,AF55,$A$7=25,AF56,$A$7=26,AF56,$A$7=27,AF56,$A$7=28,AF56,$A$7=29,AF57,$A$7=30,AF57,$A$7=31,AF57,$A$7=32,AF57,$A$7=33,AF58,$A$7=34,AF58,$A$7=35,AF58,$A$7=36,AF58,$A$7=37,AF59,$A$7=38,AF59,$A$7=39,AF59,$A$7=40,AF59)</f>
        <v>0</v>
      </c>
      <c r="AH49" s="1" cm="1">
        <f t="array" ref="AH49">_xlfn.IFS($A$7=1,0,$A$7=2,0,$A$7=3,0,$A$7=4,AF59,$A$7=5,AF60,$A$7=6,AF60,$A$7=7,AF60,$A$7=8,AF60,$A$7=9,AF61,$A$7=10,AF55,$A$7=11,AF55,$A$7=12,AF55,$A$7=13,AF57,$A$7=14,AF57,$A$7=15,AF57,$A$7=16,AF57,$A$7=17,AF59,$A$7=18,AF59,$A$7=19,AF59,$A$7=20,AF59,$A$7=21,AF61,$A$7=22,AF61,$A$7=23,AF61,$A$7=24,AF61,$A$7=25,AF63,$A$7=26,AF63,$A$7=27,AF63,$A$7=28,AF63,$A$7=29,AF65,$A$7=30,AF65,$A$7=31,AF65,$A$7=32,AF65,$A$7=33,AF67,$A$7=34,AF67,$A$7=35,AF67,$A$7=36,AF67,$A$7=37,AF68,$A$7=38,AF69,$A$7=39,AF69,$A$7=40,AF69)</f>
        <v>0</v>
      </c>
      <c r="AI49" s="1" cm="1">
        <f t="array" ref="AI49">_xlfn.IFS($A$7=1,0,$A$7=2,0,$A$7=3,0,$A$7=4,AF69,$A$7=5,AF70,$A$7=6,AF70,$A$7=7,AF70,$A$7=8,AF58,$A$7=9,AF58,$A$7=10,AF58,$A$7=11,AF58,$A$7=12,AF58,$A$7=13,AF61,$A$7=14,AF61,$A$7=15,AF61,$A$7=16,AF61,$A$7=17,AF64,$A$7=18,AF64,$A$7=19,AF64,$A$7=20,AF64,$A$7=21,AF67,$A$7=22,AF67,$A$7=23,AF67,$A$7=24,AF67,$A$7=25,AF70,$A$7=26,AF70,$A$7=27,AF70,$A$7=28,AF70,$A$7=29,AF73,$A$7=30,AF73,$A$7=31,AF73,$A$7=32,AF73,$A$7=33,AF76,$A$7=34,AF76,$A$7=35,AF76,$A$7=36,AF76,$A$7=37,AF77,$A$7=38,AF78,$A$7=39,AF79,$A$7=40,AF79)</f>
        <v>0</v>
      </c>
      <c r="AJ49" s="4">
        <f t="shared" si="7"/>
        <v>0</v>
      </c>
      <c r="AK49" s="4" cm="1">
        <f t="array" ref="AK49">_xlfn.IFS($A$7=1,0,$A$7=2,0,$A$7=3,0,$A$7=4,AJ50,$A$7=5,AJ51,$A$7=6,AJ51,$A$7=7,AJ51,$A$7=8,AJ51,$A$7=9,AJ52,$A$7=10,AJ52,$A$7=11,AJ52,$A$7=12,AJ52,$A$7=13,AJ53,$A$7=14,AJ53,$A$7=15,AJ53,$A$7=16,AJ53,$A$7=17,AJ54,$A$7=18,AJ54,$A$7=19,AJ54,$A$7=20,AJ54,$A$7=21,AJ55,$A$7=22,AJ55,$A$7=23,AJ55,$A$7=24,AJ55,$A$7=25,AJ56,$A$7=26,AJ56,$A$7=27,AJ56,$A$7=28,AJ56,$A$7=29,AJ57,$A$7=30,AJ57,$A$7=31,AJ57,$A$7=32,AJ57,$A$7=33,AJ58,$A$7=34,AJ58,$A$7=35,AJ58,$A$7=36,AJ58,$A$7=37,AJ59,$A$7=38,AJ59,$A$7=39,AJ59,$A$7=40,AJ59)</f>
        <v>0</v>
      </c>
      <c r="AL49" s="4" cm="1">
        <f t="array" ref="AL49">_xlfn.IFS($A$7=1,0,$A$7=2,0,$A$7=3,0,$A$7=4,AJ59,$A$7=5,AJ60,$A$7=6,AJ60,$A$7=7,AJ60,$A$7=8,AJ60,$A$7=9,AJ61,$A$7=10,AJ55,$A$7=11,AJ55,$A$7=12,AJ55,$A$7=13,AJ57,$A$7=14,AJ57,$A$7=15,AJ57,$A$7=16,AJ57,$A$7=17,AJ59,$A$7=18,AJ59,$A$7=19,AJ59,$A$7=20,AJ59,$A$7=21,AJ61,$A$7=22,AJ61,$A$7=23,AJ61,$A$7=24,AJ61,$A$7=25,AJ63,$A$7=26,AJ63,$A$7=27,AJ63,$A$7=28,AJ63,$A$7=29,AJ65,$A$7=30,AJ65,$A$7=31,AJ65,$A$7=32,AJ65,$A$7=33,AJ67,$A$7=34,AJ67,$A$7=35,AJ67,$A$7=36,AJ67,$A$7=37,AJ68,$A$7=38,AJ69,$A$7=39,AJ69,$A$7=40,AJ69)</f>
        <v>0</v>
      </c>
      <c r="AM49" s="4" cm="1">
        <f t="array" ref="AM49">_xlfn.IFS($A$7=1,0,$A$7=2,0,$A$7=3,0,$A$7=4,AJ69,$A$7=5,AJ70,$A$7=6,AJ70,$A$7=7,AJ70,$A$7=8,AJ58,$A$7=9,AJ58,$A$7=10,AJ58,$A$7=11,AJ58,$A$7=12,AJ58,$A$7=13,AJ61,$A$7=14,AJ61,$A$7=15,AJ61,$A$7=16,AJ61,$A$7=17,AJ64,$A$7=18,AJ64,$A$7=19,AJ64,$A$7=20,AJ64,$A$7=21,AJ67,$A$7=22,AJ67,$A$7=23,AJ67,$A$7=24,AJ67,$A$7=25,AJ70,$A$7=26,AJ70,$A$7=27,AJ70,$A$7=28,AJ70,$A$7=29,AJ73,$A$7=30,AJ73,$A$7=31,AJ73,$A$7=32,AJ73,$A$7=33,AJ76,$A$7=34,AJ76,$A$7=35,AJ76,$A$7=36,AJ76,$A$7=37,AJ77,$A$7=38,AJ78,$A$7=39,AJ79,$A$7=40,AJ79)</f>
        <v>0</v>
      </c>
      <c r="AN49" s="4">
        <f t="shared" si="8"/>
        <v>0</v>
      </c>
      <c r="AO49" s="4" cm="1">
        <f t="array" ref="AO49">_xlfn.IFS($A$7=1,0,$A$7=2,0,$A$7=3,0,$A$7=4,AN50,$A$7=5,AN51,$A$7=6,AN51,$A$7=7,AN51,$A$7=8,AN51,$A$7=9,AN52,$A$7=10,AN52,$A$7=11,AN52,$A$7=12,AN52,$A$7=13,AN53,$A$7=14,AN53,$A$7=15,AN53,$A$7=16,AN53,$A$7=17,AN54,$A$7=18,AN54,$A$7=19,AN54,$A$7=20,AN54,$A$7=21,AN55,$A$7=22,AN55,$A$7=23,AN55,$A$7=24,AN55,$A$7=25,AN56,$A$7=26,AN56,$A$7=27,AN56,$A$7=28,AN56,$A$7=29,AN57,$A$7=30,AN57,$A$7=31,AN57,$A$7=32,AN57,$A$7=33,AN58,$A$7=34,AN58,$A$7=35,AN58,$A$7=36,AN58,$A$7=37,AN59,$A$7=38,AN59,$A$7=39,AN59,$A$7=40,AN59)</f>
        <v>0</v>
      </c>
      <c r="AP49" s="4" cm="1">
        <f t="array" ref="AP49">_xlfn.IFS($A$7=1,0,$A$7=2,0,$A$7=3,0,$A$7=4,AN59,$A$7=5,AN60,$A$7=6,AN60,$A$7=7,AN60,$A$7=8,AN60,$A$7=9,AN61,$A$7=10,AN55,$A$7=11,AN55,$A$7=12,AN55,$A$7=13,AN57,$A$7=14,AN57,$A$7=15,AN57,$A$7=16,AN57,$A$7=17,AN59,$A$7=18,AN59,$A$7=19,AN59,$A$7=20,AN59,$A$7=21,AN61,$A$7=22,AN61,$A$7=23,AN61,$A$7=24,AN61,$A$7=25,AN63,$A$7=26,AN63,$A$7=27,AN63,$A$7=28,AN63,$A$7=29,AN65,$A$7=30,AN65,$A$7=31,AN65,$A$7=32,AN65,$A$7=33,AN67,$A$7=34,AN67,$A$7=35,AN67,$A$7=36,AN67,$A$7=37,AN68,$A$7=38,AN69,$A$7=39,AN69,$A$7=40,AN69)</f>
        <v>0</v>
      </c>
      <c r="AQ49" s="4" cm="1">
        <f t="array" ref="AQ49">_xlfn.IFS($A$7=1,0,$A$7=2,0,$A$7=3,0,$A$7=4,AN69,$A$7=5,AN70,$A$7=6,AN70,$A$7=7,AN70,$A$7=8,AN58,$A$7=9,AN58,$A$7=10,AN58,$A$7=11,AN58,$A$7=12,AN58,$A$7=13,AN61,$A$7=14,AN61,$A$7=15,AN61,$A$7=16,AN61,$A$7=17,AN64,$A$7=18,AN64,$A$7=19,AN64,$A$7=20,AN64,$A$7=21,AN67,$A$7=22,AN67,$A$7=23,AN67,$A$7=24,AN67,$A$7=25,AN70,$A$7=26,AN70,$A$7=27,AN70,$A$7=28,AN70,$A$7=29,AN73,$A$7=30,AN73,$A$7=31,AN73,$A$7=32,AN73,$A$7=33,AN76,$A$7=34,AN76,$A$7=35,AN76,$A$7=36,AN76,$A$7=37,AN77,$A$7=38,AN78,$A$7=39,AN79,$A$7=40,AN79)</f>
        <v>0</v>
      </c>
      <c r="AR49" s="4">
        <f t="shared" si="9"/>
        <v>0</v>
      </c>
      <c r="AS49" s="4" cm="1">
        <f t="array" ref="AS49">_xlfn.IFS($A$7=1,0,$A$7=2,0,$A$7=3,0,$A$7=4,AR50,$A$7=5,AR51,$A$7=6,AR51,$A$7=7,AR51,$A$7=8,AR51,$A$7=9,AR52,$A$7=10,AR52,$A$7=11,AR52,$A$7=12,AR52,$A$7=13,AR53,$A$7=14,AR53,$A$7=15,AR53,$A$7=16,AR53,$A$7=17,AR54,$A$7=18,AR54,$A$7=19,AR54,$A$7=20,AR54,$A$7=21,AR55,$A$7=22,AR55,$A$7=23,AR55,$A$7=24,AR55,$A$7=25,AR56,$A$7=26,AR56,$A$7=27,AR56,$A$7=28,AR56,$A$7=29,AR57,$A$7=30,AR57,$A$7=31,AR57,$A$7=32,AR57,$A$7=33,AR58,$A$7=34,AR58,$A$7=35,AR58,$A$7=36,AR58,$A$7=37,AR59,$A$7=38,AR59,$A$7=39,AR59,$A$7=40,AR59)</f>
        <v>0</v>
      </c>
      <c r="AT49" s="4" cm="1">
        <f t="array" ref="AT49">_xlfn.IFS($A$7=1,0,$A$7=2,0,$A$7=3,0,$A$7=4,AR59,$A$7=5,AR60,$A$7=6,AR60,$A$7=7,AR60,$A$7=8,AR60,$A$7=9,AR61,$A$7=10,AR55,$A$7=11,AR55,$A$7=12,AR55,$A$7=13,AR57,$A$7=14,AR57,$A$7=15,AR57,$A$7=16,AR57,$A$7=17,AR59,$A$7=18,AR59,$A$7=19,AR59,$A$7=20,AR59,$A$7=21,AR61,$A$7=22,AR61,$A$7=23,AR61,$A$7=24,AR61,$A$7=25,AR63,$A$7=26,AR63,$A$7=27,AR63,$A$7=28,AR63,$A$7=29,AR65,$A$7=30,AR65,$A$7=31,AR65,$A$7=32,AR65,$A$7=33,AR67,$A$7=34,AR67,$A$7=35,AR67,$A$7=36,AR67,$A$7=37,AR68,$A$7=38,AR69,$A$7=39,AR69,$A$7=40,AR69)</f>
        <v>0</v>
      </c>
      <c r="AU49" s="4" cm="1">
        <f t="array" ref="AU49">_xlfn.IFS($A$7=1,0,$A$7=2,0,$A$7=3,0,$A$7=4,AR69,$A$7=5,AR70,$A$7=6,AR70,$A$7=7,AR70,$A$7=8,AR58,$A$7=9,AR58,$A$7=10,AR58,$A$7=11,AR58,$A$7=12,AR58,$A$7=13,AR61,$A$7=14,AR61,$A$7=15,AR61,$A$7=16,AR61,$A$7=17,AR64,$A$7=18,AR64,$A$7=19,AR64,$A$7=20,AR64,$A$7=21,AR67,$A$7=22,AR67,$A$7=23,AR67,$A$7=24,AR67,$A$7=25,AR70,$A$7=26,AR70,$A$7=27,AR70,$A$7=28,AR70,$A$7=29,AR73,$A$7=30,AR73,$A$7=31,AR73,$A$7=32,AR73,$A$7=33,AR76,$A$7=34,AR76,$A$7=35,AR76,$A$7=36,AR76,$A$7=37,AR77,$A$7=38,AR78,$A$7=39,AR79,$A$7=40,AR79)</f>
        <v>0</v>
      </c>
      <c r="AV49" s="4">
        <f t="shared" si="10"/>
        <v>0</v>
      </c>
      <c r="AW49" s="4" cm="1">
        <f t="array" ref="AW49">_xlfn.IFS($A$7=1,0,$A$7=2,0,$A$7=3,0,$A$7=4,AV50,$A$7=5,AV51,$A$7=6,AV51,$A$7=7,AV51,$A$7=8,AV51,$A$7=9,AV52,$A$7=10,AV52,$A$7=11,AV52,$A$7=12,AV52,$A$7=13,AV53,$A$7=14,AV53,$A$7=15,AV53,$A$7=16,AV53,$A$7=17,AV54,$A$7=18,AV54,$A$7=19,AV54,$A$7=20,AV54,$A$7=21,AV55,$A$7=22,AV55,$A$7=23,AV55,$A$7=24,AV55,$A$7=25,AV56,$A$7=26,AV56,$A$7=27,AV56,$A$7=28,AV56,$A$7=29,AV57,$A$7=30,AV57,$A$7=31,AV57,$A$7=32,AV57,$A$7=33,AV58,$A$7=34,AV58,$A$7=35,AV58,$A$7=36,AV58,$A$7=37,AV59,$A$7=38,AV59,$A$7=39,AV59,$A$7=40,AV59)</f>
        <v>0</v>
      </c>
      <c r="AX49" s="4" cm="1">
        <f t="array" ref="AX49">_xlfn.IFS($A$7=1,0,$A$7=2,0,$A$7=3,0,$A$7=4,AV59,$A$7=5,AV60,$A$7=6,AV60,$A$7=7,AV60,$A$7=8,AV60,$A$7=9,AV61,$A$7=10,AV55,$A$7=11,AV55,$A$7=12,AV55,$A$7=13,AV57,$A$7=14,AV57,$A$7=15,AV57,$A$7=16,AV57,$A$7=17,AV59,$A$7=18,AV59,$A$7=19,AV59,$A$7=20,AV59,$A$7=21,AV61,$A$7=22,AV61,$A$7=23,AV61,$A$7=24,AV61,$A$7=25,AV63,$A$7=26,AV63,$A$7=27,AV63,$A$7=28,AV63,$A$7=29,AV65,$A$7=30,AV65,$A$7=31,AV65,$A$7=32,AV65,$A$7=33,AV67,$A$7=34,AV67,$A$7=35,AV67,$A$7=36,AV67,$A$7=37,AV68,$A$7=38,AV69,$A$7=39,AV69,$A$7=40,AV69)</f>
        <v>0</v>
      </c>
      <c r="AY49" s="4" cm="1">
        <f t="array" ref="AY49">_xlfn.IFS($A$7=1,0,$A$7=2,0,$A$7=3,0,$A$7=4,AV69,$A$7=5,AV70,$A$7=6,AV70,$A$7=7,AV70,$A$7=8,AV58,$A$7=9,AV58,$A$7=10,AV58,$A$7=11,AV58,$A$7=12,AV58,$A$7=13,AV61,$A$7=14,AV61,$A$7=15,AV61,$A$7=16,AV61,$A$7=17,AV64,$A$7=18,AV64,$A$7=19,AV64,$A$7=20,AV64,$A$7=21,AV67,$A$7=22,AV67,$A$7=23,AV67,$A$7=24,AV67,$A$7=25,AV70,$A$7=26,AV70,$A$7=27,AV70,$A$7=28,AV70,$A$7=29,AV73,$A$7=30,AV73,$A$7=31,AV73,$A$7=32,AV73,$A$7=33,AV76,$A$7=34,AV76,$A$7=35,AV76,$A$7=36,AV76,$A$7=37,AV77,$A$7=38,AV78,$A$7=39,AV79,$A$7=40,AV79)</f>
        <v>0</v>
      </c>
    </row>
    <row r="50" spans="3:51" x14ac:dyDescent="0.2">
      <c r="C50" s="1">
        <v>6</v>
      </c>
      <c r="D50" s="1">
        <v>7</v>
      </c>
      <c r="E50" s="1" t="str">
        <f t="shared" si="11"/>
        <v>6c</v>
      </c>
      <c r="AF50" s="4">
        <f t="shared" si="6"/>
        <v>0</v>
      </c>
      <c r="AG50" s="1" cm="1">
        <f t="array" ref="AG50">_xlfn.IFS($A$7=1,0,$A$7=2,0,$A$7=3,0,$A$7=4,AF51,$A$7=5,AF52,$A$7=6,AF52,$A$7=7,AF52,$A$7=8,AF52,$A$7=9,AF53,$A$7=10,AF53,$A$7=11,AF53,$A$7=12,AF53,$A$7=13,AF54,$A$7=14,AF54,$A$7=15,AF54,$A$7=16,AF54,$A$7=17,AF55,$A$7=18,AF55,$A$7=19,AF55,$A$7=20,AF55,$A$7=21,AF56,$A$7=22,AF56,$A$7=23,AF56,$A$7=24,AF56,$A$7=25,AF57,$A$7=26,AF57,$A$7=27,AF57,$A$7=28,AF57,$A$7=29,AF58,$A$7=30,AF58,$A$7=31,AF58,$A$7=32,AF58,$A$7=33,AF59,$A$7=34,AF59,$A$7=35,AF59,$A$7=36,AF59,$A$7=37,AF60,$A$7=38,AF60,$A$7=39,AF60,$A$7=40,AF60)</f>
        <v>0</v>
      </c>
      <c r="AH50" s="1" cm="1">
        <f t="array" ref="AH50">_xlfn.IFS($A$7=1,0,$A$7=2,0,$A$7=3,0,$A$7=4,AF60,$A$7=5,AF61,$A$7=6,AF61,$A$7=7,AF61,$A$7=8,AF61,$A$7=9,AF62,$A$7=10,AF56,$A$7=11,AF56,$A$7=12,AF56,$A$7=13,AF58,$A$7=14,AF58,$A$7=15,AF58,$A$7=16,AF58,$A$7=17,AF60,$A$7=18,AF60,$A$7=19,AF60,$A$7=20,AF60,$A$7=21,AF62,$A$7=22,AF62,$A$7=23,AF62,$A$7=24,AF62,$A$7=25,AF64,$A$7=26,AF64,$A$7=27,AF64,$A$7=28,AF64,$A$7=29,AF66,$A$7=30,AF66,$A$7=31,AF66,$A$7=32,AF66,$A$7=33,AF68,$A$7=34,AF68,$A$7=35,AF68,$A$7=36,AF68,$A$7=37,AF69,$A$7=38,AF70,$A$7=39,AF70,$A$7=40,AF70)</f>
        <v>0</v>
      </c>
      <c r="AI50" s="1" cm="1">
        <f t="array" ref="AI50">_xlfn.IFS($A$7=1,0,$A$7=2,0,$A$7=3,0,$A$7=4,AF70,$A$7=5,AF71,$A$7=6,AF71,$A$7=7,AF71,$A$7=8,AF59,$A$7=9,AF59,$A$7=10,AF59,$A$7=11,AF59,$A$7=12,AF59,$A$7=13,AF62,$A$7=14,AF62,$A$7=15,AF62,$A$7=16,AF62,$A$7=17,AF65,$A$7=18,AF65,$A$7=19,AF65,$A$7=20,AF65,$A$7=21,AF68,$A$7=22,AF68,$A$7=23,AF68,$A$7=24,AF68,$A$7=25,AF71,$A$7=26,AF71,$A$7=27,AF71,$A$7=28,AF71,$A$7=29,AF74,$A$7=30,AF74,$A$7=31,AF74,$A$7=32,AF74,$A$7=33,AF77,$A$7=34,AF77,$A$7=35,AF77,$A$7=36,AF77,$A$7=37,AF78,$A$7=38,AF79,$A$7=39,AF80,$A$7=40,AF80)</f>
        <v>0</v>
      </c>
      <c r="AJ50" s="4">
        <f t="shared" si="7"/>
        <v>0</v>
      </c>
      <c r="AK50" s="1" cm="1">
        <f t="array" ref="AK50">_xlfn.IFS($A$7=1,0,$A$7=2,0,$A$7=3,0,$A$7=4,AJ51,$A$7=5,AJ52,$A$7=6,AJ52,$A$7=7,AJ52,$A$7=8,AJ52,$A$7=9,AJ53,$A$7=10,AJ53,$A$7=11,AJ53,$A$7=12,AJ53,$A$7=13,AJ54,$A$7=14,AJ54,$A$7=15,AJ54,$A$7=16,AJ54,$A$7=17,AJ55,$A$7=18,AJ55,$A$7=19,AJ55,$A$7=20,AJ55,$A$7=21,AJ56,$A$7=22,AJ56,$A$7=23,AJ56,$A$7=24,AJ56,$A$7=25,AJ57,$A$7=26,AJ57,$A$7=27,AJ57,$A$7=28,AJ57,$A$7=29,AJ58,$A$7=30,AJ58,$A$7=31,AJ58,$A$7=32,AJ58,$A$7=33,AJ59,$A$7=34,AJ59,$A$7=35,AJ59,$A$7=36,AJ59,$A$7=37,AJ60,$A$7=38,AJ60,$A$7=39,AJ60,$A$7=40,AJ60)</f>
        <v>0</v>
      </c>
      <c r="AL50" s="1" cm="1">
        <f t="array" ref="AL50">_xlfn.IFS($A$7=1,0,$A$7=2,0,$A$7=3,0,$A$7=4,AJ60,$A$7=5,AJ61,$A$7=6,AJ61,$A$7=7,AJ61,$A$7=8,AJ61,$A$7=9,AJ62,$A$7=10,AJ56,$A$7=11,AJ56,$A$7=12,AJ56,$A$7=13,AJ58,$A$7=14,AJ58,$A$7=15,AJ58,$A$7=16,AJ58,$A$7=17,AJ60,$A$7=18,AJ60,$A$7=19,AJ60,$A$7=20,AJ60,$A$7=21,AJ62,$A$7=22,AJ62,$A$7=23,AJ62,$A$7=24,AJ62,$A$7=25,AJ64,$A$7=26,AJ64,$A$7=27,AJ64,$A$7=28,AJ64,$A$7=29,AJ66,$A$7=30,AJ66,$A$7=31,AJ66,$A$7=32,AJ66,$A$7=33,AJ68,$A$7=34,AJ68,$A$7=35,AJ68,$A$7=36,AJ68,$A$7=37,AJ69,$A$7=38,AJ70,$A$7=39,AJ70,$A$7=40,AJ70)</f>
        <v>0</v>
      </c>
      <c r="AM50" s="1" cm="1">
        <f t="array" ref="AM50">_xlfn.IFS($A$7=1,0,$A$7=2,0,$A$7=3,0,$A$7=4,AJ70,$A$7=5,AJ71,$A$7=6,AJ71,$A$7=7,AJ71,$A$7=8,AJ59,$A$7=9,AJ59,$A$7=10,AJ59,$A$7=11,AJ59,$A$7=12,AJ59,$A$7=13,AJ62,$A$7=14,AJ62,$A$7=15,AJ62,$A$7=16,AJ62,$A$7=17,AJ65,$A$7=18,AJ65,$A$7=19,AJ65,$A$7=20,AJ65,$A$7=21,AJ68,$A$7=22,AJ68,$A$7=23,AJ68,$A$7=24,AJ68,$A$7=25,AJ71,$A$7=26,AJ71,$A$7=27,AJ71,$A$7=28,AJ71,$A$7=29,AJ74,$A$7=30,AJ74,$A$7=31,AJ74,$A$7=32,AJ74,$A$7=33,AJ77,$A$7=34,AJ77,$A$7=35,AJ77,$A$7=36,AJ77,$A$7=37,AJ78,$A$7=38,AJ79,$A$7=39,AJ80,$A$7=40,AJ80)</f>
        <v>0</v>
      </c>
      <c r="AN50" s="4">
        <f t="shared" si="8"/>
        <v>0</v>
      </c>
      <c r="AO50" s="4" cm="1">
        <f t="array" ref="AO50">_xlfn.IFS($A$7=1,0,$A$7=2,0,$A$7=3,0,$A$7=4,AN51,$A$7=5,AN52,$A$7=6,AN52,$A$7=7,AN52,$A$7=8,AN52,$A$7=9,AN53,$A$7=10,AN53,$A$7=11,AN53,$A$7=12,AN53,$A$7=13,AN54,$A$7=14,AN54,$A$7=15,AN54,$A$7=16,AN54,$A$7=17,AN55,$A$7=18,AN55,$A$7=19,AN55,$A$7=20,AN55,$A$7=21,AN56,$A$7=22,AN56,$A$7=23,AN56,$A$7=24,AN56,$A$7=25,AN57,$A$7=26,AN57,$A$7=27,AN57,$A$7=28,AN57,$A$7=29,AN58,$A$7=30,AN58,$A$7=31,AN58,$A$7=32,AN58,$A$7=33,AN59,$A$7=34,AN59,$A$7=35,AN59,$A$7=36,AN59,$A$7=37,AN60,$A$7=38,AN60,$A$7=39,AN60,$A$7=40,AN60)</f>
        <v>0</v>
      </c>
      <c r="AP50" s="4" cm="1">
        <f t="array" ref="AP50">_xlfn.IFS($A$7=1,0,$A$7=2,0,$A$7=3,0,$A$7=4,AN60,$A$7=5,AN61,$A$7=6,AN61,$A$7=7,AN61,$A$7=8,AN61,$A$7=9,AN62,$A$7=10,AN56,$A$7=11,AN56,$A$7=12,AN56,$A$7=13,AN58,$A$7=14,AN58,$A$7=15,AN58,$A$7=16,AN58,$A$7=17,AN60,$A$7=18,AN60,$A$7=19,AN60,$A$7=20,AN60,$A$7=21,AN62,$A$7=22,AN62,$A$7=23,AN62,$A$7=24,AN62,$A$7=25,AN64,$A$7=26,AN64,$A$7=27,AN64,$A$7=28,AN64,$A$7=29,AN66,$A$7=30,AN66,$A$7=31,AN66,$A$7=32,AN66,$A$7=33,AN68,$A$7=34,AN68,$A$7=35,AN68,$A$7=36,AN68,$A$7=37,AN69,$A$7=38,AN70,$A$7=39,AN70,$A$7=40,AN70)</f>
        <v>0</v>
      </c>
      <c r="AQ50" s="4" cm="1">
        <f t="array" ref="AQ50">_xlfn.IFS($A$7=1,0,$A$7=2,0,$A$7=3,0,$A$7=4,AN70,$A$7=5,AN71,$A$7=6,AN71,$A$7=7,AN71,$A$7=8,AN59,$A$7=9,AN59,$A$7=10,AN59,$A$7=11,AN59,$A$7=12,AN59,$A$7=13,AN62,$A$7=14,AN62,$A$7=15,AN62,$A$7=16,AN62,$A$7=17,AN65,$A$7=18,AN65,$A$7=19,AN65,$A$7=20,AN65,$A$7=21,AN68,$A$7=22,AN68,$A$7=23,AN68,$A$7=24,AN68,$A$7=25,AN71,$A$7=26,AN71,$A$7=27,AN71,$A$7=28,AN71,$A$7=29,AN74,$A$7=30,AN74,$A$7=31,AN74,$A$7=32,AN74,$A$7=33,AN77,$A$7=34,AN77,$A$7=35,AN77,$A$7=36,AN77,$A$7=37,AN78,$A$7=38,AN79,$A$7=39,AN80,$A$7=40,AN80)</f>
        <v>0</v>
      </c>
      <c r="AR50" s="4">
        <f t="shared" si="9"/>
        <v>0</v>
      </c>
      <c r="AS50" s="4" cm="1">
        <f t="array" ref="AS50">_xlfn.IFS($A$7=1,0,$A$7=2,0,$A$7=3,0,$A$7=4,AR51,$A$7=5,AR52,$A$7=6,AR52,$A$7=7,AR52,$A$7=8,AR52,$A$7=9,AR53,$A$7=10,AR53,$A$7=11,AR53,$A$7=12,AR53,$A$7=13,AR54,$A$7=14,AR54,$A$7=15,AR54,$A$7=16,AR54,$A$7=17,AR55,$A$7=18,AR55,$A$7=19,AR55,$A$7=20,AR55,$A$7=21,AR56,$A$7=22,AR56,$A$7=23,AR56,$A$7=24,AR56,$A$7=25,AR57,$A$7=26,AR57,$A$7=27,AR57,$A$7=28,AR57,$A$7=29,AR58,$A$7=30,AR58,$A$7=31,AR58,$A$7=32,AR58,$A$7=33,AR59,$A$7=34,AR59,$A$7=35,AR59,$A$7=36,AR59,$A$7=37,AR60,$A$7=38,AR60,$A$7=39,AR60,$A$7=40,AR60)</f>
        <v>0</v>
      </c>
      <c r="AT50" s="4" cm="1">
        <f t="array" ref="AT50">_xlfn.IFS($A$7=1,0,$A$7=2,0,$A$7=3,0,$A$7=4,AR60,$A$7=5,AR61,$A$7=6,AR61,$A$7=7,AR61,$A$7=8,AR61,$A$7=9,AR62,$A$7=10,AR56,$A$7=11,AR56,$A$7=12,AR56,$A$7=13,AR58,$A$7=14,AR58,$A$7=15,AR58,$A$7=16,AR58,$A$7=17,AR60,$A$7=18,AR60,$A$7=19,AR60,$A$7=20,AR60,$A$7=21,AR62,$A$7=22,AR62,$A$7=23,AR62,$A$7=24,AR62,$A$7=25,AR64,$A$7=26,AR64,$A$7=27,AR64,$A$7=28,AR64,$A$7=29,AR66,$A$7=30,AR66,$A$7=31,AR66,$A$7=32,AR66,$A$7=33,AR68,$A$7=34,AR68,$A$7=35,AR68,$A$7=36,AR68,$A$7=37,AR69,$A$7=38,AR70,$A$7=39,AR70,$A$7=40,AR70)</f>
        <v>0</v>
      </c>
      <c r="AU50" s="4" cm="1">
        <f t="array" ref="AU50">_xlfn.IFS($A$7=1,0,$A$7=2,0,$A$7=3,0,$A$7=4,AR70,$A$7=5,AR71,$A$7=6,AR71,$A$7=7,AR71,$A$7=8,AR59,$A$7=9,AR59,$A$7=10,AR59,$A$7=11,AR59,$A$7=12,AR59,$A$7=13,AR62,$A$7=14,AR62,$A$7=15,AR62,$A$7=16,AR62,$A$7=17,AR65,$A$7=18,AR65,$A$7=19,AR65,$A$7=20,AR65,$A$7=21,AR68,$A$7=22,AR68,$A$7=23,AR68,$A$7=24,AR68,$A$7=25,AR71,$A$7=26,AR71,$A$7=27,AR71,$A$7=28,AR71,$A$7=29,AR74,$A$7=30,AR74,$A$7=31,AR74,$A$7=32,AR74,$A$7=33,AR77,$A$7=34,AR77,$A$7=35,AR77,$A$7=36,AR77,$A$7=37,AR78,$A$7=38,AR79,$A$7=39,AR80,$A$7=40,AR80)</f>
        <v>0</v>
      </c>
      <c r="AV50" s="4">
        <f t="shared" si="10"/>
        <v>0</v>
      </c>
      <c r="AW50" s="4" cm="1">
        <f t="array" ref="AW50">_xlfn.IFS($A$7=1,0,$A$7=2,0,$A$7=3,0,$A$7=4,AV51,$A$7=5,AV52,$A$7=6,AV52,$A$7=7,AV52,$A$7=8,AV52,$A$7=9,AV53,$A$7=10,AV53,$A$7=11,AV53,$A$7=12,AV53,$A$7=13,AV54,$A$7=14,AV54,$A$7=15,AV54,$A$7=16,AV54,$A$7=17,AV55,$A$7=18,AV55,$A$7=19,AV55,$A$7=20,AV55,$A$7=21,AV56,$A$7=22,AV56,$A$7=23,AV56,$A$7=24,AV56,$A$7=25,AV57,$A$7=26,AV57,$A$7=27,AV57,$A$7=28,AV57,$A$7=29,AV58,$A$7=30,AV58,$A$7=31,AV58,$A$7=32,AV58,$A$7=33,AV59,$A$7=34,AV59,$A$7=35,AV59,$A$7=36,AV59,$A$7=37,AV60,$A$7=38,AV60,$A$7=39,AV60,$A$7=40,AV60)</f>
        <v>0</v>
      </c>
      <c r="AX50" s="4" cm="1">
        <f t="array" ref="AX50">_xlfn.IFS($A$7=1,0,$A$7=2,0,$A$7=3,0,$A$7=4,AV60,$A$7=5,AV61,$A$7=6,AV61,$A$7=7,AV61,$A$7=8,AV61,$A$7=9,AV62,$A$7=10,AV56,$A$7=11,AV56,$A$7=12,AV56,$A$7=13,AV58,$A$7=14,AV58,$A$7=15,AV58,$A$7=16,AV58,$A$7=17,AV60,$A$7=18,AV60,$A$7=19,AV60,$A$7=20,AV60,$A$7=21,AV62,$A$7=22,AV62,$A$7=23,AV62,$A$7=24,AV62,$A$7=25,AV64,$A$7=26,AV64,$A$7=27,AV64,$A$7=28,AV64,$A$7=29,AV66,$A$7=30,AV66,$A$7=31,AV66,$A$7=32,AV66,$A$7=33,AV68,$A$7=34,AV68,$A$7=35,AV68,$A$7=36,AV68,$A$7=37,AV69,$A$7=38,AV70,$A$7=39,AV70,$A$7=40,AV70)</f>
        <v>0</v>
      </c>
      <c r="AY50" s="4" cm="1">
        <f t="array" ref="AY50">_xlfn.IFS($A$7=1,0,$A$7=2,0,$A$7=3,0,$A$7=4,AV70,$A$7=5,AV71,$A$7=6,AV71,$A$7=7,AV71,$A$7=8,AV59,$A$7=9,AV59,$A$7=10,AV59,$A$7=11,AV59,$A$7=12,AV59,$A$7=13,AV62,$A$7=14,AV62,$A$7=15,AV62,$A$7=16,AV62,$A$7=17,AV65,$A$7=18,AV65,$A$7=19,AV65,$A$7=20,AV65,$A$7=21,AV68,$A$7=22,AV68,$A$7=23,AV68,$A$7=24,AV68,$A$7=25,AV71,$A$7=26,AV71,$A$7=27,AV71,$A$7=28,AV71,$A$7=29,AV74,$A$7=30,AV74,$A$7=31,AV74,$A$7=32,AV74,$A$7=33,AV77,$A$7=34,AV77,$A$7=35,AV77,$A$7=36,AV77,$A$7=37,AV78,$A$7=38,AV79,$A$7=39,AV80,$A$7=40,AV80)</f>
        <v>0</v>
      </c>
    </row>
    <row r="51" spans="3:51" x14ac:dyDescent="0.2">
      <c r="C51" s="1">
        <v>7</v>
      </c>
      <c r="D51" s="1">
        <v>8</v>
      </c>
      <c r="E51" s="1" t="str">
        <f t="shared" si="11"/>
        <v>6d</v>
      </c>
      <c r="AJ51" s="4">
        <f t="shared" si="7"/>
        <v>0</v>
      </c>
      <c r="AK51" s="1" cm="1">
        <f t="array" ref="AK51">_xlfn.IFS($A$7=1,0,$A$7=2,0,$A$7=3,0,$A$7=4,AJ52,$A$7=5,AJ53,$A$7=6,AJ53,$A$7=7,AJ53,$A$7=8,AJ53,$A$7=9,AJ54,$A$7=10,AJ54,$A$7=11,AJ54,$A$7=12,AJ54,$A$7=13,AJ55,$A$7=14,AJ55,$A$7=15,AJ55,$A$7=16,AJ55,$A$7=17,AJ56,$A$7=18,AJ56,$A$7=19,AJ56,$A$7=20,AJ56,$A$7=21,AJ57,$A$7=22,AJ57,$A$7=23,AJ57,$A$7=24,AJ57,$A$7=25,AJ58,$A$7=26,AJ58,$A$7=27,AJ58,$A$7=28,AJ58,$A$7=29,AJ59,$A$7=30,AJ59,$A$7=31,AJ59,$A$7=32,AJ59,$A$7=33,AJ60,$A$7=34,AJ60,$A$7=35,AJ60,$A$7=36,AJ60,$A$7=37,AJ61,$A$7=38,AJ61,$A$7=39,AJ61,$A$7=40,AJ61)</f>
        <v>0</v>
      </c>
      <c r="AL51" s="1" cm="1">
        <f t="array" ref="AL51">_xlfn.IFS($A$7=1,0,$A$7=2,0,$A$7=3,0,$A$7=4,AJ61,$A$7=5,AJ62,$A$7=6,AJ62,$A$7=7,AJ62,$A$7=8,AJ62,$A$7=9,AJ63,$A$7=10,AJ57,$A$7=11,AJ57,$A$7=12,AJ57,$A$7=13,AJ59,$A$7=14,AJ59,$A$7=15,AJ59,$A$7=16,AJ59,$A$7=17,AJ61,$A$7=18,AJ61,$A$7=19,AJ61,$A$7=20,AJ61,$A$7=21,AJ63,$A$7=22,AJ63,$A$7=23,AJ63,$A$7=24,AJ63,$A$7=25,AJ65,$A$7=26,AJ65,$A$7=27,AJ65,$A$7=28,AJ65,$A$7=29,AJ67,$A$7=30,AJ67,$A$7=31,AJ67,$A$7=32,AJ67,$A$7=33,AJ69,$A$7=34,AJ69,$A$7=35,AJ69,$A$7=36,AJ69,$A$7=37,AJ70,$A$7=38,AJ71,$A$7=39,AJ71,$A$7=40,AJ71)</f>
        <v>0</v>
      </c>
      <c r="AM51" s="1" cm="1">
        <f t="array" ref="AM51">_xlfn.IFS($A$7=1,0,$A$7=2,0,$A$7=3,0,$A$7=4,AJ71,$A$7=5,AJ72,$A$7=6,AJ72,$A$7=7,AJ72,$A$7=8,AJ60,$A$7=9,AJ60,$A$7=10,AJ60,$A$7=11,AJ60,$A$7=12,AJ60,$A$7=13,AJ63,$A$7=14,AJ63,$A$7=15,AJ63,$A$7=16,AJ63,$A$7=17,AJ66,$A$7=18,AJ66,$A$7=19,AJ66,$A$7=20,AJ66,$A$7=21,AJ69,$A$7=22,AJ69,$A$7=23,AJ69,$A$7=24,AJ69,$A$7=25,AJ72,$A$7=26,AJ72,$A$7=27,AJ72,$A$7=28,AJ72,$A$7=29,AJ75,$A$7=30,AJ75,$A$7=31,AJ75,$A$7=32,AJ75,$A$7=33,AJ78,$A$7=34,AJ78,$A$7=35,AJ78,$A$7=36,AJ78,$A$7=37,AJ79,$A$7=38,AJ80,$A$7=39,AJ81,$A$7=40,AJ81)</f>
        <v>0</v>
      </c>
      <c r="AN51" s="4">
        <f t="shared" si="8"/>
        <v>0</v>
      </c>
      <c r="AO51" s="1" cm="1">
        <f t="array" ref="AO51">_xlfn.IFS($A$7=1,0,$A$7=2,0,$A$7=3,0,$A$7=4,AN52,$A$7=5,AN53,$A$7=6,AN53,$A$7=7,AN53,$A$7=8,AN53,$A$7=9,AN54,$A$7=10,AN54,$A$7=11,AN54,$A$7=12,AN54,$A$7=13,AN55,$A$7=14,AN55,$A$7=15,AN55,$A$7=16,AN55,$A$7=17,AN56,$A$7=18,AN56,$A$7=19,AN56,$A$7=20,AN56,$A$7=21,AN57,$A$7=22,AN57,$A$7=23,AN57,$A$7=24,AN57,$A$7=25,AN58,$A$7=26,AN58,$A$7=27,AN58,$A$7=28,AN58,$A$7=29,AN59,$A$7=30,AN59,$A$7=31,AN59,$A$7=32,AN59,$A$7=33,AN60,$A$7=34,AN60,$A$7=35,AN60,$A$7=36,AN60,$A$7=37,AN61,$A$7=38,AN61,$A$7=39,AN61,$A$7=40,AN61)</f>
        <v>0</v>
      </c>
      <c r="AP51" s="1" cm="1">
        <f t="array" ref="AP51">_xlfn.IFS($A$7=1,0,$A$7=2,0,$A$7=3,0,$A$7=4,AN61,$A$7=5,AN62,$A$7=6,AN62,$A$7=7,AN62,$A$7=8,AN62,$A$7=9,AN63,$A$7=10,AN57,$A$7=11,AN57,$A$7=12,AN57,$A$7=13,AN59,$A$7=14,AN59,$A$7=15,AN59,$A$7=16,AN59,$A$7=17,AN61,$A$7=18,AN61,$A$7=19,AN61,$A$7=20,AN61,$A$7=21,AN63,$A$7=22,AN63,$A$7=23,AN63,$A$7=24,AN63,$A$7=25,AN65,$A$7=26,AN65,$A$7=27,AN65,$A$7=28,AN65,$A$7=29,AN67,$A$7=30,AN67,$A$7=31,AN67,$A$7=32,AN67,$A$7=33,AN69,$A$7=34,AN69,$A$7=35,AN69,$A$7=36,AN69,$A$7=37,AN70,$A$7=38,AN71,$A$7=39,AN71,$A$7=40,AN71)</f>
        <v>0</v>
      </c>
      <c r="AQ51" s="1" cm="1">
        <f t="array" ref="AQ51">_xlfn.IFS($A$7=1,0,$A$7=2,0,$A$7=3,0,$A$7=4,AN71,$A$7=5,AN72,$A$7=6,AN72,$A$7=7,AN72,$A$7=8,AN60,$A$7=9,AN60,$A$7=10,AN60,$A$7=11,AN60,$A$7=12,AN60,$A$7=13,AN63,$A$7=14,AN63,$A$7=15,AN63,$A$7=16,AN63,$A$7=17,AN66,$A$7=18,AN66,$A$7=19,AN66,$A$7=20,AN66,$A$7=21,AN69,$A$7=22,AN69,$A$7=23,AN69,$A$7=24,AN69,$A$7=25,AN72,$A$7=26,AN72,$A$7=27,AN72,$A$7=28,AN72,$A$7=29,AN75,$A$7=30,AN75,$A$7=31,AN75,$A$7=32,AN75,$A$7=33,AN78,$A$7=34,AN78,$A$7=35,AN78,$A$7=36,AN78,$A$7=37,AN79,$A$7=38,AN80,$A$7=39,AN81,$A$7=40,AN81)</f>
        <v>0</v>
      </c>
      <c r="AR51" s="4">
        <f t="shared" si="9"/>
        <v>0</v>
      </c>
      <c r="AS51" s="4" cm="1">
        <f t="array" ref="AS51">_xlfn.IFS($A$7=1,0,$A$7=2,0,$A$7=3,0,$A$7=4,AR52,$A$7=5,AR53,$A$7=6,AR53,$A$7=7,AR53,$A$7=8,AR53,$A$7=9,AR54,$A$7=10,AR54,$A$7=11,AR54,$A$7=12,AR54,$A$7=13,AR55,$A$7=14,AR55,$A$7=15,AR55,$A$7=16,AR55,$A$7=17,AR56,$A$7=18,AR56,$A$7=19,AR56,$A$7=20,AR56,$A$7=21,AR57,$A$7=22,AR57,$A$7=23,AR57,$A$7=24,AR57,$A$7=25,AR58,$A$7=26,AR58,$A$7=27,AR58,$A$7=28,AR58,$A$7=29,AR59,$A$7=30,AR59,$A$7=31,AR59,$A$7=32,AR59,$A$7=33,AR60,$A$7=34,AR60,$A$7=35,AR60,$A$7=36,AR60,$A$7=37,AR61,$A$7=38,AR61,$A$7=39,AR61,$A$7=40,AR61)</f>
        <v>0</v>
      </c>
      <c r="AT51" s="4" cm="1">
        <f t="array" ref="AT51">_xlfn.IFS($A$7=1,0,$A$7=2,0,$A$7=3,0,$A$7=4,AR61,$A$7=5,AR62,$A$7=6,AR62,$A$7=7,AR62,$A$7=8,AR62,$A$7=9,AR63,$A$7=10,AR57,$A$7=11,AR57,$A$7=12,AR57,$A$7=13,AR59,$A$7=14,AR59,$A$7=15,AR59,$A$7=16,AR59,$A$7=17,AR61,$A$7=18,AR61,$A$7=19,AR61,$A$7=20,AR61,$A$7=21,AR63,$A$7=22,AR63,$A$7=23,AR63,$A$7=24,AR63,$A$7=25,AR65,$A$7=26,AR65,$A$7=27,AR65,$A$7=28,AR65,$A$7=29,AR67,$A$7=30,AR67,$A$7=31,AR67,$A$7=32,AR67,$A$7=33,AR69,$A$7=34,AR69,$A$7=35,AR69,$A$7=36,AR69,$A$7=37,AR70,$A$7=38,AR71,$A$7=39,AR71,$A$7=40,AR71)</f>
        <v>0</v>
      </c>
      <c r="AU51" s="4" cm="1">
        <f t="array" ref="AU51">_xlfn.IFS($A$7=1,0,$A$7=2,0,$A$7=3,0,$A$7=4,AR71,$A$7=5,AR72,$A$7=6,AR72,$A$7=7,AR72,$A$7=8,AR60,$A$7=9,AR60,$A$7=10,AR60,$A$7=11,AR60,$A$7=12,AR60,$A$7=13,AR63,$A$7=14,AR63,$A$7=15,AR63,$A$7=16,AR63,$A$7=17,AR66,$A$7=18,AR66,$A$7=19,AR66,$A$7=20,AR66,$A$7=21,AR69,$A$7=22,AR69,$A$7=23,AR69,$A$7=24,AR69,$A$7=25,AR72,$A$7=26,AR72,$A$7=27,AR72,$A$7=28,AR72,$A$7=29,AR75,$A$7=30,AR75,$A$7=31,AR75,$A$7=32,AR75,$A$7=33,AR78,$A$7=34,AR78,$A$7=35,AR78,$A$7=36,AR78,$A$7=37,AR79,$A$7=38,AR80,$A$7=39,AR81,$A$7=40,AR81)</f>
        <v>0</v>
      </c>
      <c r="AV51" s="4">
        <f t="shared" si="10"/>
        <v>0</v>
      </c>
      <c r="AW51" s="4" cm="1">
        <f t="array" ref="AW51">_xlfn.IFS($A$7=1,0,$A$7=2,0,$A$7=3,0,$A$7=4,AV52,$A$7=5,AV53,$A$7=6,AV53,$A$7=7,AV53,$A$7=8,AV53,$A$7=9,AV54,$A$7=10,AV54,$A$7=11,AV54,$A$7=12,AV54,$A$7=13,AV55,$A$7=14,AV55,$A$7=15,AV55,$A$7=16,AV55,$A$7=17,AV56,$A$7=18,AV56,$A$7=19,AV56,$A$7=20,AV56,$A$7=21,AV57,$A$7=22,AV57,$A$7=23,AV57,$A$7=24,AV57,$A$7=25,AV58,$A$7=26,AV58,$A$7=27,AV58,$A$7=28,AV58,$A$7=29,AV59,$A$7=30,AV59,$A$7=31,AV59,$A$7=32,AV59,$A$7=33,AV60,$A$7=34,AV60,$A$7=35,AV60,$A$7=36,AV60,$A$7=37,AV61,$A$7=38,AV61,$A$7=39,AV61,$A$7=40,AV61)</f>
        <v>0</v>
      </c>
      <c r="AX51" s="4" cm="1">
        <f t="array" ref="AX51">_xlfn.IFS($A$7=1,0,$A$7=2,0,$A$7=3,0,$A$7=4,AV61,$A$7=5,AV62,$A$7=6,AV62,$A$7=7,AV62,$A$7=8,AV62,$A$7=9,AV63,$A$7=10,AV57,$A$7=11,AV57,$A$7=12,AV57,$A$7=13,AV59,$A$7=14,AV59,$A$7=15,AV59,$A$7=16,AV59,$A$7=17,AV61,$A$7=18,AV61,$A$7=19,AV61,$A$7=20,AV61,$A$7=21,AV63,$A$7=22,AV63,$A$7=23,AV63,$A$7=24,AV63,$A$7=25,AV65,$A$7=26,AV65,$A$7=27,AV65,$A$7=28,AV65,$A$7=29,AV67,$A$7=30,AV67,$A$7=31,AV67,$A$7=32,AV67,$A$7=33,AV69,$A$7=34,AV69,$A$7=35,AV69,$A$7=36,AV69,$A$7=37,AV70,$A$7=38,AV71,$A$7=39,AV71,$A$7=40,AV71)</f>
        <v>0</v>
      </c>
      <c r="AY51" s="4" cm="1">
        <f t="array" ref="AY51">_xlfn.IFS($A$7=1,0,$A$7=2,0,$A$7=3,0,$A$7=4,AV71,$A$7=5,AV72,$A$7=6,AV72,$A$7=7,AV72,$A$7=8,AV60,$A$7=9,AV60,$A$7=10,AV60,$A$7=11,AV60,$A$7=12,AV60,$A$7=13,AV63,$A$7=14,AV63,$A$7=15,AV63,$A$7=16,AV63,$A$7=17,AV66,$A$7=18,AV66,$A$7=19,AV66,$A$7=20,AV66,$A$7=21,AV69,$A$7=22,AV69,$A$7=23,AV69,$A$7=24,AV69,$A$7=25,AV72,$A$7=26,AV72,$A$7=27,AV72,$A$7=28,AV72,$A$7=29,AV75,$A$7=30,AV75,$A$7=31,AV75,$A$7=32,AV75,$A$7=33,AV78,$A$7=34,AV78,$A$7=35,AV78,$A$7=36,AV78,$A$7=37,AV79,$A$7=38,AV80,$A$7=39,AV81,$A$7=40,AV81)</f>
        <v>0</v>
      </c>
    </row>
    <row r="52" spans="3:51" x14ac:dyDescent="0.2">
      <c r="C52" s="1">
        <v>8</v>
      </c>
      <c r="D52" s="1">
        <v>9</v>
      </c>
      <c r="E52" s="1" t="str">
        <f t="shared" si="11"/>
        <v>7a</v>
      </c>
      <c r="AN52" s="4">
        <f t="shared" si="8"/>
        <v>0</v>
      </c>
      <c r="AO52" s="1" cm="1">
        <f t="array" ref="AO52">_xlfn.IFS($A$7=1,0,$A$7=2,0,$A$7=3,0,$A$7=4,AN53,$A$7=5,AN54,$A$7=6,AN54,$A$7=7,AN54,$A$7=8,AN54,$A$7=9,AN55,$A$7=10,AN55,$A$7=11,AN55,$A$7=12,AN55,$A$7=13,AN56,$A$7=14,AN56,$A$7=15,AN56,$A$7=16,AN56,$A$7=17,AN57,$A$7=18,AN57,$A$7=19,AN57,$A$7=20,AN57,$A$7=21,AN58,$A$7=22,AN58,$A$7=23,AN58,$A$7=24,AN58,$A$7=25,AN59,$A$7=26,AN59,$A$7=27,AN59,$A$7=28,AN59,$A$7=29,AN60,$A$7=30,AN60,$A$7=31,AN60,$A$7=32,AN60,$A$7=33,AN61,$A$7=34,AN61,$A$7=35,AN61,$A$7=36,AN61,$A$7=37,AN62,$A$7=38,AN62,$A$7=39,AN62,$A$7=40,AN62)</f>
        <v>0</v>
      </c>
      <c r="AP52" s="1" cm="1">
        <f t="array" ref="AP52">_xlfn.IFS($A$7=1,0,$A$7=2,0,$A$7=3,0,$A$7=4,AN62,$A$7=5,AN63,$A$7=6,AN63,$A$7=7,AN63,$A$7=8,AN63,$A$7=9,AN64,$A$7=10,AN58,$A$7=11,AN58,$A$7=12,AN58,$A$7=13,AN60,$A$7=14,AN60,$A$7=15,AN60,$A$7=16,AN60,$A$7=17,AN62,$A$7=18,AN62,$A$7=19,AN62,$A$7=20,AN62,$A$7=21,AN64,$A$7=22,AN64,$A$7=23,AN64,$A$7=24,AN64,$A$7=25,AN66,$A$7=26,AN66,$A$7=27,AN66,$A$7=28,AN66,$A$7=29,AN68,$A$7=30,AN68,$A$7=31,AN68,$A$7=32,AN68,$A$7=33,AN70,$A$7=34,AN70,$A$7=35,AN70,$A$7=36,AN70,$A$7=37,AN71,$A$7=38,AN72,$A$7=39,AN72,$A$7=40,AN72)</f>
        <v>0</v>
      </c>
      <c r="AQ52" s="1" cm="1">
        <f t="array" ref="AQ52">_xlfn.IFS($A$7=1,0,$A$7=2,0,$A$7=3,0,$A$7=4,AN72,$A$7=5,AN73,$A$7=6,AN73,$A$7=7,AN73,$A$7=8,AN61,$A$7=9,AN61,$A$7=10,AN61,$A$7=11,AN61,$A$7=12,AN61,$A$7=13,AN64,$A$7=14,AN64,$A$7=15,AN64,$A$7=16,AN64,$A$7=17,AN67,$A$7=18,AN67,$A$7=19,AN67,$A$7=20,AN67,$A$7=21,AN70,$A$7=22,AN70,$A$7=23,AN70,$A$7=24,AN70,$A$7=25,AN73,$A$7=26,AN73,$A$7=27,AN73,$A$7=28,AN73,$A$7=29,AN76,$A$7=30,AN76,$A$7=31,AN76,$A$7=32,AN76,$A$7=33,AN79,$A$7=34,AN79,$A$7=35,AN79,$A$7=36,AN79,$A$7=37,AN80,$A$7=38,AN81,$A$7=39,AN82,$A$7=40,AN82)</f>
        <v>0</v>
      </c>
      <c r="AR52" s="4">
        <f t="shared" si="9"/>
        <v>0</v>
      </c>
      <c r="AS52" s="1" cm="1">
        <f t="array" ref="AS52">_xlfn.IFS($A$7=1,0,$A$7=2,0,$A$7=3,0,$A$7=4,AR53,$A$7=5,AR54,$A$7=6,AR54,$A$7=7,AR54,$A$7=8,AR54,$A$7=9,AR55,$A$7=10,AR55,$A$7=11,AR55,$A$7=12,AR55,$A$7=13,AR56,$A$7=14,AR56,$A$7=15,AR56,$A$7=16,AR56,$A$7=17,AR57,$A$7=18,AR57,$A$7=19,AR57,$A$7=20,AR57,$A$7=21,AR58,$A$7=22,AR58,$A$7=23,AR58,$A$7=24,AR58,$A$7=25,AR59,$A$7=26,AR59,$A$7=27,AR59,$A$7=28,AR59,$A$7=29,AR60,$A$7=30,AR60,$A$7=31,AR60,$A$7=32,AR60,$A$7=33,AR61,$A$7=34,AR61,$A$7=35,AR61,$A$7=36,AR61,$A$7=37,AR62,$A$7=38,AR62,$A$7=39,AR62,$A$7=40,AR62)</f>
        <v>0</v>
      </c>
      <c r="AT52" s="1" cm="1">
        <f t="array" ref="AT52">_xlfn.IFS($A$7=1,0,$A$7=2,0,$A$7=3,0,$A$7=4,AR62,$A$7=5,AR63,$A$7=6,AR63,$A$7=7,AR63,$A$7=8,AR63,$A$7=9,AR64,$A$7=10,AR58,$A$7=11,AR58,$A$7=12,AR58,$A$7=13,AR60,$A$7=14,AR60,$A$7=15,AR60,$A$7=16,AR60,$A$7=17,AR62,$A$7=18,AR62,$A$7=19,AR62,$A$7=20,AR62,$A$7=21,AR64,$A$7=22,AR64,$A$7=23,AR64,$A$7=24,AR64,$A$7=25,AR66,$A$7=26,AR66,$A$7=27,AR66,$A$7=28,AR66,$A$7=29,AR68,$A$7=30,AR68,$A$7=31,AR68,$A$7=32,AR68,$A$7=33,AR70,$A$7=34,AR70,$A$7=35,AR70,$A$7=36,AR70,$A$7=37,AR71,$A$7=38,AR72,$A$7=39,AR72,$A$7=40,AR72)</f>
        <v>0</v>
      </c>
      <c r="AU52" s="1" cm="1">
        <f t="array" ref="AU52">_xlfn.IFS($A$7=1,0,$A$7=2,0,$A$7=3,0,$A$7=4,AR72,$A$7=5,AR73,$A$7=6,AR73,$A$7=7,AR73,$A$7=8,AR61,$A$7=9,AR61,$A$7=10,AR61,$A$7=11,AR61,$A$7=12,AR61,$A$7=13,AR64,$A$7=14,AR64,$A$7=15,AR64,$A$7=16,AR64,$A$7=17,AR67,$A$7=18,AR67,$A$7=19,AR67,$A$7=20,AR67,$A$7=21,AR70,$A$7=22,AR70,$A$7=23,AR70,$A$7=24,AR70,$A$7=25,AR73,$A$7=26,AR73,$A$7=27,AR73,$A$7=28,AR73,$A$7=29,AR76,$A$7=30,AR76,$A$7=31,AR76,$A$7=32,AR76,$A$7=33,AR79,$A$7=34,AR79,$A$7=35,AR79,$A$7=36,AR79,$A$7=37,AR80,$A$7=38,AR81,$A$7=39,AR82,$A$7=40,AR82)</f>
        <v>0</v>
      </c>
      <c r="AV52" s="4">
        <f t="shared" si="10"/>
        <v>0</v>
      </c>
      <c r="AW52" s="4" cm="1">
        <f t="array" ref="AW52">_xlfn.IFS($A$7=1,0,$A$7=2,0,$A$7=3,0,$A$7=4,AV53,$A$7=5,AV54,$A$7=6,AV54,$A$7=7,AV54,$A$7=8,AV54,$A$7=9,AV55,$A$7=10,AV55,$A$7=11,AV55,$A$7=12,AV55,$A$7=13,AV56,$A$7=14,AV56,$A$7=15,AV56,$A$7=16,AV56,$A$7=17,AV57,$A$7=18,AV57,$A$7=19,AV57,$A$7=20,AV57,$A$7=21,AV58,$A$7=22,AV58,$A$7=23,AV58,$A$7=24,AV58,$A$7=25,AV59,$A$7=26,AV59,$A$7=27,AV59,$A$7=28,AV59,$A$7=29,AV60,$A$7=30,AV60,$A$7=31,AV60,$A$7=32,AV60,$A$7=33,AV61,$A$7=34,AV61,$A$7=35,AV61,$A$7=36,AV61,$A$7=37,AV62,$A$7=38,AV62,$A$7=39,AV62,$A$7=40,AV62)</f>
        <v>0</v>
      </c>
      <c r="AX52" s="4" cm="1">
        <f t="array" ref="AX52">_xlfn.IFS($A$7=1,0,$A$7=2,0,$A$7=3,0,$A$7=4,AV62,$A$7=5,AV63,$A$7=6,AV63,$A$7=7,AV63,$A$7=8,AV63,$A$7=9,AV64,$A$7=10,AV58,$A$7=11,AV58,$A$7=12,AV58,$A$7=13,AV60,$A$7=14,AV60,$A$7=15,AV60,$A$7=16,AV60,$A$7=17,AV62,$A$7=18,AV62,$A$7=19,AV62,$A$7=20,AV62,$A$7=21,AV64,$A$7=22,AV64,$A$7=23,AV64,$A$7=24,AV64,$A$7=25,AV66,$A$7=26,AV66,$A$7=27,AV66,$A$7=28,AV66,$A$7=29,AV68,$A$7=30,AV68,$A$7=31,AV68,$A$7=32,AV68,$A$7=33,AV70,$A$7=34,AV70,$A$7=35,AV70,$A$7=36,AV70,$A$7=37,AV71,$A$7=38,AV72,$A$7=39,AV72,$A$7=40,AV72)</f>
        <v>0</v>
      </c>
      <c r="AY52" s="4" cm="1">
        <f t="array" ref="AY52">_xlfn.IFS($A$7=1,0,$A$7=2,0,$A$7=3,0,$A$7=4,AV72,$A$7=5,AV73,$A$7=6,AV73,$A$7=7,AV73,$A$7=8,AV61,$A$7=9,AV61,$A$7=10,AV61,$A$7=11,AV61,$A$7=12,AV61,$A$7=13,AV64,$A$7=14,AV64,$A$7=15,AV64,$A$7=16,AV64,$A$7=17,AV67,$A$7=18,AV67,$A$7=19,AV67,$A$7=20,AV67,$A$7=21,AV70,$A$7=22,AV70,$A$7=23,AV70,$A$7=24,AV70,$A$7=25,AV73,$A$7=26,AV73,$A$7=27,AV73,$A$7=28,AV73,$A$7=29,AV76,$A$7=30,AV76,$A$7=31,AV76,$A$7=32,AV76,$A$7=33,AV79,$A$7=34,AV79,$A$7=35,AV79,$A$7=36,AV79,$A$7=37,AV80,$A$7=38,AV81,$A$7=39,AV82,$A$7=40,AV82)</f>
        <v>0</v>
      </c>
    </row>
    <row r="53" spans="3:51" x14ac:dyDescent="0.2">
      <c r="C53" s="1">
        <v>9</v>
      </c>
      <c r="D53" s="1">
        <v>10</v>
      </c>
      <c r="E53" s="1" t="str">
        <f t="shared" si="11"/>
        <v>7b</v>
      </c>
      <c r="AR53" s="4">
        <f t="shared" si="9"/>
        <v>0</v>
      </c>
      <c r="AS53" s="1" cm="1">
        <f t="array" ref="AS53">_xlfn.IFS($A$7=1,0,$A$7=2,0,$A$7=3,0,$A$7=4,AR54,$A$7=5,AR55,$A$7=6,AR55,$A$7=7,AR55,$A$7=8,AR55,$A$7=9,AR56,$A$7=10,AR56,$A$7=11,AR56,$A$7=12,AR56,$A$7=13,AR57,$A$7=14,AR57,$A$7=15,AR57,$A$7=16,AR57,$A$7=17,AR58,$A$7=18,AR58,$A$7=19,AR58,$A$7=20,AR58,$A$7=21,AR59,$A$7=22,AR59,$A$7=23,AR59,$A$7=24,AR59,$A$7=25,AR60,$A$7=26,AR60,$A$7=27,AR60,$A$7=28,AR60,$A$7=29,AR61,$A$7=30,AR61,$A$7=31,AR61,$A$7=32,AR61,$A$7=33,AR62,$A$7=34,AR62,$A$7=35,AR62,$A$7=36,AR62,$A$7=37,AR63,$A$7=38,AR63,$A$7=39,AR63,$A$7=40,AR63)</f>
        <v>0</v>
      </c>
      <c r="AT53" s="1" cm="1">
        <f t="array" ref="AT53">_xlfn.IFS($A$7=1,0,$A$7=2,0,$A$7=3,0,$A$7=4,AR63,$A$7=5,AR64,$A$7=6,AR64,$A$7=7,AR64,$A$7=8,AR64,$A$7=9,AR65,$A$7=10,AR59,$A$7=11,AR59,$A$7=12,AR59,$A$7=13,AR61,$A$7=14,AR61,$A$7=15,AR61,$A$7=16,AR61,$A$7=17,AR63,$A$7=18,AR63,$A$7=19,AR63,$A$7=20,AR63,$A$7=21,AR65,$A$7=22,AR65,$A$7=23,AR65,$A$7=24,AR65,$A$7=25,AR67,$A$7=26,AR67,$A$7=27,AR67,$A$7=28,AR67,$A$7=29,AR69,$A$7=30,AR69,$A$7=31,AR69,$A$7=32,AR69,$A$7=33,AR71,$A$7=34,AR71,$A$7=35,AR71,$A$7=36,AR71,$A$7=37,AR72,$A$7=38,AR73,$A$7=39,AR73,$A$7=40,AR73)</f>
        <v>0</v>
      </c>
      <c r="AU53" s="1" cm="1">
        <f t="array" ref="AU53">_xlfn.IFS($A$7=1,0,$A$7=2,0,$A$7=3,0,$A$7=4,AR73,$A$7=5,AR74,$A$7=6,AR74,$A$7=7,AR74,$A$7=8,AR62,$A$7=9,AR62,$A$7=10,AR62,$A$7=11,AR62,$A$7=12,AR62,$A$7=13,AR65,$A$7=14,AR65,$A$7=15,AR65,$A$7=16,AR65,$A$7=17,AR68,$A$7=18,AR68,$A$7=19,AR68,$A$7=20,AR68,$A$7=21,AR71,$A$7=22,AR71,$A$7=23,AR71,$A$7=24,AR71,$A$7=25,AR74,$A$7=26,AR74,$A$7=27,AR74,$A$7=28,AR74,$A$7=29,AR77,$A$7=30,AR77,$A$7=31,AR77,$A$7=32,AR77,$A$7=33,AR80,$A$7=34,AR80,$A$7=35,AR80,$A$7=36,AR80,$A$7=37,AR81,$A$7=38,AR82,$A$7=39,AR83,$A$7=40,AR83)</f>
        <v>0</v>
      </c>
      <c r="AV53" s="4">
        <f t="shared" si="10"/>
        <v>0</v>
      </c>
      <c r="AW53" s="1" cm="1">
        <f t="array" ref="AW53">_xlfn.IFS($A$7=1,0,$A$7=2,0,$A$7=3,0,$A$7=4,AV54,$A$7=5,AV55,$A$7=6,AV55,$A$7=7,AV55,$A$7=8,AV55,$A$7=9,AV56,$A$7=10,AV56,$A$7=11,AV56,$A$7=12,AV56,$A$7=13,AV57,$A$7=14,AV57,$A$7=15,AV57,$A$7=16,AV57,$A$7=17,AV58,$A$7=18,AV58,$A$7=19,AV58,$A$7=20,AV58,$A$7=21,AV59,$A$7=22,AV59,$A$7=23,AV59,$A$7=24,AV59,$A$7=25,AV60,$A$7=26,AV60,$A$7=27,AV60,$A$7=28,AV60,$A$7=29,AV61,$A$7=30,AV61,$A$7=31,AV61,$A$7=32,AV61,$A$7=33,AV62,$A$7=34,AV62,$A$7=35,AV62,$A$7=36,AV62,$A$7=37,AV63,$A$7=38,AV63,$A$7=39,AV63,$A$7=40,AV63)</f>
        <v>0</v>
      </c>
      <c r="AX53" s="1" cm="1">
        <f t="array" ref="AX53">_xlfn.IFS($A$7=1,0,$A$7=2,0,$A$7=3,0,$A$7=4,AV63,$A$7=5,AV64,$A$7=6,AV64,$A$7=7,AV64,$A$7=8,AV64,$A$7=9,AV65,$A$7=10,AV59,$A$7=11,AV59,$A$7=12,AV59,$A$7=13,AV61,$A$7=14,AV61,$A$7=15,AV61,$A$7=16,AV61,$A$7=17,AV63,$A$7=18,AV63,$A$7=19,AV63,$A$7=20,AV63,$A$7=21,AV65,$A$7=22,AV65,$A$7=23,AV65,$A$7=24,AV65,$A$7=25,AV67,$A$7=26,AV67,$A$7=27,AV67,$A$7=28,AV67,$A$7=29,AV69,$A$7=30,AV69,$A$7=31,AV69,$A$7=32,AV69,$A$7=33,AV71,$A$7=34,AV71,$A$7=35,AV71,$A$7=36,AV71,$A$7=37,AV72,$A$7=38,AV73,$A$7=39,AV73,$A$7=40,AV73)</f>
        <v>0</v>
      </c>
      <c r="AY53" s="1" cm="1">
        <f t="array" ref="AY53">_xlfn.IFS($A$7=1,0,$A$7=2,0,$A$7=3,0,$A$7=4,AV73,$A$7=5,AV74,$A$7=6,AV74,$A$7=7,AV74,$A$7=8,AV62,$A$7=9,AV62,$A$7=10,AV62,$A$7=11,AV62,$A$7=12,AV62,$A$7=13,AV65,$A$7=14,AV65,$A$7=15,AV65,$A$7=16,AV65,$A$7=17,AV68,$A$7=18,AV68,$A$7=19,AV68,$A$7=20,AV68,$A$7=21,AV71,$A$7=22,AV71,$A$7=23,AV71,$A$7=24,AV71,$A$7=25,AV74,$A$7=26,AV74,$A$7=27,AV74,$A$7=28,AV74,$A$7=29,AV77,$A$7=30,AV77,$A$7=31,AV77,$A$7=32,AV77,$A$7=33,AV80,$A$7=34,AV80,$A$7=35,AV80,$A$7=36,AV80,$A$7=37,AV81,$A$7=38,AV82,$A$7=39,AV83,$A$7=40,AV83)</f>
        <v>0</v>
      </c>
    </row>
    <row r="54" spans="3:51" x14ac:dyDescent="0.2">
      <c r="C54" s="1">
        <v>10</v>
      </c>
      <c r="D54" s="1">
        <v>11</v>
      </c>
      <c r="E54" s="1" t="str">
        <f t="shared" si="11"/>
        <v>7c</v>
      </c>
      <c r="AV54" s="4">
        <f t="shared" si="10"/>
        <v>0</v>
      </c>
      <c r="AW54" s="1" cm="1">
        <f t="array" ref="AW54">_xlfn.IFS($A$7=1,0,$A$7=2,0,$A$7=3,0,$A$7=4,AV55,$A$7=5,AV56,$A$7=6,AV56,$A$7=7,AV56,$A$7=8,AV56,$A$7=9,AV57,$A$7=10,AV57,$A$7=11,AV57,$A$7=12,AV57,$A$7=13,AV58,$A$7=14,AV58,$A$7=15,AV58,$A$7=16,AV58,$A$7=17,AV59,$A$7=18,AV59,$A$7=19,AV59,$A$7=20,AV59,$A$7=21,AV60,$A$7=22,AV60,$A$7=23,AV60,$A$7=24,AV60,$A$7=25,AV61,$A$7=26,AV61,$A$7=27,AV61,$A$7=28,AV61,$A$7=29,AV62,$A$7=30,AV62,$A$7=31,AV62,$A$7=32,AV62,$A$7=33,AV63,$A$7=34,AV63,$A$7=35,AV63,$A$7=36,AV63,$A$7=37,AV64,$A$7=38,AV64,$A$7=39,AV64,$A$7=40,AV64)</f>
        <v>0</v>
      </c>
      <c r="AX54" s="1" cm="1">
        <f t="array" ref="AX54">_xlfn.IFS($A$7=1,0,$A$7=2,0,$A$7=3,0,$A$7=4,AV64,$A$7=5,AV65,$A$7=6,AV65,$A$7=7,AV65,$A$7=8,AV65,$A$7=9,AV66,$A$7=10,AV60,$A$7=11,AV60,$A$7=12,AV60,$A$7=13,AV62,$A$7=14,AV62,$A$7=15,AV62,$A$7=16,AV62,$A$7=17,AV64,$A$7=18,AV64,$A$7=19,AV64,$A$7=20,AV64,$A$7=21,AV66,$A$7=22,AV66,$A$7=23,AV66,$A$7=24,AV66,$A$7=25,AV68,$A$7=26,AV68,$A$7=27,AV68,$A$7=28,AV68,$A$7=29,AV70,$A$7=30,AV70,$A$7=31,AV70,$A$7=32,AV70,$A$7=33,AV72,$A$7=34,AV72,$A$7=35,AV72,$A$7=36,AV72,$A$7=37,AV73,$A$7=38,AV74,$A$7=39,AV74,$A$7=40,AV74)</f>
        <v>0</v>
      </c>
      <c r="AY54" s="1" cm="1">
        <f t="array" ref="AY54">_xlfn.IFS($A$7=1,0,$A$7=2,0,$A$7=3,0,$A$7=4,AV74,$A$7=5,AV75,$A$7=6,AV75,$A$7=7,AV75,$A$7=8,AV63,$A$7=9,AV63,$A$7=10,AV63,$A$7=11,AV63,$A$7=12,AV63,$A$7=13,AV66,$A$7=14,AV66,$A$7=15,AV66,$A$7=16,AV66,$A$7=17,AV69,$A$7=18,AV69,$A$7=19,AV69,$A$7=20,AV69,$A$7=21,AV72,$A$7=22,AV72,$A$7=23,AV72,$A$7=24,AV72,$A$7=25,AV75,$A$7=26,AV75,$A$7=27,AV75,$A$7=28,AV75,$A$7=29,AV78,$A$7=30,AV78,$A$7=31,AV78,$A$7=32,AV78,$A$7=33,AV81,$A$7=34,AV81,$A$7=35,AV81,$A$7=36,AV81,$A$7=37,AV82,$A$7=38,AV83,$A$7=39,AV84,$A$7=40,AV84)</f>
        <v>0</v>
      </c>
    </row>
    <row r="55" spans="3:51" x14ac:dyDescent="0.2">
      <c r="C55" s="1">
        <v>11</v>
      </c>
      <c r="D55" s="1">
        <v>12</v>
      </c>
      <c r="E55" s="1" t="str">
        <f t="shared" si="11"/>
        <v>7d</v>
      </c>
    </row>
    <row r="56" spans="3:51" x14ac:dyDescent="0.2">
      <c r="C56" s="1">
        <v>12</v>
      </c>
      <c r="D56" s="1">
        <v>13</v>
      </c>
      <c r="E56" s="1" t="str">
        <f t="shared" si="11"/>
        <v>8a</v>
      </c>
    </row>
    <row r="57" spans="3:51" x14ac:dyDescent="0.2">
      <c r="C57" s="1">
        <v>13</v>
      </c>
      <c r="D57" s="1">
        <v>14</v>
      </c>
      <c r="E57" s="1" t="str">
        <f t="shared" si="11"/>
        <v>8b</v>
      </c>
    </row>
    <row r="58" spans="3:51" x14ac:dyDescent="0.2">
      <c r="C58" s="1">
        <v>14</v>
      </c>
      <c r="D58" s="1">
        <v>15</v>
      </c>
      <c r="E58" s="1" t="str">
        <f t="shared" si="11"/>
        <v>8c</v>
      </c>
    </row>
    <row r="59" spans="3:51" x14ac:dyDescent="0.2">
      <c r="C59" s="1">
        <v>15</v>
      </c>
      <c r="D59" s="1">
        <v>16</v>
      </c>
      <c r="E59" s="1" t="str">
        <f t="shared" si="11"/>
        <v>8d</v>
      </c>
    </row>
    <row r="60" spans="3:51" x14ac:dyDescent="0.2">
      <c r="C60" s="1">
        <v>16</v>
      </c>
      <c r="D60" s="1">
        <v>17</v>
      </c>
      <c r="E60" s="1" t="str">
        <f t="shared" si="11"/>
        <v>9a</v>
      </c>
    </row>
    <row r="61" spans="3:51" x14ac:dyDescent="0.2">
      <c r="C61" s="1">
        <v>17</v>
      </c>
      <c r="D61" s="1">
        <v>18</v>
      </c>
      <c r="E61" s="1" t="str">
        <f t="shared" si="11"/>
        <v>9b</v>
      </c>
    </row>
    <row r="62" spans="3:51" x14ac:dyDescent="0.2">
      <c r="C62" s="1">
        <v>18</v>
      </c>
      <c r="D62" s="1">
        <v>19</v>
      </c>
      <c r="E62" s="1" t="str">
        <f t="shared" si="11"/>
        <v>9c</v>
      </c>
    </row>
    <row r="63" spans="3:51" x14ac:dyDescent="0.2">
      <c r="C63" s="1">
        <v>19</v>
      </c>
      <c r="D63" s="1">
        <v>20</v>
      </c>
      <c r="E63" s="1" t="str">
        <f t="shared" si="11"/>
        <v>9d</v>
      </c>
    </row>
    <row r="64" spans="3:51" x14ac:dyDescent="0.2">
      <c r="C64" s="1">
        <v>20</v>
      </c>
      <c r="D64" s="1">
        <v>21</v>
      </c>
      <c r="E64" s="1" t="str">
        <f t="shared" si="11"/>
        <v>10a</v>
      </c>
    </row>
    <row r="65" spans="3:5" x14ac:dyDescent="0.2">
      <c r="C65" s="1">
        <v>21</v>
      </c>
      <c r="D65" s="1">
        <v>22</v>
      </c>
      <c r="E65" s="1" t="str">
        <f t="shared" si="11"/>
        <v>10b</v>
      </c>
    </row>
    <row r="66" spans="3:5" x14ac:dyDescent="0.2">
      <c r="C66" s="1">
        <v>22</v>
      </c>
      <c r="D66" s="1">
        <v>23</v>
      </c>
      <c r="E66" s="1" t="str">
        <f t="shared" si="11"/>
        <v>10c</v>
      </c>
    </row>
    <row r="67" spans="3:5" x14ac:dyDescent="0.2">
      <c r="C67" s="1">
        <v>23</v>
      </c>
      <c r="D67" s="1">
        <v>24</v>
      </c>
      <c r="E67" s="1" t="str">
        <f t="shared" si="11"/>
        <v>10d</v>
      </c>
    </row>
    <row r="68" spans="3:5" x14ac:dyDescent="0.2">
      <c r="C68" s="1">
        <v>24</v>
      </c>
      <c r="D68" s="1">
        <v>25</v>
      </c>
      <c r="E68" s="1" t="str">
        <f t="shared" si="11"/>
        <v>11a</v>
      </c>
    </row>
    <row r="69" spans="3:5" x14ac:dyDescent="0.2">
      <c r="C69" s="1">
        <v>25</v>
      </c>
      <c r="D69" s="1">
        <v>26</v>
      </c>
      <c r="E69" s="1" t="str">
        <f t="shared" si="11"/>
        <v>11b</v>
      </c>
    </row>
    <row r="70" spans="3:5" x14ac:dyDescent="0.2">
      <c r="C70" s="1">
        <v>26</v>
      </c>
      <c r="D70" s="1">
        <v>27</v>
      </c>
      <c r="E70" s="1">
        <f t="shared" si="11"/>
        <v>0</v>
      </c>
    </row>
    <row r="71" spans="3:5" x14ac:dyDescent="0.2">
      <c r="C71" s="1">
        <v>27</v>
      </c>
      <c r="D71" s="1">
        <v>28</v>
      </c>
      <c r="E71" s="1">
        <f t="shared" si="11"/>
        <v>0</v>
      </c>
    </row>
    <row r="72" spans="3:5" x14ac:dyDescent="0.2">
      <c r="C72" s="1">
        <v>28</v>
      </c>
      <c r="D72" s="1">
        <v>29</v>
      </c>
      <c r="E72" s="1">
        <f t="shared" si="11"/>
        <v>0</v>
      </c>
    </row>
    <row r="73" spans="3:5" x14ac:dyDescent="0.2">
      <c r="C73" s="1">
        <v>29</v>
      </c>
      <c r="D73" s="1">
        <v>30</v>
      </c>
      <c r="E73" s="1">
        <f t="shared" si="11"/>
        <v>0</v>
      </c>
    </row>
    <row r="74" spans="3:5" x14ac:dyDescent="0.2">
      <c r="C74" s="1">
        <v>30</v>
      </c>
      <c r="D74" s="1">
        <v>31</v>
      </c>
      <c r="E74" s="1">
        <f t="shared" si="11"/>
        <v>0</v>
      </c>
    </row>
    <row r="75" spans="3:5" x14ac:dyDescent="0.2">
      <c r="C75" s="1">
        <v>31</v>
      </c>
      <c r="D75" s="1">
        <v>32</v>
      </c>
      <c r="E75" s="1">
        <f t="shared" si="11"/>
        <v>0</v>
      </c>
    </row>
    <row r="76" spans="3:5" x14ac:dyDescent="0.2">
      <c r="C76" s="1">
        <v>32</v>
      </c>
      <c r="D76" s="1">
        <v>33</v>
      </c>
      <c r="E76" s="1">
        <f t="shared" si="11"/>
        <v>0</v>
      </c>
    </row>
    <row r="77" spans="3:5" x14ac:dyDescent="0.2">
      <c r="C77" s="1">
        <v>33</v>
      </c>
      <c r="D77" s="1">
        <v>34</v>
      </c>
      <c r="E77" s="1">
        <f t="shared" si="11"/>
        <v>0</v>
      </c>
    </row>
    <row r="78" spans="3:5" x14ac:dyDescent="0.2">
      <c r="C78" s="1">
        <v>34</v>
      </c>
      <c r="D78" s="1">
        <v>35</v>
      </c>
      <c r="E78" s="1">
        <f t="shared" si="11"/>
        <v>0</v>
      </c>
    </row>
    <row r="79" spans="3:5" x14ac:dyDescent="0.2">
      <c r="C79" s="1">
        <v>35</v>
      </c>
      <c r="D79" s="1">
        <v>36</v>
      </c>
      <c r="E79" s="1">
        <f t="shared" si="11"/>
        <v>0</v>
      </c>
    </row>
    <row r="80" spans="3:5" x14ac:dyDescent="0.2">
      <c r="C80" s="1">
        <v>36</v>
      </c>
      <c r="D80" s="1">
        <v>37</v>
      </c>
      <c r="E80" s="1">
        <f t="shared" si="11"/>
        <v>0</v>
      </c>
    </row>
    <row r="81" spans="3:5" x14ac:dyDescent="0.2">
      <c r="C81" s="1">
        <v>37</v>
      </c>
      <c r="D81" s="1">
        <v>38</v>
      </c>
      <c r="E81" s="1">
        <f t="shared" si="11"/>
        <v>0</v>
      </c>
    </row>
    <row r="82" spans="3:5" x14ac:dyDescent="0.2">
      <c r="C82" s="1">
        <v>38</v>
      </c>
      <c r="D82" s="1">
        <v>39</v>
      </c>
      <c r="E82" s="1">
        <f t="shared" si="11"/>
        <v>0</v>
      </c>
    </row>
    <row r="83" spans="3:5" x14ac:dyDescent="0.2">
      <c r="C83" s="1">
        <v>39</v>
      </c>
      <c r="D83" s="1">
        <v>40</v>
      </c>
      <c r="E83" s="1">
        <f t="shared" si="11"/>
        <v>0</v>
      </c>
    </row>
    <row r="85" spans="3:5" x14ac:dyDescent="0.2">
      <c r="C85" s="1">
        <v>39</v>
      </c>
    </row>
    <row r="86" spans="3:5" x14ac:dyDescent="0.2">
      <c r="C86" s="1">
        <v>38</v>
      </c>
    </row>
    <row r="87" spans="3:5" x14ac:dyDescent="0.2">
      <c r="C87" s="1">
        <v>37</v>
      </c>
    </row>
    <row r="88" spans="3:5" x14ac:dyDescent="0.2">
      <c r="C88" s="1">
        <v>36</v>
      </c>
    </row>
    <row r="89" spans="3:5" x14ac:dyDescent="0.2">
      <c r="C89" s="1">
        <v>35</v>
      </c>
    </row>
    <row r="90" spans="3:5" x14ac:dyDescent="0.2">
      <c r="C90" s="1">
        <v>34</v>
      </c>
    </row>
    <row r="91" spans="3:5" x14ac:dyDescent="0.2">
      <c r="C91" s="1">
        <v>33</v>
      </c>
    </row>
    <row r="92" spans="3:5" x14ac:dyDescent="0.2">
      <c r="C92" s="1">
        <v>32</v>
      </c>
    </row>
    <row r="93" spans="3:5" x14ac:dyDescent="0.2">
      <c r="C93" s="1">
        <v>31</v>
      </c>
    </row>
    <row r="94" spans="3:5" x14ac:dyDescent="0.2">
      <c r="C94" s="1">
        <v>30</v>
      </c>
    </row>
    <row r="95" spans="3:5" x14ac:dyDescent="0.2">
      <c r="C95" s="1">
        <v>29</v>
      </c>
    </row>
    <row r="96" spans="3:5" x14ac:dyDescent="0.2">
      <c r="C96" s="1">
        <v>28</v>
      </c>
    </row>
    <row r="97" spans="3:3" x14ac:dyDescent="0.2">
      <c r="C97" s="1">
        <v>27</v>
      </c>
    </row>
    <row r="98" spans="3:3" x14ac:dyDescent="0.2">
      <c r="C98" s="1">
        <v>26</v>
      </c>
    </row>
    <row r="99" spans="3:3" x14ac:dyDescent="0.2">
      <c r="C99" s="1">
        <v>25</v>
      </c>
    </row>
    <row r="100" spans="3:3" x14ac:dyDescent="0.2">
      <c r="C100" s="1">
        <v>24</v>
      </c>
    </row>
    <row r="101" spans="3:3" x14ac:dyDescent="0.2">
      <c r="C101" s="1">
        <v>23</v>
      </c>
    </row>
    <row r="102" spans="3:3" x14ac:dyDescent="0.2">
      <c r="C102" s="1">
        <v>22</v>
      </c>
    </row>
    <row r="103" spans="3:3" x14ac:dyDescent="0.2">
      <c r="C103" s="1">
        <v>21</v>
      </c>
    </row>
    <row r="104" spans="3:3" x14ac:dyDescent="0.2">
      <c r="C104" s="1">
        <v>20</v>
      </c>
    </row>
    <row r="105" spans="3:3" x14ac:dyDescent="0.2">
      <c r="C105" s="1">
        <v>19</v>
      </c>
    </row>
    <row r="106" spans="3:3" x14ac:dyDescent="0.2">
      <c r="C106" s="1">
        <v>18</v>
      </c>
    </row>
    <row r="107" spans="3:3" x14ac:dyDescent="0.2">
      <c r="C107" s="1">
        <v>17</v>
      </c>
    </row>
    <row r="108" spans="3:3" x14ac:dyDescent="0.2">
      <c r="C108" s="1">
        <v>16</v>
      </c>
    </row>
    <row r="109" spans="3:3" x14ac:dyDescent="0.2">
      <c r="C109" s="1">
        <v>15</v>
      </c>
    </row>
    <row r="110" spans="3:3" x14ac:dyDescent="0.2">
      <c r="C110" s="1">
        <v>14</v>
      </c>
    </row>
    <row r="111" spans="3:3" x14ac:dyDescent="0.2">
      <c r="C111" s="1">
        <v>13</v>
      </c>
    </row>
    <row r="112" spans="3:3" x14ac:dyDescent="0.2">
      <c r="C112" s="1">
        <v>12</v>
      </c>
    </row>
    <row r="113" spans="3:43" x14ac:dyDescent="0.2">
      <c r="C113" s="1">
        <v>11</v>
      </c>
    </row>
    <row r="114" spans="3:43" x14ac:dyDescent="0.2">
      <c r="C114" s="1">
        <v>10</v>
      </c>
    </row>
    <row r="115" spans="3:43" x14ac:dyDescent="0.2">
      <c r="C115" s="1">
        <v>9</v>
      </c>
    </row>
    <row r="116" spans="3:43" x14ac:dyDescent="0.2">
      <c r="C116" s="1">
        <v>8</v>
      </c>
    </row>
    <row r="117" spans="3:43" x14ac:dyDescent="0.2">
      <c r="C117" s="1">
        <v>7</v>
      </c>
    </row>
    <row r="118" spans="3:43" x14ac:dyDescent="0.2">
      <c r="C118" s="1">
        <v>6</v>
      </c>
    </row>
    <row r="119" spans="3:43" x14ac:dyDescent="0.2">
      <c r="C119" s="1">
        <v>5</v>
      </c>
    </row>
    <row r="120" spans="3:43" x14ac:dyDescent="0.2">
      <c r="C120" s="1">
        <v>4</v>
      </c>
    </row>
    <row r="121" spans="3:43" x14ac:dyDescent="0.2">
      <c r="C121" s="1">
        <v>3</v>
      </c>
    </row>
    <row r="122" spans="3:43" x14ac:dyDescent="0.2">
      <c r="C122" s="1">
        <v>2</v>
      </c>
    </row>
    <row r="123" spans="3:43" x14ac:dyDescent="0.2">
      <c r="C123" s="1">
        <v>1</v>
      </c>
    </row>
    <row r="124" spans="3:43" x14ac:dyDescent="0.2">
      <c r="C124" s="1">
        <v>0</v>
      </c>
    </row>
    <row r="125" spans="3:43" x14ac:dyDescent="0.2"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</row>
    <row r="126" spans="3:43" x14ac:dyDescent="0.2"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</row>
    <row r="127" spans="3:43" x14ac:dyDescent="0.2"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</row>
    <row r="128" spans="3:43" x14ac:dyDescent="0.2"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</row>
    <row r="129" spans="4:43" x14ac:dyDescent="0.2"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</row>
    <row r="130" spans="4:43" x14ac:dyDescent="0.2"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</row>
    <row r="131" spans="4:43" x14ac:dyDescent="0.2"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</row>
    <row r="132" spans="4:43" x14ac:dyDescent="0.2"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</row>
    <row r="133" spans="4:43" x14ac:dyDescent="0.2"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</row>
    <row r="134" spans="4:43" x14ac:dyDescent="0.2"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</row>
    <row r="135" spans="4:43" x14ac:dyDescent="0.2"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</row>
    <row r="136" spans="4:43" x14ac:dyDescent="0.2"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</row>
    <row r="137" spans="4:43" x14ac:dyDescent="0.2"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</row>
    <row r="138" spans="4:43" x14ac:dyDescent="0.2"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</row>
    <row r="139" spans="4:43" x14ac:dyDescent="0.2"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</row>
    <row r="140" spans="4:43" x14ac:dyDescent="0.2"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</row>
    <row r="141" spans="4:43" x14ac:dyDescent="0.2"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</row>
    <row r="142" spans="4:43" x14ac:dyDescent="0.2"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</row>
    <row r="143" spans="4:43" x14ac:dyDescent="0.2"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</row>
    <row r="144" spans="4:43" x14ac:dyDescent="0.2"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</row>
    <row r="145" spans="4:43" x14ac:dyDescent="0.2"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</row>
    <row r="146" spans="4:43" x14ac:dyDescent="0.2"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</row>
    <row r="147" spans="4:43" x14ac:dyDescent="0.2"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</row>
    <row r="148" spans="4:43" x14ac:dyDescent="0.2"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</row>
    <row r="149" spans="4:43" x14ac:dyDescent="0.2"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</row>
    <row r="150" spans="4:43" x14ac:dyDescent="0.2"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</row>
    <row r="151" spans="4:43" x14ac:dyDescent="0.2"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</row>
    <row r="152" spans="4:43" x14ac:dyDescent="0.2"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</row>
    <row r="153" spans="4:43" x14ac:dyDescent="0.2"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</row>
    <row r="154" spans="4:43" x14ac:dyDescent="0.2"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</row>
    <row r="155" spans="4:43" x14ac:dyDescent="0.2"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</row>
    <row r="156" spans="4:43" x14ac:dyDescent="0.2"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</row>
    <row r="157" spans="4:43" x14ac:dyDescent="0.2"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</row>
    <row r="158" spans="4:43" x14ac:dyDescent="0.2"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</row>
    <row r="159" spans="4:43" x14ac:dyDescent="0.2"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</row>
    <row r="160" spans="4:43" x14ac:dyDescent="0.2"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</row>
    <row r="161" spans="4:43" x14ac:dyDescent="0.2"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</row>
    <row r="162" spans="4:43" x14ac:dyDescent="0.2"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</row>
    <row r="163" spans="4:43" x14ac:dyDescent="0.2"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</row>
    <row r="164" spans="4:43" x14ac:dyDescent="0.2">
      <c r="D164" s="3"/>
      <c r="U164" s="3"/>
      <c r="V164" s="3"/>
    </row>
    <row r="165" spans="4:43" x14ac:dyDescent="0.2">
      <c r="D165" s="3"/>
    </row>
    <row r="166" spans="4:43" x14ac:dyDescent="0.2">
      <c r="D166" s="3"/>
    </row>
    <row r="167" spans="4:43" x14ac:dyDescent="0.2">
      <c r="D167" s="3"/>
    </row>
    <row r="168" spans="4:43" x14ac:dyDescent="0.2">
      <c r="D168" s="3"/>
    </row>
    <row r="169" spans="4:43" x14ac:dyDescent="0.2">
      <c r="D169" s="3"/>
    </row>
    <row r="170" spans="4:43" x14ac:dyDescent="0.2">
      <c r="D170" s="3"/>
    </row>
    <row r="171" spans="4:43" x14ac:dyDescent="0.2">
      <c r="D171" s="3"/>
    </row>
    <row r="172" spans="4:43" x14ac:dyDescent="0.2">
      <c r="D172" s="3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1E3B7-CDA2-994D-AF35-D27A0ED90A89}">
  <dimension ref="A1:BK172"/>
  <sheetViews>
    <sheetView zoomScale="90" zoomScaleNormal="90" workbookViewId="0">
      <selection activeCell="D4" sqref="D4:F16"/>
    </sheetView>
  </sheetViews>
  <sheetFormatPr baseColWidth="10" defaultColWidth="10.83203125" defaultRowHeight="16" x14ac:dyDescent="0.2"/>
  <cols>
    <col min="1" max="1" width="10.83203125" style="1"/>
    <col min="3" max="57" width="10.83203125" style="1"/>
  </cols>
  <sheetData>
    <row r="1" spans="1:63" x14ac:dyDescent="0.2">
      <c r="A1" s="3">
        <f>'Zeitpläne Stationen'!E3</f>
        <v>0.35416666666666669</v>
      </c>
    </row>
    <row r="2" spans="1:63" x14ac:dyDescent="0.2">
      <c r="A2" s="1">
        <f>'Zeitpläne Stationen'!E4</f>
        <v>40</v>
      </c>
    </row>
    <row r="3" spans="1:63" x14ac:dyDescent="0.2">
      <c r="A3" s="1" t="s">
        <v>5</v>
      </c>
      <c r="C3" s="1" t="s">
        <v>8</v>
      </c>
      <c r="D3" s="6">
        <v>1</v>
      </c>
      <c r="E3" s="6">
        <v>1</v>
      </c>
      <c r="F3" s="6">
        <v>1</v>
      </c>
      <c r="G3" s="6">
        <v>2</v>
      </c>
      <c r="H3" s="6">
        <v>2</v>
      </c>
      <c r="I3" s="6">
        <v>2</v>
      </c>
      <c r="J3" s="6">
        <v>3</v>
      </c>
      <c r="K3" s="6">
        <v>3</v>
      </c>
      <c r="L3" s="6">
        <v>3</v>
      </c>
      <c r="M3" s="6">
        <v>4</v>
      </c>
      <c r="N3" s="6">
        <v>4</v>
      </c>
      <c r="O3" s="6">
        <v>4</v>
      </c>
      <c r="P3" s="6">
        <v>5</v>
      </c>
      <c r="Q3" s="6">
        <v>5</v>
      </c>
      <c r="R3" s="6">
        <v>5</v>
      </c>
      <c r="S3" s="6">
        <v>6</v>
      </c>
      <c r="T3" s="6">
        <v>6</v>
      </c>
      <c r="U3" s="6">
        <v>6</v>
      </c>
      <c r="V3" s="6">
        <v>7</v>
      </c>
      <c r="W3" s="6">
        <v>7</v>
      </c>
      <c r="X3" s="6">
        <v>7</v>
      </c>
      <c r="Y3" s="6">
        <v>8</v>
      </c>
      <c r="Z3" s="6">
        <v>8</v>
      </c>
      <c r="AA3" s="6">
        <v>8</v>
      </c>
      <c r="AB3" s="6">
        <v>9</v>
      </c>
      <c r="AC3" s="6">
        <v>9</v>
      </c>
      <c r="AD3" s="6">
        <v>9</v>
      </c>
      <c r="AE3" s="6">
        <v>10</v>
      </c>
      <c r="AF3" s="6">
        <v>10</v>
      </c>
      <c r="AG3" s="6">
        <v>10</v>
      </c>
      <c r="AH3" s="6">
        <v>11</v>
      </c>
      <c r="AI3" s="6">
        <v>11</v>
      </c>
      <c r="AJ3" s="6">
        <v>11</v>
      </c>
      <c r="AK3" s="6">
        <v>12</v>
      </c>
      <c r="AL3" s="6">
        <v>12</v>
      </c>
      <c r="AM3" s="6">
        <v>12</v>
      </c>
      <c r="AN3" s="6">
        <v>13</v>
      </c>
      <c r="AO3" s="6">
        <v>13</v>
      </c>
      <c r="AP3" s="6">
        <v>13</v>
      </c>
      <c r="AQ3" s="6">
        <v>14</v>
      </c>
      <c r="AR3" s="4">
        <v>14</v>
      </c>
      <c r="AS3" s="4">
        <v>14</v>
      </c>
      <c r="BF3" s="1"/>
      <c r="BG3" s="1"/>
      <c r="BH3" s="1"/>
      <c r="BI3" s="1"/>
      <c r="BJ3" s="1"/>
      <c r="BK3" s="1"/>
    </row>
    <row r="4" spans="1:63" x14ac:dyDescent="0.2">
      <c r="A4" s="1">
        <f>'Zeitpläne Stationen'!E6</f>
        <v>6</v>
      </c>
      <c r="B4">
        <v>1</v>
      </c>
      <c r="C4" s="3">
        <f>A1</f>
        <v>0.35416666666666669</v>
      </c>
      <c r="D4" s="4" t="str">
        <f>'Zeitpläne Stationen'!B3</f>
        <v>5a</v>
      </c>
      <c r="E4" s="4" t="str" cm="1">
        <f t="array" ref="E4">_xlfn.IFS($A$7=1,0,$A$7=2,0,$A$7=3,D5,$A$7=4,D6,$A$7=5,D6,$A$7=6,D6,$A$7=7,D7,$A$7=8,D7,$A$7=9,D7,$A$7=10,D8,$A$7=11,D8,$A$7=12,D8,$A$7=13,D9,$A$7=14,D9,$A$7=15,D9,$A$7=16,D10,$A$7=17,D10,$A$7=18,D10,$A$7=19,D11,$A$7=20,D11,$A$7=21,D11,$A$7=22,D12,$A$7=23,D12,$A$7=24,D12,$A$7=25,D13,$A$7=26,D13,$A$7=27,D13,$A$7=28,D14,$A$7=29,D14,$A$7=30,D14,$A$7=31,D15,$A$7=32,D15,$A$7=33,D15,$A$7=34,D16,$A$7=35,D16,$A$7=36,D16,$A$7=37,D17,$A$7=38,D17,$A$7=39,D17,$A$7=40,D18)</f>
        <v>7b</v>
      </c>
      <c r="F4" s="4" t="str" cm="1">
        <f t="array" ref="F4">_xlfn.IFS($A$7=1,0,$A$7=2,0,$A$7=3,D6,$A$7=4,0,$A$7=5,0,$A$7=6,D8,$A$7=7,D10,$A$7=8,D10,$A$7=9,D10,$A$7=10,D11,$A$7=11,D11,$A$7=12,D12,$A$7=13,D13,$A$7=14,D14,$A$7=15,D14,$A$7=16,D15,$A$7=17,D15,$A$7=18,D16,$A$7=19,D17,$A$7=20,D18,$A$7=21,D18,$A$7=22,D19,$A$7=23,0,$A$7=24,D20,$A$7=25,0,$A$7=26,D22,$A$7=27,D22,$A$7=28,D23,$A$7=29,D24,$A$7=30,D24,$A$7=31,D25,$A$7=32,D25,$A$7=33,D26,$A$7=34,D27,$A$7=35,D27,$A$7=36,D28,$A$7=37,D29,$A$7=38,0,$A$7=39,D30,$A$7=40,0)</f>
        <v>9c</v>
      </c>
      <c r="G4" s="4" t="str" cm="1">
        <f t="array" ref="G4">_xlfn.IFS($A$7=1,0,$A$7=2,0,$A$7=3,0,$A$7=4,D5,$A$7=5,D5,$A$7=6,D5,$A$7=7,D6,$A$7=8,D6,$A$7=9,D6,$A$7=10,D7,$A$7=11,D7,$A$7=12,D7,$A$7=13,D8,$A$7=14,D8,$A$7=15,D8,$A$7=16,D9,$A$7=17,D9,$A$7=18,D9,$A$7=19,D10,$A$7=20,D10,$A$7=21,D10,$A$7=22,D11,$A$7=23,D11,$A$7=24,D11,$A$7=25,D12,$A$7=26,D12,$A$7=27,D12,$A$7=28,D13,$A$7=29,D13,$A$7=30,D13,$A$7=31,D14,$A$7=32,D14,$A$7=33,D14,$A$7=34,D15,$A$7=35,D15,$A$7=36,D15,$A$7=37,D16,$A$7=38,D16,$A$7=39,D16,$A$7=40,D17)</f>
        <v>7a</v>
      </c>
      <c r="H4" s="4" t="str" cm="1">
        <f t="array" ref="H4">_xlfn.IFS($A$7=1,0,$A$7=2,0,$A$7=3,D17,$A$7=4,D17,$A$7=5,D17,$A$7=6,D7,$A$7=7,D10,$A$7=8,D9,$A$7=9,D9,$A$7=10,0,$A$7=11,D19,$A$7=12,D11,$A$7=13,D20,$A$7=14,D13,$A$7=15,D13,$A$7=16,D21,$A$7=17,D21,$A$7=18,D15,$A$7=19,0,$A$7=20,D17,$A$7=21,D17,$A$7=22,0,$A$7=23,D19,$A$7=24,D19,$A$7=25,0,$A$7=26,D21,$A$7=27,D21,$A$7=28,0,$A$7=29,D23,$A$7=30,D23,$A$7=31,0,$A$7=32,0,$A$7=33,D25,$A$7=34,0,$A$7=35,0,$A$7=36,D27,$A$7=37,0,$A$7=38,D29,$A$7=39,D29,$A$7=40,D31)</f>
        <v>9b</v>
      </c>
      <c r="I4" s="4" cm="1">
        <f t="array" ref="I4">_xlfn.IFS($A$7=1,0,$A$7=2,0,$A$7=3,0,$A$7=4,D7,$A$7=5,D7,$A$7=6,D9,$A$7=7,D21,$A$7=8,D21,$A$7=9,D12,$A$7=10,0,$A$7=11,D14,$A$7=12,D15,$A$7=13,0,$A$7=14,D23,$A$7=15,D18,$A$7=16,0,$A$7=17,D20,$A$7=18,D21,$A$7=19,0,$A$7=20,0,$A$7=21,D24,$A$7=22,0,$A$7=23,D26,$A$7=24,D27,$A$7=25,D28,$A$7=26,0,$A$7=27,D30,$A$7=28,D31,$A$7=29,D32,$A$7=30,D33,$A$7=31,0,$A$7=32,D35,$A$7=33,D36,$A$7=34,0,$A$7=35,D38,$A$7=36,D39,$A$7=37,0,$A$7=38,D41,$A$7=39,D42,$A$7=40,D43)</f>
        <v>0</v>
      </c>
      <c r="J4" s="4" t="str" cm="1">
        <f t="array" ref="J4">_xlfn.IFS($A$7=1,0,$A$7=2,0,$A$7=3,0,$A$7=4,D4,$A$7=5,D4,$A$7=6,D4,$A$7=7,D5,$A$7=8,D5,$A$7=9,D5,$A$7=10,D6,$A$7=11,D6,$A$7=12,D6,$A$7=13,D7,$A$7=14,D7,$A$7=15,D7,$A$7=16,D8,$A$7=17,D8,$A$7=18,D8,$A$7=19,D9,$A$7=20,D9,$A$7=21,D9,$A$7=22,D10,$A$7=23,D10,$A$7=24,D10,$A$7=25,D11,$A$7=26,D11,$A$7=27,D11,$A$7=28,D12,$A$7=29,D12,$A$7=30,D12,$A$7=31,D13,$A$7=32,D13,$A$7=33,D13,$A$7=34,D14,$A$7=35,D14,$A$7=36,D14,$A$7=37,D15,$A$7=38,D15,$A$7=39,D15,$A$7=40,D16)</f>
        <v>6d</v>
      </c>
      <c r="K4" s="4" t="str" cm="1">
        <f t="array" ref="K4">_xlfn.IFS($A$7=1,0,$A$7=2,0,$A$7=3,D16,$A$7=4,D16,$A$7=5,D16,$A$7=6,D6,$A$7=7,0,$A$7=8,D8,$A$7=9,D8,$A$7=10,D10,$A$7=11,D10,$A$7=12,D10,$A$7=13,D12,$A$7=14,D12,$A$7=15,D12,$A$7=16,D14,$A$7=17,D14,$A$7=18,D14,$A$7=19,D16,$A$7=20,D16,$A$7=21,D16,$A$7=22,D18,$A$7=23,D18,$A$7=24,D18,$A$7=25,D20,$A$7=26,D20,$A$7=27,D20,$A$7=28,D22,$A$7=29,D22,$A$7=30,D22,$A$7=31,D24,$A$7=32,D24,$A$7=33,D24,$A$7=34,D26,$A$7=35,D26,$A$7=36,D26,$A$7=37,D28,$A$7=38,D28,$A$7=39,D28,$A$7=40,D30)</f>
        <v>9a</v>
      </c>
      <c r="L4" s="4" t="str" cm="1">
        <f t="array" ref="L4">_xlfn.IFS($A$7=1,0,$A$7=2,0,$A$7=3,0,$A$7=4,D6,$A$7=5,D6,$A$7=6,D8,$A$7=7,D8,$A$7=8,D20,$A$7=9,D11,$A$7=10,D13,$A$7=11,D13,$A$7=12,D14,$A$7=13,D16,$A$7=14,D17,$A$7=15,D17,$A$7=16,D19,$A$7=17,D19,$A$7=18,D20,$A$7=19,D22,$A$7=20,D23,$A$7=21,D23,$A$7=22,D25,$A$7=23,D25,$A$7=24,D26,$A$7=25,D27,$A$7=26,D29,$A$7=27,D29,$A$7=28,D30,$A$7=29,D31,$A$7=30,D32,$A$7=31,D34,$A$7=32,D34,$A$7=33,D35,$A$7=34,D37,$A$7=35,D37,$A$7=36,D38,$A$7=37,D40,$A$7=38,D40,$A$7=39,D41,$A$7=40,D42)</f>
        <v>11b</v>
      </c>
      <c r="M4" s="4" t="str" cm="1">
        <f t="array" ref="M4">_xlfn.IFS($A$7=1,0,$A$7=2,0,$A$7=3,0,$A$7=4,D3,$A$7=5,D3,$A$7=6,D3,$A$7=7,D4,$A$7=8,D4,$A$7=9,D4,$A$7=10,D5,$A$7=11,D5,$A$7=12,D5,$A$7=13,D6,$A$7=14,D6,$A$7=15,D6,$A$7=16,D7,$A$7=17,D7,$A$7=18,D7,$A$7=19,D8,$A$7=20,D8,$A$7=21,D8,$A$7=22,D9,$A$7=23,D9,$A$7=24,D9,$A$7=25,D10,$A$7=26,D10,$A$7=27,D10,$A$7=28,D11,$A$7=29,D11,$A$7=30,D11,$A$7=31,D12,$A$7=32,D12,$A$7=33,D12,$A$7=34,D13,$A$7=35,D13,$A$7=36,D13,$A$7=37,D14,$A$7=38,D14,$A$7=39,D14,$A$7=40,D15)</f>
        <v>6c</v>
      </c>
      <c r="N4" s="4" t="str" cm="1">
        <f t="array" ref="N4">_xlfn.IFS($A$7=1,0,$A$7=2,0,$A$7=3,D15,$A$7=4,D15,$A$7=5,D15,$A$7=6,D5,$A$7=7,D8,$A$7=8,D7,$A$7=9,D7,$A$7=10,D9,$A$7=11,D9,$A$7=12,D9,$A$7=13,D11,$A$7=14,D11,$A$7=15,D11,$A$7=16,D13,$A$7=17,D13,$A$7=18,D13,$A$7=19,D15,$A$7=20,D15,$A$7=21,D15,$A$7=22,D17,$A$7=23,D17,$A$7=24,D17,$A$7=25,D19,$A$7=26,D19,$A$7=27,D19,$A$7=28,D21,$A$7=29,D21,$A$7=30,D21,$A$7=31,D23,$A$7=32,D23,$A$7=33,D23,$A$7=34,D25,$A$7=35,D25,$A$7=36,D25,$A$7=37,D27,$A$7=38,D27,$A$7=39,D27,$A$7=40,D29)</f>
        <v>8d</v>
      </c>
      <c r="O4" s="4" t="str" cm="1">
        <f t="array" ref="O4">_xlfn.IFS($A$7=1,0,$A$7=2,0,$A$7=3,0,$A$7=4,D5,$A$7=5,D5,$A$7=6,D7,$A$7=7,D19,$A$7=8,D19,$A$7=9,D10,$A$7=10,D12,$A$7=11,D12,$A$7=12,D13,$A$7=13,D15,$A$7=14,D16,$A$7=15,D16,$A$7=16,D18,$A$7=17,D18,$A$7=18,D19,$A$7=19,D21,$A$7=20,D22,$A$7=21,D22,$A$7=22,D24,$A$7=23,D24,$A$7=24,D25,$A$7=25,D26,$A$7=26,D28,$A$7=27,D28,$A$7=28,D29,$A$7=29,D30,$A$7=30,D31,$A$7=31,D33,$A$7=32,D33,$A$7=33,D34,$A$7=34,D36,$A$7=35,D36,$A$7=36,D37,$A$7=37,D39,$A$7=38,D39,$A$7=39,D40,$A$7=40,D41)</f>
        <v>11a</v>
      </c>
      <c r="P4" s="4" t="str" cm="1">
        <f t="array" ref="P4">_xlfn.IFS($A$7=1,0,$A$7=2,0,$A$7=3,0,$A$7=4,D2,$A$7=5,D2,$A$7=6,D2,$A$7=7,D3,$A$7=8,D3,$A$7=9,D3,$A$7=10,D4,$A$7=11,D4,$A$7=12,D4,$A$7=13,D5,$A$7=14,D5,$A$7=15,D5,$A$7=16,D6,$A$7=17,D6,$A$7=18,D6,$A$7=19,D7,$A$7=20,D7,$A$7=21,D7,$A$7=22,D8,$A$7=23,D8,$A$7=24,D8,$A$7=25,D9,$A$7=26,D9,$A$7=27,D9,$A$7=28,D10,$A$7=29,D10,$A$7=30,D10,$A$7=31,D11,$A$7=32,D11,$A$7=33,D11,$A$7=34,D12,$A$7=35,D12,$A$7=36,D12,$A$7=37,D13,$A$7=38,D13,$A$7=39,D13,$A$7=40,D14)</f>
        <v>6b</v>
      </c>
      <c r="Q4" s="4" t="str" cm="1">
        <f t="array" ref="Q4">_xlfn.IFS($A$7=1,0,$A$7=2,0,$A$7=3,D14,$A$7=4,D14,$A$7=5,D14,$A$7=6,D4,$A$7=7,D7,$A$7=8,D6,$A$7=9,D6,$A$7=10,D8,$A$7=11,D8,$A$7=12,D8,$A$7=13,D10,$A$7=14,D10,$A$7=15,D10,$A$7=16,D12,$A$7=17,D12,$A$7=18,D12,$A$7=19,D14,$A$7=20,D14,$A$7=21,D14,$A$7=22,D16,$A$7=23,D16,$A$7=24,D16,$A$7=25,D18,$A$7=26,D18,$A$7=27,D18,$A$7=28,D20,$A$7=29,D20,$A$7=30,D20,$A$7=31,D22,$A$7=32,D22,$A$7=33,D22,$A$7=34,D24,$A$7=35,D24,$A$7=36,D24,$A$7=37,D26,$A$7=38,D26,$A$7=39,D26,$A$7=40,D28)</f>
        <v>8c</v>
      </c>
      <c r="R4" s="4" t="str" cm="1">
        <f t="array" ref="R4">_xlfn.IFS($A$7=1,0,$A$7=2,0,$A$7=3,0,$A$7=4,D4,$A$7=5,D4,$A$7=6,D6,$A$7=7,D18,$A$7=8,D18,$A$7=9,D9,$A$7=10,D11,$A$7=11,D11,$A$7=12,D12,$A$7=13,D14,$A$7=14,D15,$A$7=15,D15,$A$7=16,D17,$A$7=17,D17,$A$7=18,D18,$A$7=19,D20,$A$7=20,D21,$A$7=21,D21,$A$7=22,D23,$A$7=23,D23,$A$7=24,D24,$A$7=25,D25,$A$7=26,D27,$A$7=27,D27,$A$7=28,D28,$A$7=29,D29,$A$7=30,D30,$A$7=31,D32,$A$7=32,D32,$A$7=33,D33,$A$7=34,D35,$A$7=35,D35,$A$7=36,D36,$A$7=37,D38,$A$7=38,D38,$A$7=39,D39,$A$7=40,D40)</f>
        <v>10d</v>
      </c>
      <c r="S4" s="4" t="str" cm="1">
        <f t="array" ref="S4">_xlfn.IFS($A$7=1,0,$A$7=2,0,$A$7=3,0,$A$7=4,D1,$A$7=5,D1,$A$7=6,D1,$A$7=7,D2,$A$7=8,D2,$A$7=9,D2,$A$7=10,D3,$A$7=11,D3,$A$7=12,D3,$A$7=13,D4,$A$7=14,D4,$A$7=15,D4,$A$7=16,D5,$A$7=17,D5,$A$7=18,D5,$A$7=19,D6,$A$7=20,D6,$A$7=21,D6,$A$7=22,D7,$A$7=23,D7,$A$7=24,D7,$A$7=25,D8,$A$7=26,D8,$A$7=27,D8,$A$7=28,D9,$A$7=29,D9,$A$7=30,D9,$A$7=31,D10,$A$7=32,D10,$A$7=33,D10,$A$7=34,D11,$A$7=35,D11,$A$7=36,D11,$A$7=37,D12,$A$7=38,D12,$A$7=39,D12,$A$7=40,D13)</f>
        <v>6a</v>
      </c>
      <c r="T4" s="4" t="str" cm="1">
        <f t="array" ref="T4">_xlfn.IFS($A$7=1,0,$A$7=2,0,$A$7=3,D13,$A$7=4,D13,$A$7=5,D13,$A$7=6,D3,$A$7=7,D6,$A$7=8,D5,$A$7=9,D5,$A$7=10,D7,$A$7=11,D7,$A$7=12,D7,$A$7=13,D9,$A$7=14,D9,$A$7=15,D9,$A$7=16,D11,$A$7=17,D11,$A$7=18,D11,$A$7=19,D13,$A$7=20,D13,$A$7=21,D13,$A$7=22,D15,$A$7=23,D15,$A$7=24,D15,$A$7=25,D17,$A$7=26,D17,$A$7=27,D17,$A$7=28,D19,$A$7=29,D19,$A$7=30,D19,$A$7=31,D21,$A$7=32,D21,$A$7=33,D21,$A$7=34,D23,$A$7=35,D23,$A$7=36,D23,$A$7=37,D25,$A$7=38,D25,$A$7=39,D25,$A$7=40,D27)</f>
        <v>8b</v>
      </c>
      <c r="U4" s="4" t="str" cm="1">
        <f t="array" ref="U4">_xlfn.IFS($A$7=1,0,$A$7=2,0,$A$7=3,0,$A$7=4,D3,$A$7=5,D3,$A$7=6,D5,$A$7=7,D17,$A$7=8,D17,$A$7=9,D8,$A$7=10,D10,$A$7=11,D10,$A$7=12,D11,$A$7=13,D13,$A$7=14,D14,$A$7=15,D14,$A$7=16,D16,$A$7=17,D16,$A$7=18,D17,$A$7=19,D19,$A$7=20,D20,$A$7=21,D20,$A$7=22,D22,$A$7=23,D22,$A$7=24,D23,$A$7=25,D24,$A$7=26,D26,$A$7=27,D26,$A$7=28,D27,$A$7=29,D28,$A$7=30,D29,$A$7=31,D31,$A$7=32,D31,$A$7=33,D32,$A$7=34,D34,$A$7=35,D34,$A$7=36,D35,$A$7=37,D37,$A$7=38,D37,$A$7=39,D38,$A$7=40,D39)</f>
        <v>10c</v>
      </c>
      <c r="V4" s="4" t="str" cm="1">
        <f t="array" ref="V4">_xlfn.IFS($A$7=1,0,$A$7=2,0,$A$7=3,0,$A$7=4,#REF!,$A$7=5,#REF!,$A$7=6,#REF!,$A$7=7,D1,$A$7=8,D1,$A$7=9,D1,$A$7=10,D2,$A$7=11,D2,$A$7=12,D2,$A$7=13,D3,$A$7=14,D3,$A$7=15,D3,$A$7=16,D4,$A$7=17,D4,$A$7=18,D4,$A$7=19,D5,$A$7=20,D5,$A$7=21,D5,$A$7=22,D6,$A$7=23,D6,$A$7=24,D6,$A$7=25,D7,$A$7=26,D7,$A$7=27,D7,$A$7=28,D8,$A$7=29,D8,$A$7=30,D8,$A$7=31,D9,$A$7=32,D9,$A$7=33,D9,$A$7=34,D10,$A$7=35,D10,$A$7=36,D10,$A$7=37,D11,$A$7=38,D11,$A$7=39,D11,$A$7=40,D12)</f>
        <v>5d</v>
      </c>
      <c r="W4" s="4" t="str" cm="1">
        <f t="array" ref="W4">_xlfn.IFS($A$7=1,0,$A$7=2,0,$A$7=3,D12,$A$7=4,D12,$A$7=5,D12,$A$7=6,D2,$A$7=7,D5,$A$7=8,D4,$A$7=9,D4,$A$7=10,D6,$A$7=11,D6,$A$7=12,D6,$A$7=13,D8,$A$7=14,D8,$A$7=15,D8,$A$7=16,D10,$A$7=17,D10,$A$7=18,D10,$A$7=19,D12,$A$7=20,D12,$A$7=21,D12,$A$7=22,D14,$A$7=23,D14,$A$7=24,D14,$A$7=25,D16,$A$7=26,D16,$A$7=27,D16,$A$7=28,D18,$A$7=29,D18,$A$7=30,D18,$A$7=31,D20,$A$7=32,D20,$A$7=33,D20,$A$7=34,D22,$A$7=35,D22,$A$7=36,D22,$A$7=37,D24,$A$7=38,D24,$A$7=39,D24,$A$7=40,D26)</f>
        <v>8a</v>
      </c>
      <c r="X4" s="4" t="str" cm="1">
        <f t="array" ref="X4">_xlfn.IFS($A$7=1,0,$A$7=2,0,$A$7=3,0,$A$7=4,D2,$A$7=5,D2,$A$7=6,D4,$A$7=7,D16,$A$7=8,D16,$A$7=9,D7,$A$7=10,D9,$A$7=11,D9,$A$7=12,D10,$A$7=13,D12,$A$7=14,D13,$A$7=15,D13,$A$7=16,D15,$A$7=17,D15,$A$7=18,D16,$A$7=19,D18,$A$7=20,D19,$A$7=21,D19,$A$7=22,D21,$A$7=23,D21,$A$7=24,D22,$A$7=25,D23,$A$7=26,D25,$A$7=27,D25,$A$7=28,D26,$A$7=29,D27,$A$7=30,D28,$A$7=31,D30,$A$7=32,D30,$A$7=33,D31,$A$7=34,D33,$A$7=35,D33,$A$7=36,D34,$A$7=37,D36,$A$7=38,D36,$A$7=39,D37,$A$7=40,D38)</f>
        <v>10b</v>
      </c>
      <c r="Y4" s="4" t="str" cm="1">
        <f t="array" ref="Y4">_xlfn.IFS($A$7=1,0,$A$7=2,0,$A$7=3,0,$A$7=4,#REF!,$A$7=5,#REF!,$A$7=6,#REF!,$A$7=7,#REF!,$A$7=8,#REF!,$A$7=9,#REF!,$A$7=10,D1,$A$7=11,D1,$A$7=12,D1,$A$7=13,D2,$A$7=14,D2,$A$7=15,D2,$A$7=16,D3,$A$7=17,D3,$A$7=18,D3,$A$7=19,D4,$A$7=20,D4,$A$7=21,D4,$A$7=22,D5,$A$7=23,D5,$A$7=24,D5,$A$7=25,D6,$A$7=26,D6,$A$7=27,D6,$A$7=28,D7,$A$7=29,D7,$A$7=30,D7,$A$7=31,D8,$A$7=32,D8,$A$7=33,D8,$A$7=34,D9,$A$7=35,D9,$A$7=36,D9,$A$7=37,D10,$A$7=38,D10,$A$7=39,D10,$A$7=40,D11)</f>
        <v>5c</v>
      </c>
      <c r="Z4" s="4" t="str" cm="1">
        <f t="array" ref="Z4">_xlfn.IFS($A$7=1,0,$A$7=2,0,$A$7=3,D11,$A$7=4,D11,$A$7=5,D11,$A$7=6,D1,$A$7=7,D4,$A$7=8,D3,$A$7=9,D3,$A$7=10,D5,$A$7=11,D5,$A$7=12,D5,$A$7=13,D7,$A$7=14,D7,$A$7=15,D7,$A$7=16,D9,$A$7=17,D9,$A$7=18,D9,$A$7=19,D11,$A$7=20,D11,$A$7=21,D11,$A$7=22,D13,$A$7=23,D13,$A$7=24,D13,$A$7=25,D15,$A$7=26,D15,$A$7=27,D15,$A$7=28,D17,$A$7=29,D17,$A$7=30,D17,$A$7=31,D19,$A$7=32,D19,$A$7=33,D19,$A$7=34,D21,$A$7=35,D21,$A$7=36,D21,$A$7=37,D23,$A$7=38,D23,$A$7=39,D23,$A$7=40,D25)</f>
        <v>7d</v>
      </c>
      <c r="AA4" s="4" t="str" cm="1">
        <f t="array" ref="AA4">_xlfn.IFS($A$7=1,0,$A$7=2,0,$A$7=3,0,$A$7=4,D1,$A$7=5,D1,$A$7=6,D3,$A$7=7,D15,$A$7=8,D15,$A$7=9,D6,$A$7=10,D8,$A$7=11,D8,$A$7=12,D9,$A$7=13,D11,$A$7=14,D12,$A$7=15,D12,$A$7=16,D14,$A$7=17,D14,$A$7=18,D15,$A$7=19,D17,$A$7=20,D18,$A$7=21,D18,$A$7=22,D20,$A$7=23,D20,$A$7=24,D21,$A$7=25,D22,$A$7=26,D24,$A$7=27,D24,$A$7=28,D25,$A$7=29,D26,$A$7=30,D27,$A$7=31,D29,$A$7=32,D29,$A$7=33,D30,$A$7=34,D32,$A$7=35,D32,$A$7=36,D33,$A$7=37,D35,$A$7=38,D35,$A$7=39,D36,$A$7=40,D37)</f>
        <v>10a</v>
      </c>
      <c r="AB4" s="4" t="str" cm="1">
        <f t="array" ref="AB4">_xlfn.IFS($A$7=1,0,$A$7=2,0,$A$7=3,0,$A$7=4,#REF!,$A$7=5,#REF!,$A$7=6,#REF!,$A$7=7,#REF!,$A$7=8,#REF!,$A$7=9,#REF!,$A$7=10,#REF!,$A$7=11,#REF!,$A$7=12,#REF!,$A$7=13,D1,$A$7=14,D1,$A$7=15,D1,$A$7=16,D2,$A$7=17,D2,$A$7=18,D2,$A$7=19,D3,$A$7=20,D3,$A$7=21,D3,$A$7=22,D4,$A$7=23,D4,$A$7=24,D4,$A$7=25,D5,$A$7=26,D5,$A$7=27,D5,$A$7=28,D6,$A$7=29,D6,$A$7=30,D6,$A$7=31,D7,$A$7=32,D7,$A$7=33,D7,$A$7=34,D8,$A$7=35,D8,$A$7=36,D8,$A$7=37,D9,$A$7=38,D9,$A$7=39,D9,$A$7=40,D10)</f>
        <v>5b</v>
      </c>
      <c r="AC4" s="4" t="str" cm="1">
        <f t="array" ref="AC4">_xlfn.IFS($A$7=1,0,$A$7=2,0,$A$7=3,D10,$A$7=4,D10,$A$7=5,D10,$A$7=6,#REF!,$A$7=7,D3,$A$7=8,D2,$A$7=9,D2,$A$7=10,D4,$A$7=11,D4,$A$7=12,D4,$A$7=13,D6,$A$7=14,D6,$A$7=15,D6,$A$7=16,D8,$A$7=17,D8,$A$7=18,D8,$A$7=19,D10,$A$7=20,D10,$A$7=21,D10,$A$7=22,D12,$A$7=23,D12,$A$7=24,D12,$A$7=25,D14,$A$7=26,D14,$A$7=27,D14,$A$7=28,D16,$A$7=29,D16,$A$7=30,D16,$A$7=31,D18,$A$7=32,D18,$A$7=33,D18,$A$7=34,D20,$A$7=35,D20,$A$7=36,D20,$A$7=37,D22,$A$7=38,D22,$A$7=39,D22,$A$7=40,D24)</f>
        <v>7c</v>
      </c>
      <c r="AD4" s="4" t="str" cm="1">
        <f t="array" ref="AD4">_xlfn.IFS($A$7=1,0,$A$7=2,0,$A$7=3,0,$A$7=4,#REF!,$A$7=5,#REF!,$A$7=6,D2,$A$7=7,D14,$A$7=8,D14,$A$7=9,D5,$A$7=10,D7,$A$7=11,D7,$A$7=12,D8,$A$7=13,D10,$A$7=14,D11,$A$7=15,D11,$A$7=16,D13,$A$7=17,D13,$A$7=18,D14,$A$7=19,D16,$A$7=20,D17,$A$7=21,D17,$A$7=22,D19,$A$7=23,D19,$A$7=24,D20,$A$7=25,D21,$A$7=26,D23,$A$7=27,D23,$A$7=28,D24,$A$7=29,D25,$A$7=30,D26,$A$7=31,D28,$A$7=32,D28,$A$7=33,D29,$A$7=34,D31,$A$7=35,D31,$A$7=36,D32,$A$7=37,D34,$A$7=38,D34,$A$7=39,D35,$A$7=40,D36)</f>
        <v>9d</v>
      </c>
      <c r="AE4" s="4" t="str" cm="1">
        <f t="array" ref="AE4">_xlfn.IFS($A$7=1,0,$A$7=2,0,$A$7=3,0,$A$7=4,#REF!,$A$7=5,#REF!,$A$7=6,#REF!,$A$7=7,#REF!,$A$7=8,#REF!,$A$7=9,#REF!,$A$7=10,#REF!,$A$7=11,#REF!,$A$7=12,#REF!,$A$7=13,#REF!,$A$7=14,#REF!,$A$7=15,#REF!,$A$7=16,D1,$A$7=17,D1,$A$7=18,D1,$A$7=19,D2,$A$7=20,D2,$A$7=21,D2,$A$7=22,D3,$A$7=23,D3,$A$7=24,D3,$A$7=25,D4,$A$7=26,D4,$A$7=27,D4,$A$7=28,D5,$A$7=29,D5,$A$7=30,D5,$A$7=31,D6,$A$7=32,D6,$A$7=33,D6,$A$7=34,D7,$A$7=35,D7,$A$7=36,D7,$A$7=37,D8,$A$7=38,D8,$A$7=39,D8,$A$7=40,D9)</f>
        <v>5a</v>
      </c>
      <c r="AF4" s="4" t="str" cm="1">
        <f t="array" ref="AF4">_xlfn.IFS($A$7=1,0,$A$7=2,0,$A$7=3,D9,$A$7=4,D9,$A$7=5,D9,$A$7=6,#REF!,$A$7=7,D2,$A$7=8,D1,$A$7=9,D1,$A$7=10,D3,$A$7=11,D3,$A$7=12,D3,$A$7=13,D5,$A$7=14,D5,$A$7=15,D5,$A$7=16,D7,$A$7=17,D7,$A$7=18,D7,$A$7=19,D9,$A$7=20,D9,$A$7=21,D9,$A$7=22,D11,$A$7=23,D11,$A$7=24,D11,$A$7=25,D13,$A$7=26,D13,$A$7=27,D13,$A$7=28,D15,$A$7=29,D15,$A$7=30,D15,$A$7=31,D17,$A$7=32,D17,$A$7=33,D17,$A$7=34,D19,$A$7=35,D19,$A$7=36,D19,$A$7=37,D21,$A$7=38,D21,$A$7=39,D21,$A$7=40,D23)</f>
        <v>7b</v>
      </c>
      <c r="AG4" s="4" t="str" cm="1">
        <f t="array" ref="AG4">_xlfn.IFS($A$7=1,0,$A$7=2,0,$A$7=3,0,$A$7=4,#REF!,$A$7=5,#REF!,$A$7=6,D1,$A$7=7,D13,$A$7=8,D13,$A$7=9,D4,$A$7=10,D6,$A$7=11,D6,$A$7=12,D7,$A$7=13,D9,$A$7=14,D10,$A$7=15,D10,$A$7=16,D12,$A$7=17,D12,$A$7=18,D13,$A$7=19,D15,$A$7=20,D16,$A$7=21,D16,$A$7=22,D18,$A$7=23,D18,$A$7=24,D19,$A$7=25,D20,$A$7=26,D22,$A$7=27,D22,$A$7=28,D23,$A$7=29,D24,$A$7=30,D25,$A$7=31,D27,$A$7=32,D27,$A$7=33,D28,$A$7=34,D30,$A$7=35,D30,$A$7=36,D31,$A$7=37,D33,$A$7=38,D33,$A$7=39,D34,$A$7=40,D35)</f>
        <v>9c</v>
      </c>
      <c r="AH4" s="4" cm="1">
        <f t="array" ref="AH4">_xlfn.IFS($A$7=1,0,$A$7=2,0,$A$7=3,0,$A$7=4,#REF!,$A$7=5,#REF!,$A$7=6,#REF!,$A$7=7,#REF!,$A$7=8,#REF!,$A$7=9,#REF!,$A$7=10,#REF!,$A$7=11,#REF!,$A$7=12,#REF!,$A$7=13,#REF!,$A$7=14,#REF!,$A$7=15,#REF!,$A$7=16,#REF!,$A$7=17,#REF!,$A$7=18,#REF!,$A$7=19,D1,$A$7=20,D1,$A$7=21,D1,$A$7=22,D2,$A$7=23,D2,$A$7=24,D2,$A$7=25,D3,$A$7=26,D3,$A$7=27,D3,$A$7=28,D4,$A$7=29,D4,$A$7=30,D4,$A$7=31,D5,$A$7=32,D5,$A$7=33,D5,$A$7=34,D6,$A$7=35,D6,$A$7=36,D6,$A$7=37,D7,$A$7=38,D7,$A$7=39,D7,$A$7=40,D8)</f>
        <v>1</v>
      </c>
      <c r="AI4" s="4" t="str" cm="1">
        <f t="array" ref="AI4">_xlfn.IFS($A$7=1,0,$A$7=2,0,$A$7=3,D8,$A$7=4,D8,$A$7=5,D8,$A$7=6,#REF!,$A$7=7,D1,$A$7=8,#REF!,$A$7=9,#REF!,$A$7=10,D2,$A$7=11,D2,$A$7=12,D2,$A$7=13,D4,$A$7=14,D4,$A$7=15,D4,$A$7=16,D6,$A$7=17,D6,$A$7=18,D6,$A$7=19,D8,$A$7=20,D8,$A$7=21,D8,$A$7=22,D10,$A$7=23,D10,$A$7=24,D10,$A$7=25,D12,$A$7=26,D12,$A$7=27,D12,$A$7=28,D14,$A$7=29,D14,$A$7=30,D14,$A$7=31,D16,$A$7=32,D16,$A$7=33,D16,$A$7=34,D18,$A$7=35,D18,$A$7=36,D18,$A$7=37,D20,$A$7=38,D20,$A$7=39,D20,$A$7=40,D22)</f>
        <v>7a</v>
      </c>
      <c r="AJ4" s="4" t="str" cm="1">
        <f t="array" ref="AJ4">_xlfn.IFS($A$7=1,0,$A$7=2,0,$A$7=3,0,$A$7=4,#REF!,$A$7=5,#REF!,$A$7=6,#REF!,$A$7=7,D12,$A$7=8,D12,$A$7=9,D3,$A$7=10,D5,$A$7=11,D5,$A$7=12,D6,$A$7=13,D8,$A$7=14,D9,$A$7=15,D9,$A$7=16,D11,$A$7=17,D11,$A$7=18,D12,$A$7=19,D14,$A$7=20,D15,$A$7=21,D15,$A$7=22,D17,$A$7=23,D17,$A$7=24,D18,$A$7=25,D19,$A$7=26,D21,$A$7=27,D21,$A$7=28,D22,$A$7=29,D23,$A$7=30,D24,$A$7=31,D26,$A$7=32,D26,$A$7=33,D27,$A$7=34,D29,$A$7=35,D29,$A$7=36,D30,$A$7=37,D32,$A$7=38,D32,$A$7=39,D33,$A$7=40,D34)</f>
        <v>9b</v>
      </c>
      <c r="AK4" s="4" cm="1">
        <f t="array" ref="AK4">_xlfn.IFS($A$7=1,0,$A$7=2,0,$A$7=3,0,$A$7=4,#REF!,$A$7=5,#REF!,$A$7=6,#REF!,$A$7=7,#REF!,$A$7=8,#REF!,$A$7=9,#REF!,$A$7=10,#REF!,$A$7=11,#REF!,$A$7=12,#REF!,$A$7=13,#REF!,$A$7=14,#REF!,$A$7=15,#REF!,$A$7=16,#REF!,$A$7=17,#REF!,$A$7=18,#REF!,$A$7=19,#REF!,$A$7=20,#REF!,$A$7=21,#REF!,$A$7=22,D1,$A$7=23,D1,$A$7=24,D1,$A$7=25,D2,$A$7=26,D2,$A$7=27,D2,$A$7=28,D3,$A$7=29,D3,$A$7=30,D3,$A$7=31,D4,$A$7=32,D4,$A$7=33,D4,$A$7=34,D5,$A$7=35,D5,$A$7=36,D5,$A$7=37,D6,$A$7=38,D6,$A$7=39,D6,$A$7=40,D7)</f>
        <v>0</v>
      </c>
      <c r="AL4" s="4" t="str" cm="1">
        <f t="array" ref="AL4">_xlfn.IFS($A$7=1,0,$A$7=2,0,$A$7=3,D7,$A$7=4,D7,$A$7=5,D7,$A$7=6,#REF!,$A$7=7,#REF!,$A$7=8,#REF!,$A$7=9,#REF!,$A$7=10,D1,$A$7=11,D1,$A$7=12,D1,$A$7=13,D3,$A$7=14,D3,$A$7=15,D3,$A$7=16,D5,$A$7=17,D5,$A$7=18,D5,$A$7=19,D7,$A$7=20,D7,$A$7=21,D7,$A$7=22,D9,$A$7=23,D9,$A$7=24,D9,$A$7=25,D11,$A$7=26,D11,$A$7=27,D11,$A$7=28,D13,$A$7=29,D13,$A$7=30,D13,$A$7=31,D15,$A$7=32,D15,$A$7=33,D15,$A$7=34,D17,$A$7=35,D17,$A$7=36,D17,$A$7=37,D19,$A$7=38,D19,$A$7=39,D19,$A$7=40,D21)</f>
        <v>6d</v>
      </c>
      <c r="AM4" s="4" t="str" cm="1">
        <f t="array" ref="AM4">_xlfn.IFS($A$7=1,0,$A$7=2,0,$A$7=3,0,$A$7=4,#REF!,$A$7=5,#REF!,$A$7=6,#REF!,$A$7=7,D11,$A$7=8,D11,$A$7=9,D2,$A$7=10,D4,$A$7=11,D4,$A$7=12,D5,$A$7=13,D7,$A$7=14,D8,$A$7=15,D8,$A$7=16,D10,$A$7=17,D10,$A$7=18,D11,$A$7=19,D13,$A$7=20,D14,$A$7=21,D14,$A$7=22,D16,$A$7=23,D16,$A$7=24,D17,$A$7=25,D18,$A$7=26,D20,$A$7=27,D20,$A$7=28,D21,$A$7=29,D22,$A$7=30,D23,$A$7=31,D25,$A$7=32,D25,$A$7=33,D26,$A$7=34,D28,$A$7=35,D28,$A$7=36,D29,$A$7=37,D31,$A$7=38,D31,$A$7=39,D32,$A$7=40,D33)</f>
        <v>9a</v>
      </c>
      <c r="AN4" s="4" cm="1">
        <f t="array" ref="AN4">_xlfn.IFS($A$7=1,0,$A$7=2,0,$A$7=3,0,$A$7=4,#REF!,$A$7=5,#REF!,$A$7=6,#REF!,$A$7=7,#REF!,$A$7=8,#REF!,$A$7=9,#REF!,$A$7=10,#REF!,$A$7=11,#REF!,$A$7=12,#REF!,$A$7=13,#REF!,$A$7=14,#REF!,$A$7=15,#REF!,$A$7=16,#REF!,$A$7=17,#REF!,$A$7=18,#REF!,$A$7=19,#REF!,$A$7=20,#REF!,$A$7=21,#REF!,$A$7=22,#REF!,$A$7=23,#REF!,$A$7=24,#REF!,$A$7=25,D1,$A$7=26,D1,$A$7=27,D1,$A$7=28,D2,$A$7=29,D2,$A$7=30,D2,$A$7=31,D3,$A$7=32,D3,$A$7=33,D3,$A$7=34,D4,$A$7=35,D4,$A$7=36,D4,$A$7=37,D5,$A$7=38,D5,$A$7=39,D5,$A$7=40,D6)</f>
        <v>0</v>
      </c>
      <c r="AO4" s="4" t="str" cm="1">
        <f t="array" ref="AO4">_xlfn.IFS($A$7=1,0,$A$7=2,0,$A$7=3,D6,$A$7=4,D6,$A$7=5,D6,$A$7=6,#REF!,$A$7=7,#REF!,$A$7=8,#REF!,$A$7=9,#REF!,$A$7=10,#REF!,$A$7=11,#REF!,$A$7=12,#REF!,$A$7=13,D2,$A$7=14,D2,$A$7=15,D2,$A$7=16,D4,$A$7=17,D4,$A$7=18,D4,$A$7=19,D6,$A$7=20,D6,$A$7=21,D6,$A$7=22,D8,$A$7=23,D8,$A$7=24,D8,$A$7=25,D10,$A$7=26,D10,$A$7=27,D10,$A$7=28,D12,$A$7=29,D12,$A$7=30,D12,$A$7=31,D14,$A$7=32,D14,$A$7=33,D14,$A$7=34,D16,$A$7=35,D16,$A$7=36,D16,$A$7=37,D18,$A$7=38,D18,$A$7=39,D18,$A$7=40,D20)</f>
        <v>6c</v>
      </c>
      <c r="AP4" s="4" t="str" cm="1">
        <f t="array" ref="AP4">_xlfn.IFS($A$7=1,0,$A$7=2,0,$A$7=3,0,$A$7=4,#REF!,$A$7=5,#REF!,$A$7=6,#REF!,$A$7=7,D10,$A$7=8,D10,$A$7=9,D1,$A$7=10,D3,$A$7=11,D3,$A$7=12,D4,$A$7=13,D6,$A$7=14,D7,$A$7=15,D7,$A$7=16,D9,$A$7=17,D9,$A$7=18,D10,$A$7=19,D12,$A$7=20,D13,$A$7=21,D13,$A$7=22,D15,$A$7=23,D15,$A$7=24,D16,$A$7=25,D17,$A$7=26,D19,$A$7=27,D19,$A$7=28,D20,$A$7=29,D21,$A$7=30,D22,$A$7=31,D24,$A$7=32,D24,$A$7=33,D25,$A$7=34,D27,$A$7=35,D27,$A$7=36,D28,$A$7=37,D30,$A$7=38,D30,$A$7=39,D31,$A$7=40,D32)</f>
        <v>8d</v>
      </c>
      <c r="AQ4" s="4" t="e" cm="1">
        <f t="array" ref="AQ4">_xlfn.IFS($A$7=1,0,$A$7=2,0,$A$7=3,0,$A$7=4,#REF!,$A$7=5,#REF!,$A$7=6,#REF!,$A$7=7,#REF!,$A$7=8,#REF!,$A$7=9,#REF!,$A$7=10,#REF!,$A$7=11,#REF!,$A$7=12,#REF!,$A$7=13,#REF!,$A$7=14,#REF!,$A$7=15,#REF!,$A$7=16,#REF!,$A$7=17,#REF!,$A$7=18,#REF!,$A$7=19,#REF!,$A$7=20,#REF!,$A$7=21,#REF!,$A$7=22,#REF!,$A$7=23,#REF!,$A$7=24,#REF!,$A$7=25,#REF!,$A$7=26,#REF!,$A$7=27,#REF!,$A$7=28,D1,$A$7=29,D1,$A$7=30,D1,$A$7=31,D2,$A$7=32,D2,$A$7=33,D2,$A$7=34,D3,$A$7=35,D3,$A$7=36,D3,$A$7=37,D4,$A$7=38,D4,$A$7=39,D4,$A$7=40,D5)</f>
        <v>#REF!</v>
      </c>
      <c r="AR4" s="4" t="str" cm="1">
        <f t="array" ref="AR4">_xlfn.IFS($A$7=1,0,$A$7=2,0,$A$7=3,D5,$A$7=4,D5,$A$7=5,D5,$A$7=6,#REF!,$A$7=7,#REF!,$A$7=8,#REF!,$A$7=9,#REF!,$A$7=10,#REF!,$A$7=11,#REF!,$A$7=12,#REF!,$A$7=13,D1,$A$7=14,D1,$A$7=15,D1,$A$7=16,D3,$A$7=17,D3,$A$7=18,D3,$A$7=19,D5,$A$7=20,D5,$A$7=21,D5,$A$7=22,D7,$A$7=23,D7,$A$7=24,D7,$A$7=25,D9,$A$7=26,D9,$A$7=27,D9,$A$7=28,D11,$A$7=29,D11,$A$7=30,D11,$A$7=31,D13,$A$7=32,D13,$A$7=33,D13,$A$7=34,D15,$A$7=35,D15,$A$7=36,D15,$A$7=37,D17,$A$7=38,D17,$A$7=39,D17,$A$7=40,D19)</f>
        <v>6b</v>
      </c>
      <c r="AS4" s="4" t="str" cm="1">
        <f t="array" ref="AS4">_xlfn.IFS($A$7=1,0,$A$7=2,0,$A$7=3,0,$A$7=4,#REF!,$A$7=5,#REF!,$A$7=6,#REF!,$A$7=7,D9,$A$7=8,D9,$A$7=9,#REF!,$A$7=10,D2,$A$7=11,D2,$A$7=12,D3,$A$7=13,D5,$A$7=14,D6,$A$7=15,D6,$A$7=16,D8,$A$7=17,D8,$A$7=18,D9,$A$7=19,D11,$A$7=20,D12,$A$7=21,D12,$A$7=22,D14,$A$7=23,D14,$A$7=24,D15,$A$7=25,D16,$A$7=26,D18,$A$7=27,D18,$A$7=28,D19,$A$7=29,D20,$A$7=30,D21,$A$7=31,D23,$A$7=32,D23,$A$7=33,D24,$A$7=34,D26,$A$7=35,D26,$A$7=36,D27,$A$7=37,D29,$A$7=38,D29,$A$7=39,D30,$A$7=40,0)</f>
        <v>8c</v>
      </c>
    </row>
    <row r="5" spans="1:63" x14ac:dyDescent="0.2">
      <c r="A5" s="1">
        <f>'Zeitpläne Stationen'!E7</f>
        <v>4</v>
      </c>
      <c r="B5">
        <v>2</v>
      </c>
      <c r="C5" s="3">
        <f>$A$1+TIME(0,PRODUCT(B4,$A$2),0)</f>
        <v>0.38194444444444448</v>
      </c>
      <c r="D5" s="4" t="str">
        <f>'Zeitpläne Stationen'!B4</f>
        <v>5b</v>
      </c>
      <c r="E5" s="4" t="str" cm="1">
        <f t="array" ref="E5">_xlfn.IFS($A$7=1,0,$A$7=2,0,$A$7=3,D7,$A$7=4,0,$A$7=5,D7,$A$7=6,D7,$A$7=7,0,$A$7=8,D8,$A$7=9,D8,$A$7=10,D9,$A$7=11,D9,$A$7=12,D9,$A$7=13,D10,$A$7=14,D10,$A$7=15,D10,$A$7=16,D11,$A$7=17,D11,$A$7=18,D11,$A$7=19,D12,$A$7=20,D12,$A$7=21,D12,$A$7=22,D13,$A$7=23,D13,$A$7=24,D13,$A$7=25,D14,$A$7=26,D14,$A$7=27,D14,$A$7=28,D15,$A$7=29,D15,$A$7=30,D15,$A$7=31,D16,$A$7=32,D16,$A$7=33,D16,$A$7=34,D17,$A$7=35,D17,$A$7=36,D17,$A$7=37,D18,$A$7=38,D18,$A$7=39,D18,$A$7=40,D19)</f>
        <v>7c</v>
      </c>
      <c r="F5" s="4" t="str" cm="1">
        <f t="array" ref="F5">_xlfn.IFS($A$7=1,0,$A$7=2,0,$A$7=3,0,$A$7=4,0,$A$7=5,D8,$A$7=6,D9,$A$7=7,D8,$A$7=8,D11,$A$7=9,D11,$A$7=10,D12,$A$7=11,D12,$A$7=12,D13,$A$7=13,D14,$A$7=14,D15,$A$7=15,D15,$A$7=16,D16,$A$7=17,D16,$A$7=18,D17,$A$7=19,D18,$A$7=20,D19,$A$7=21,D19,$A$7=22,D20,$A$7=23,D20,$A$7=24,D21,$A$7=25,D21,$A$7=26,D23,$A$7=27,D23,$A$7=28,D24,$A$7=29,D25,$A$7=30,D25,$A$7=31,D26,$A$7=32,D26,$A$7=33,D27,$A$7=34,D28,$A$7=35,D28,$A$7=36,D29,$A$7=37,D30,$A$7=38,D30,$A$7=39,D31,$A$7=40,0)</f>
        <v>9d</v>
      </c>
      <c r="G5" s="4" t="str">
        <f>D4</f>
        <v>5a</v>
      </c>
      <c r="H5" s="4" t="str">
        <f>E4</f>
        <v>7b</v>
      </c>
      <c r="I5" s="4" t="str">
        <f>F4</f>
        <v>9c</v>
      </c>
      <c r="J5" s="4" t="str" cm="1">
        <f t="array" ref="J5">_xlfn.IFS($A$7=1,0,$A$7=2,0,$A$7=3,0,$A$7=4,D5,$A$7=5,D5,$A$7=6,D5,$A$7=7,D6,$A$7=8,D6,$A$7=9,D6,$A$7=10,D7,$A$7=11,D7,$A$7=12,D7,$A$7=13,D8,$A$7=14,D8,$A$7=15,D8,$A$7=16,D9,$A$7=17,D9,$A$7=18,D9,$A$7=19,D10,$A$7=20,D10,$A$7=21,D10,$A$7=22,D11,$A$7=23,D11,$A$7=24,D11,$A$7=25,D12,$A$7=26,D12,$A$7=27,D12,$A$7=28,D13,$A$7=29,D13,$A$7=30,D13,$A$7=31,D14,$A$7=32,D14,$A$7=33,D14,$A$7=34,D15,$A$7=35,D15,$A$7=36,D15,$A$7=37,D16,$A$7=38,D16,$A$7=39,D16,$A$7=40,D17)</f>
        <v>7a</v>
      </c>
      <c r="K5" s="4" t="str" cm="1">
        <f t="array" ref="K5">_xlfn.IFS($A$7=1,0,$A$7=2,0,$A$7=3,D17,$A$7=4,D17,$A$7=5,D17,$A$7=6,D7,$A$7=7,D9,$A$7=8,D9,$A$7=9,D9,$A$7=10,0,$A$7=11,D19,$A$7=12,D11,$A$7=13,D20,$A$7=14,D13,$A$7=15,D13,$A$7=16,D21,$A$7=17,D21,$A$7=18,D15,$A$7=19,0,$A$7=20,D17,$A$7=21,D17,$A$7=22,0,$A$7=23,D19,$A$7=24,D19,$A$7=25,0,$A$7=26,D21,$A$7=27,D21,$A$7=28,0,$A$7=29,D23,$A$7=30,D23,$A$7=31,0,$A$7=32,0,$A$7=33,D25,$A$7=34,0,$A$7=35,0,$A$7=36,D27,$A$7=37,0,$A$7=38,D29,$A$7=39,D29,$A$7=40,D31)</f>
        <v>9b</v>
      </c>
      <c r="L5" s="4" cm="1">
        <f t="array" ref="L5">_xlfn.IFS($A$7=1,0,$A$7=2,0,$A$7=3,0,$A$7=4,D7,$A$7=5,D7,$A$7=6,D9,$A$7=7,D21,$A$7=8,D21,$A$7=9,D12,$A$7=10,0,$A$7=11,D14,$A$7=12,D15,$A$7=13,D17,$A$7=14,D23,$A$7=15,D18,$A$7=16,0,$A$7=17,D20,$A$7=18,D21,$A$7=19,0,$A$7=20,0,$A$7=21,D24,$A$7=22,0,$A$7=23,D26,$A$7=24,D27,$A$7=25,D28,$A$7=26,0,$A$7=27,D30,$A$7=28,D31,$A$7=29,D32,$A$7=30,D33,$A$7=31,0,$A$7=32,D35,$A$7=33,D36,$A$7=34,0,$A$7=35,D38,$A$7=36,D39,$A$7=37,0,$A$7=38,D41,$A$7=39,D42,$A$7=40,D43)</f>
        <v>0</v>
      </c>
      <c r="M5" s="4" t="str" cm="1">
        <f t="array" ref="M5">_xlfn.IFS($A$7=1,0,$A$7=2,0,$A$7=3,0,$A$7=4,D4,$A$7=5,D4,$A$7=6,D4,$A$7=7,D5,$A$7=8,D5,$A$7=9,D5,$A$7=10,D6,$A$7=11,D6,$A$7=12,D6,$A$7=13,D7,$A$7=14,D7,$A$7=15,D7,$A$7=16,D8,$A$7=17,D8,$A$7=18,D8,$A$7=19,D9,$A$7=20,D9,$A$7=21,D9,$A$7=22,D10,$A$7=23,D10,$A$7=24,D10,$A$7=25,D11,$A$7=26,D11,$A$7=27,D11,$A$7=28,D12,$A$7=29,D12,$A$7=30,D12,$A$7=31,D13,$A$7=32,D13,$A$7=33,D13,$A$7=34,D14,$A$7=35,D14,$A$7=36,D14,$A$7=37,D15,$A$7=38,D15,$A$7=39,D15,$A$7=40,D16)</f>
        <v>6d</v>
      </c>
      <c r="N5" s="4" t="str" cm="1">
        <f t="array" ref="N5">_xlfn.IFS($A$7=1,0,$A$7=2,0,$A$7=3,D16,$A$7=4,D16,$A$7=5,D16,$A$7=6,D6,$A$7=7,D9,$A$7=8,D8,$A$7=9,D8,$A$7=10,D10,$A$7=11,D10,$A$7=12,D10,$A$7=13,D12,$A$7=14,D12,$A$7=15,D12,$A$7=16,D14,$A$7=17,D14,$A$7=18,D14,$A$7=19,D16,$A$7=20,D16,$A$7=21,D16,$A$7=22,D18,$A$7=23,D18,$A$7=24,D18,$A$7=25,D20,$A$7=26,D20,$A$7=27,D20,$A$7=28,D22,$A$7=29,D22,$A$7=30,D22,$A$7=31,D24,$A$7=32,D24,$A$7=33,D24,$A$7=34,D26,$A$7=35,D26,$A$7=36,D26,$A$7=37,D28,$A$7=38,D28,$A$7=39,D28,$A$7=40,D30)</f>
        <v>9a</v>
      </c>
      <c r="O5" s="4" t="str" cm="1">
        <f t="array" ref="O5">_xlfn.IFS($A$7=1,0,$A$7=2,0,$A$7=3,0,$A$7=4,D6,$A$7=5,D6,$A$7=6,D8,$A$7=7,D20,$A$7=8,D20,$A$7=9,D11,$A$7=10,D13,$A$7=11,D13,$A$7=12,D14,$A$7=13,D16,$A$7=14,D17,$A$7=15,D17,$A$7=16,D19,$A$7=17,D19,$A$7=18,D20,$A$7=19,D22,$A$7=20,D23,$A$7=21,D23,$A$7=22,D25,$A$7=23,D25,$A$7=24,D26,$A$7=25,D27,$A$7=26,D29,$A$7=27,D29,$A$7=28,D30,$A$7=29,D31,$A$7=30,D32,$A$7=31,D34,$A$7=32,D34,$A$7=33,D35,$A$7=34,D37,$A$7=35,D37,$A$7=36,D38,$A$7=37,D40,$A$7=38,D40,$A$7=39,D41,$A$7=40,D42)</f>
        <v>11b</v>
      </c>
      <c r="P5" s="4" t="str" cm="1">
        <f t="array" ref="P5">_xlfn.IFS($A$7=1,0,$A$7=2,0,$A$7=3,0,$A$7=4,D3,$A$7=5,D3,$A$7=6,D3,$A$7=7,D4,$A$7=8,D4,$A$7=9,D4,$A$7=10,D5,$A$7=11,D5,$A$7=12,D5,$A$7=13,D6,$A$7=14,D6,$A$7=15,D6,$A$7=16,D7,$A$7=17,D7,$A$7=18,D7,$A$7=19,D8,$A$7=20,D8,$A$7=21,D8,$A$7=22,D9,$A$7=23,D9,$A$7=24,D9,$A$7=25,D10,$A$7=26,D10,$A$7=27,D10,$A$7=28,D11,$A$7=29,D11,$A$7=30,D11,$A$7=31,D12,$A$7=32,D12,$A$7=33,D12,$A$7=34,D13,$A$7=35,D13,$A$7=36,D13,$A$7=37,D14,$A$7=38,D14,$A$7=39,D14,$A$7=40,D15)</f>
        <v>6c</v>
      </c>
      <c r="Q5" s="4" t="str" cm="1">
        <f t="array" ref="Q5">_xlfn.IFS($A$7=1,0,$A$7=2,0,$A$7=3,D15,$A$7=4,D15,$A$7=5,D15,$A$7=6,D5,$A$7=7,D8,$A$7=8,D7,$A$7=9,D7,$A$7=10,D9,$A$7=11,D9,$A$7=12,D9,$A$7=13,D11,$A$7=14,D11,$A$7=15,D11,$A$7=16,D13,$A$7=17,D13,$A$7=18,D13,$A$7=19,D15,$A$7=20,D15,$A$7=21,D15,$A$7=22,D17,$A$7=23,D17,$A$7=24,D17,$A$7=25,D19,$A$7=26,D19,$A$7=27,D19,$A$7=28,D21,$A$7=29,D21,$A$7=30,D21,$A$7=31,D23,$A$7=32,D23,$A$7=33,D23,$A$7=34,D25,$A$7=35,D25,$A$7=36,D25,$A$7=37,D27,$A$7=38,D27,$A$7=39,D27,$A$7=40,D29)</f>
        <v>8d</v>
      </c>
      <c r="R5" s="4" t="str" cm="1">
        <f t="array" ref="R5">_xlfn.IFS($A$7=1,0,$A$7=2,0,$A$7=3,0,$A$7=4,D5,$A$7=5,D5,$A$7=6,D7,$A$7=7,D19,$A$7=8,D19,$A$7=9,D10,$A$7=10,D12,$A$7=11,D12,$A$7=12,D13,$A$7=13,D15,$A$7=14,D16,$A$7=15,D16,$A$7=16,D18,$A$7=17,D18,$A$7=18,D19,$A$7=19,D21,$A$7=20,D22,$A$7=21,D22,$A$7=22,D24,$A$7=23,D24,$A$7=24,D25,$A$7=25,D26,$A$7=26,D28,$A$7=27,D28,$A$7=28,D29,$A$7=29,D30,$A$7=30,D31,$A$7=31,D33,$A$7=32,D33,$A$7=33,D34,$A$7=34,D36,$A$7=35,D36,$A$7=36,D37,$A$7=37,D39,$A$7=38,D39,$A$7=39,D40,$A$7=40,D41)</f>
        <v>11a</v>
      </c>
      <c r="S5" s="4" t="str" cm="1">
        <f t="array" ref="S5">_xlfn.IFS($A$7=1,0,$A$7=2,0,$A$7=3,0,$A$7=4,D2,$A$7=5,D2,$A$7=6,D2,$A$7=7,D3,$A$7=8,D3,$A$7=9,D3,$A$7=10,D4,$A$7=11,D4,$A$7=12,D4,$A$7=13,D5,$A$7=14,D5,$A$7=15,D5,$A$7=16,D6,$A$7=17,D6,$A$7=18,D6,$A$7=19,D7,$A$7=20,D7,$A$7=21,D7,$A$7=22,D8,$A$7=23,D8,$A$7=24,D8,$A$7=25,D9,$A$7=26,D9,$A$7=27,D9,$A$7=28,D10,$A$7=29,D10,$A$7=30,D10,$A$7=31,D11,$A$7=32,D11,$A$7=33,D11,$A$7=34,D12,$A$7=35,D12,$A$7=36,D12,$A$7=37,D13,$A$7=38,D13,$A$7=39,D13,$A$7=40,D14)</f>
        <v>6b</v>
      </c>
      <c r="T5" s="4" t="str" cm="1">
        <f t="array" ref="T5">_xlfn.IFS($A$7=1,0,$A$7=2,0,$A$7=3,D14,$A$7=4,D14,$A$7=5,D14,$A$7=6,D4,$A$7=7,D7,$A$7=8,D6,$A$7=9,D6,$A$7=10,D8,$A$7=11,D8,$A$7=12,D8,$A$7=13,D10,$A$7=14,D10,$A$7=15,D10,$A$7=16,D12,$A$7=17,D12,$A$7=18,D12,$A$7=19,D14,$A$7=20,D14,$A$7=21,D14,$A$7=22,D16,$A$7=23,D16,$A$7=24,D16,$A$7=25,D18,$A$7=26,D18,$A$7=27,D18,$A$7=28,D20,$A$7=29,D20,$A$7=30,D20,$A$7=31,D22,$A$7=32,D22,$A$7=33,D22,$A$7=34,D24,$A$7=35,D24,$A$7=36,D24,$A$7=37,D26,$A$7=38,D26,$A$7=39,D26,$A$7=40,D28)</f>
        <v>8c</v>
      </c>
      <c r="U5" s="4" t="str" cm="1">
        <f t="array" ref="U5">_xlfn.IFS($A$7=1,0,$A$7=2,0,$A$7=3,0,$A$7=4,D4,$A$7=5,D4,$A$7=6,D6,$A$7=7,D18,$A$7=8,D18,$A$7=9,D9,$A$7=10,D11,$A$7=11,D11,$A$7=12,D12,$A$7=13,D14,$A$7=14,D15,$A$7=15,D15,$A$7=16,D17,$A$7=17,D17,$A$7=18,D18,$A$7=19,D20,$A$7=20,D21,$A$7=21,D21,$A$7=22,D23,$A$7=23,D23,$A$7=24,D24,$A$7=25,D25,$A$7=26,D27,$A$7=27,D27,$A$7=28,D28,$A$7=29,D29,$A$7=30,D30,$A$7=31,D32,$A$7=32,D32,$A$7=33,D33,$A$7=34,D35,$A$7=35,D35,$A$7=36,D36,$A$7=37,D38,$A$7=38,D38,$A$7=39,D39,$A$7=40,D40)</f>
        <v>10d</v>
      </c>
      <c r="V5" s="4" t="str" cm="1">
        <f t="array" ref="V5">_xlfn.IFS($A$7=1,0,$A$7=2,0,$A$7=3,0,$A$7=4,D1,$A$7=5,D1,$A$7=6,D1,$A$7=7,D2,$A$7=8,D2,$A$7=9,D2,$A$7=10,D3,$A$7=11,D3,$A$7=12,D3,$A$7=13,D4,$A$7=14,D4,$A$7=15,D4,$A$7=16,D5,$A$7=17,D5,$A$7=18,D5,$A$7=19,D6,$A$7=20,D6,$A$7=21,D6,$A$7=22,D7,$A$7=23,D7,$A$7=24,D7,$A$7=25,D8,$A$7=26,D8,$A$7=27,D8,$A$7=28,D9,$A$7=29,D9,$A$7=30,D9,$A$7=31,D10,$A$7=32,D10,$A$7=33,D10,$A$7=34,D11,$A$7=35,D11,$A$7=36,D11,$A$7=37,D12,$A$7=38,D12,$A$7=39,D12,$A$7=40,D13)</f>
        <v>6a</v>
      </c>
      <c r="W5" s="4" t="str" cm="1">
        <f t="array" ref="W5">_xlfn.IFS($A$7=1,0,$A$7=2,0,$A$7=3,D13,$A$7=4,D13,$A$7=5,D13,$A$7=6,D3,$A$7=7,D6,$A$7=8,D5,$A$7=9,D5,$A$7=10,D7,$A$7=11,D7,$A$7=12,D7,$A$7=13,D9,$A$7=14,D9,$A$7=15,D9,$A$7=16,D11,$A$7=17,D11,$A$7=18,D11,$A$7=19,D13,$A$7=20,D13,$A$7=21,D13,$A$7=22,D15,$A$7=23,D15,$A$7=24,D15,$A$7=25,D17,$A$7=26,D17,$A$7=27,D17,$A$7=28,D19,$A$7=29,D19,$A$7=30,D19,$A$7=31,D21,$A$7=32,D21,$A$7=33,D21,$A$7=34,D23,$A$7=35,D23,$A$7=36,D23,$A$7=37,D25,$A$7=38,D25,$A$7=39,D25,$A$7=40,D27)</f>
        <v>8b</v>
      </c>
      <c r="X5" s="4" t="str" cm="1">
        <f t="array" ref="X5">_xlfn.IFS($A$7=1,0,$A$7=2,0,$A$7=3,0,$A$7=4,D3,$A$7=5,D3,$A$7=6,D5,$A$7=7,D17,$A$7=8,D17,$A$7=9,D8,$A$7=10,D10,$A$7=11,D10,$A$7=12,D11,$A$7=13,D13,$A$7=14,D14,$A$7=15,D14,$A$7=16,D16,$A$7=17,D16,$A$7=18,D17,$A$7=19,D19,$A$7=20,D20,$A$7=21,D20,$A$7=22,D22,$A$7=23,D22,$A$7=24,D23,$A$7=25,D24,$A$7=26,D26,$A$7=27,D26,$A$7=28,D27,$A$7=29,D28,$A$7=30,D29,$A$7=31,D31,$A$7=32,D31,$A$7=33,D32,$A$7=34,D34,$A$7=35,D34,$A$7=36,D35,$A$7=37,D37,$A$7=38,D37,$A$7=39,D38,$A$7=40,D39)</f>
        <v>10c</v>
      </c>
      <c r="Y5" s="4" t="str" cm="1">
        <f t="array" ref="Y5">_xlfn.IFS($A$7=1,0,$A$7=2,0,$A$7=3,0,$A$7=4,#REF!,$A$7=5,#REF!,$A$7=6,#REF!,$A$7=7,D1,$A$7=8,D1,$A$7=9,D1,$A$7=10,D2,$A$7=11,D2,$A$7=12,D2,$A$7=13,D3,$A$7=14,D3,$A$7=15,D3,$A$7=16,D4,$A$7=17,D4,$A$7=18,D4,$A$7=19,D5,$A$7=20,D5,$A$7=21,D5,$A$7=22,D6,$A$7=23,D6,$A$7=24,D6,$A$7=25,D7,$A$7=26,D7,$A$7=27,D7,$A$7=28,D8,$A$7=29,D8,$A$7=30,D8,$A$7=31,D9,$A$7=32,D9,$A$7=33,D9,$A$7=34,D10,$A$7=35,D10,$A$7=36,D10,$A$7=37,D11,$A$7=38,D11,$A$7=39,D11,$A$7=40,D12)</f>
        <v>5d</v>
      </c>
      <c r="Z5" s="4" t="str" cm="1">
        <f t="array" ref="Z5">_xlfn.IFS($A$7=1,0,$A$7=2,0,$A$7=3,D12,$A$7=4,D12,$A$7=5,D12,$A$7=6,D2,$A$7=7,D5,$A$7=8,D4,$A$7=9,D4,$A$7=10,D6,$A$7=11,D6,$A$7=12,D6,$A$7=13,D8,$A$7=14,D8,$A$7=15,D8,$A$7=16,D10,$A$7=17,D10,$A$7=18,D10,$A$7=19,D12,$A$7=20,D12,$A$7=21,D12,$A$7=22,D14,$A$7=23,D14,$A$7=24,D14,$A$7=25,D16,$A$7=26,D16,$A$7=27,D16,$A$7=28,D18,$A$7=29,D18,$A$7=30,D18,$A$7=31,D20,$A$7=32,D20,$A$7=33,D20,$A$7=34,D22,$A$7=35,D22,$A$7=36,D22,$A$7=37,D24,$A$7=38,D24,$A$7=39,D24,$A$7=40,D26)</f>
        <v>8a</v>
      </c>
      <c r="AA5" s="4" t="str" cm="1">
        <f t="array" ref="AA5">_xlfn.IFS($A$7=1,0,$A$7=2,0,$A$7=3,0,$A$7=4,D2,$A$7=5,D2,$A$7=6,D4,$A$7=7,D16,$A$7=8,D16,$A$7=9,D7,$A$7=10,D9,$A$7=11,D9,$A$7=12,D10,$A$7=13,D12,$A$7=14,D13,$A$7=15,D13,$A$7=16,D15,$A$7=17,D15,$A$7=18,D16,$A$7=19,D18,$A$7=20,D19,$A$7=21,D19,$A$7=22,D21,$A$7=23,D21,$A$7=24,D22,$A$7=25,D23,$A$7=26,D25,$A$7=27,D25,$A$7=28,D26,$A$7=29,D27,$A$7=30,D28,$A$7=31,D30,$A$7=32,D30,$A$7=33,D31,$A$7=34,D33,$A$7=35,D33,$A$7=36,D34,$A$7=37,D36,$A$7=38,D36,$A$7=39,D37,$A$7=40,D38)</f>
        <v>10b</v>
      </c>
      <c r="AB5" s="4" t="str" cm="1">
        <f t="array" ref="AB5">_xlfn.IFS($A$7=1,0,$A$7=2,0,$A$7=3,0,$A$7=4,#REF!,$A$7=5,#REF!,$A$7=6,#REF!,$A$7=7,#REF!,$A$7=8,#REF!,$A$7=9,#REF!,$A$7=10,D1,$A$7=11,D1,$A$7=12,D1,$A$7=13,D2,$A$7=14,D2,$A$7=15,D2,$A$7=16,D3,$A$7=17,D3,$A$7=18,D3,$A$7=19,D4,$A$7=20,D4,$A$7=21,D4,$A$7=22,D5,$A$7=23,D5,$A$7=24,D5,$A$7=25,D6,$A$7=26,D6,$A$7=27,D6,$A$7=28,D7,$A$7=29,D7,$A$7=30,D7,$A$7=31,D8,$A$7=32,D8,$A$7=33,D8,$A$7=34,D9,$A$7=35,D9,$A$7=36,D9,$A$7=37,D10,$A$7=38,D10,$A$7=39,D10,$A$7=40,D11)</f>
        <v>5c</v>
      </c>
      <c r="AC5" s="4" t="str" cm="1">
        <f t="array" ref="AC5">_xlfn.IFS($A$7=1,0,$A$7=2,0,$A$7=3,D11,$A$7=4,D11,$A$7=5,D11,$A$7=6,D1,$A$7=7,D4,$A$7=8,D3,$A$7=9,D3,$A$7=10,D5,$A$7=11,D5,$A$7=12,D5,$A$7=13,D7,$A$7=14,D7,$A$7=15,D7,$A$7=16,D9,$A$7=17,D9,$A$7=18,D9,$A$7=19,D11,$A$7=20,D11,$A$7=21,D11,$A$7=22,D13,$A$7=23,D13,$A$7=24,D13,$A$7=25,D15,$A$7=26,D15,$A$7=27,D15,$A$7=28,D17,$A$7=29,D17,$A$7=30,D17,$A$7=31,D19,$A$7=32,D19,$A$7=33,D19,$A$7=34,D21,$A$7=35,D21,$A$7=36,D21,$A$7=37,D23,$A$7=38,D23,$A$7=39,D23,$A$7=40,D25)</f>
        <v>7d</v>
      </c>
      <c r="AD5" s="4" t="str" cm="1">
        <f t="array" ref="AD5">_xlfn.IFS($A$7=1,0,$A$7=2,0,$A$7=3,0,$A$7=4,D1,$A$7=5,D1,$A$7=6,D3,$A$7=7,D15,$A$7=8,D15,$A$7=9,D6,$A$7=10,D8,$A$7=11,D8,$A$7=12,D9,$A$7=13,D11,$A$7=14,D12,$A$7=15,D12,$A$7=16,D14,$A$7=17,D14,$A$7=18,D15,$A$7=19,D17,$A$7=20,D18,$A$7=21,D18,$A$7=22,D20,$A$7=23,D20,$A$7=24,D21,$A$7=25,D22,$A$7=26,D24,$A$7=27,D24,$A$7=28,D25,$A$7=29,D26,$A$7=30,D27,$A$7=31,D29,$A$7=32,D29,$A$7=33,D30,$A$7=34,D32,$A$7=35,D32,$A$7=36,D33,$A$7=37,D35,$A$7=38,D35,$A$7=39,D36,$A$7=40,D37)</f>
        <v>10a</v>
      </c>
      <c r="AE5" s="4" t="str" cm="1">
        <f t="array" ref="AE5">_xlfn.IFS($A$7=1,0,$A$7=2,0,$A$7=3,0,$A$7=4,#REF!,$A$7=5,#REF!,$A$7=6,#REF!,$A$7=7,#REF!,$A$7=8,#REF!,$A$7=9,#REF!,$A$7=10,#REF!,$A$7=11,#REF!,$A$7=12,#REF!,$A$7=13,D1,$A$7=14,D1,$A$7=15,D1,$A$7=16,D2,$A$7=17,D2,$A$7=18,D2,$A$7=19,D3,$A$7=20,D3,$A$7=21,D3,$A$7=22,D4,$A$7=23,D4,$A$7=24,D4,$A$7=25,D5,$A$7=26,D5,$A$7=27,D5,$A$7=28,D6,$A$7=29,D6,$A$7=30,D6,$A$7=31,D7,$A$7=32,D7,$A$7=33,D7,$A$7=34,D8,$A$7=35,D8,$A$7=36,D8,$A$7=37,D9,$A$7=38,D9,$A$7=39,D9,$A$7=40,D10)</f>
        <v>5b</v>
      </c>
      <c r="AF5" s="4" t="str" cm="1">
        <f t="array" ref="AF5">_xlfn.IFS($A$7=1,0,$A$7=2,0,$A$7=3,D10,$A$7=4,D10,$A$7=5,D10,$A$7=6,#REF!,$A$7=7,D3,$A$7=8,D2,$A$7=9,D2,$A$7=10,D4,$A$7=11,D4,$A$7=12,D4,$A$7=13,D6,$A$7=14,D6,$A$7=15,D6,$A$7=16,D8,$A$7=17,D8,$A$7=18,D8,$A$7=19,D10,$A$7=20,D10,$A$7=21,D10,$A$7=22,D12,$A$7=23,D12,$A$7=24,D12,$A$7=25,D14,$A$7=26,D14,$A$7=27,D14,$A$7=28,D16,$A$7=29,D16,$A$7=30,D16,$A$7=31,D18,$A$7=32,D18,$A$7=33,D18,$A$7=34,D20,$A$7=35,D20,$A$7=36,D20,$A$7=37,D22,$A$7=38,D22,$A$7=39,D22,$A$7=40,D24)</f>
        <v>7c</v>
      </c>
      <c r="AG5" s="4" t="str" cm="1">
        <f t="array" ref="AG5">_xlfn.IFS($A$7=1,0,$A$7=2,0,$A$7=3,0,$A$7=4,#REF!,$A$7=5,#REF!,$A$7=6,D2,$A$7=7,D14,$A$7=8,D14,$A$7=9,D5,$A$7=10,D7,$A$7=11,D7,$A$7=12,D8,$A$7=13,D10,$A$7=14,D11,$A$7=15,D11,$A$7=16,D13,$A$7=17,D13,$A$7=18,D14,$A$7=19,D16,$A$7=20,D17,$A$7=21,D17,$A$7=22,D19,$A$7=23,D19,$A$7=24,D20,$A$7=25,D21,$A$7=26,D23,$A$7=27,D23,$A$7=28,D24,$A$7=29,D25,$A$7=30,D26,$A$7=31,D28,$A$7=32,D28,$A$7=33,D29,$A$7=34,D31,$A$7=35,D31,$A$7=36,D32,$A$7=37,D34,$A$7=38,D34,$A$7=39,D35,$A$7=40,D36)</f>
        <v>9d</v>
      </c>
      <c r="AH5" s="4" t="str" cm="1">
        <f t="array" ref="AH5">_xlfn.IFS($A$7=1,0,$A$7=2,0,$A$7=3,0,$A$7=4,#REF!,$A$7=5,#REF!,$A$7=6,#REF!,$A$7=7,#REF!,$A$7=8,#REF!,$A$7=9,#REF!,$A$7=10,#REF!,$A$7=11,#REF!,$A$7=12,#REF!,$A$7=13,#REF!,$A$7=14,#REF!,$A$7=15,#REF!,$A$7=16,D1,$A$7=17,D1,$A$7=18,D1,$A$7=19,D2,$A$7=20,D2,$A$7=21,D2,$A$7=22,D3,$A$7=23,D3,$A$7=24,D3,$A$7=25,D4,$A$7=26,D4,$A$7=27,D4,$A$7=28,D5,$A$7=29,D5,$A$7=30,D5,$A$7=31,D6,$A$7=32,D6,$A$7=33,D6,$A$7=34,D7,$A$7=35,D7,$A$7=36,D7,$A$7=37,D8,$A$7=38,D8,$A$7=39,D8,$A$7=40,D9)</f>
        <v>5a</v>
      </c>
      <c r="AI5" s="4" t="str" cm="1">
        <f t="array" ref="AI5">_xlfn.IFS($A$7=1,0,$A$7=2,0,$A$7=3,D9,$A$7=4,D9,$A$7=5,D9,$A$7=6,#REF!,$A$7=7,D2,$A$7=8,D1,$A$7=9,D1,$A$7=10,D3,$A$7=11,D3,$A$7=12,D3,$A$7=13,D5,$A$7=14,D5,$A$7=15,D5,$A$7=16,D7,$A$7=17,D7,$A$7=18,D7,$A$7=19,D9,$A$7=20,D9,$A$7=21,D9,$A$7=22,D11,$A$7=23,D11,$A$7=24,D11,$A$7=25,D13,$A$7=26,D13,$A$7=27,D13,$A$7=28,D15,$A$7=29,D15,$A$7=30,D15,$A$7=31,D17,$A$7=32,D17,$A$7=33,D17,$A$7=34,D19,$A$7=35,D19,$A$7=36,D19,$A$7=37,D21,$A$7=38,D21,$A$7=39,D21,$A$7=40,D23)</f>
        <v>7b</v>
      </c>
      <c r="AJ5" s="4" t="str" cm="1">
        <f t="array" ref="AJ5">_xlfn.IFS($A$7=1,0,$A$7=2,0,$A$7=3,0,$A$7=4,#REF!,$A$7=5,#REF!,$A$7=6,D1,$A$7=7,D13,$A$7=8,D13,$A$7=9,D4,$A$7=10,D6,$A$7=11,D6,$A$7=12,D7,$A$7=13,D9,$A$7=14,D10,$A$7=15,D10,$A$7=16,D12,$A$7=17,D12,$A$7=18,D13,$A$7=19,D15,$A$7=20,D16,$A$7=21,D16,$A$7=22,D18,$A$7=23,D18,$A$7=24,D19,$A$7=25,D20,$A$7=26,D22,$A$7=27,D22,$A$7=28,D23,$A$7=29,D24,$A$7=30,D25,$A$7=31,D27,$A$7=32,D27,$A$7=33,D28,$A$7=34,D30,$A$7=35,D30,$A$7=36,D31,$A$7=37,D33,$A$7=38,D33,$A$7=39,D34,$A$7=40,D35)</f>
        <v>9c</v>
      </c>
      <c r="AK5" s="4" cm="1">
        <f t="array" ref="AK5">_xlfn.IFS($A$7=1,0,$A$7=2,0,$A$7=3,0,$A$7=4,#REF!,$A$7=5,#REF!,$A$7=6,#REF!,$A$7=7,#REF!,$A$7=8,#REF!,$A$7=9,#REF!,$A$7=10,#REF!,$A$7=11,#REF!,$A$7=12,#REF!,$A$7=13,#REF!,$A$7=14,#REF!,$A$7=15,#REF!,$A$7=16,#REF!,$A$7=17,#REF!,$A$7=18,#REF!,$A$7=19,D1,$A$7=20,D1,$A$7=21,D1,$A$7=22,D2,$A$7=23,D2,$A$7=24,D2,$A$7=25,D3,$A$7=26,D3,$A$7=27,D3,$A$7=28,D4,$A$7=29,D4,$A$7=30,D4,$A$7=31,D5,$A$7=32,D5,$A$7=33,D5,$A$7=34,D6,$A$7=35,D6,$A$7=36,D6,$A$7=37,D7,$A$7=38,D7,$A$7=39,D7,$A$7=40,D8)</f>
        <v>1</v>
      </c>
      <c r="AL5" s="4" t="str" cm="1">
        <f t="array" ref="AL5">_xlfn.IFS($A$7=1,0,$A$7=2,0,$A$7=3,D8,$A$7=4,D8,$A$7=5,D8,$A$7=6,#REF!,$A$7=7,D1,$A$7=8,#REF!,$A$7=9,#REF!,$A$7=10,D2,$A$7=11,D2,$A$7=12,D2,$A$7=13,D4,$A$7=14,D4,$A$7=15,D4,$A$7=16,D6,$A$7=17,D6,$A$7=18,D6,$A$7=19,D8,$A$7=20,D8,$A$7=21,D8,$A$7=22,D10,$A$7=23,D10,$A$7=24,D10,$A$7=25,D12,$A$7=26,D12,$A$7=27,D12,$A$7=28,D14,$A$7=29,D14,$A$7=30,D14,$A$7=31,D16,$A$7=32,D16,$A$7=33,D16,$A$7=34,D18,$A$7=35,D18,$A$7=36,D18,$A$7=37,D20,$A$7=38,D20,$A$7=39,D20,$A$7=40,D22)</f>
        <v>7a</v>
      </c>
      <c r="AM5" s="4" t="str" cm="1">
        <f t="array" ref="AM5">_xlfn.IFS($A$7=1,0,$A$7=2,0,$A$7=3,0,$A$7=4,#REF!,$A$7=5,#REF!,$A$7=6,#REF!,$A$7=7,D12,$A$7=8,D12,$A$7=9,D3,$A$7=10,D5,$A$7=11,D5,$A$7=12,D6,$A$7=13,D8,$A$7=14,D9,$A$7=15,D9,$A$7=16,D11,$A$7=17,D11,$A$7=18,D12,$A$7=19,D14,$A$7=20,D15,$A$7=21,D15,$A$7=22,D17,$A$7=23,D17,$A$7=24,D18,$A$7=25,D19,$A$7=26,D21,$A$7=27,D21,$A$7=28,D22,$A$7=29,D23,$A$7=30,D24,$A$7=31,D26,$A$7=32,D26,$A$7=33,D27,$A$7=34,D29,$A$7=35,D29,$A$7=36,D30,$A$7=37,D32,$A$7=38,D32,$A$7=39,D33,$A$7=40,D34)</f>
        <v>9b</v>
      </c>
      <c r="AN5" s="4" cm="1">
        <f t="array" ref="AN5">_xlfn.IFS($A$7=1,0,$A$7=2,0,$A$7=3,0,$A$7=4,#REF!,$A$7=5,#REF!,$A$7=6,#REF!,$A$7=7,#REF!,$A$7=8,#REF!,$A$7=9,#REF!,$A$7=10,#REF!,$A$7=11,#REF!,$A$7=12,#REF!,$A$7=13,#REF!,$A$7=14,#REF!,$A$7=15,#REF!,$A$7=16,#REF!,$A$7=17,#REF!,$A$7=18,#REF!,$A$7=19,#REF!,$A$7=20,#REF!,$A$7=21,#REF!,$A$7=22,D1,$A$7=23,D1,$A$7=24,D1,$A$7=25,D2,$A$7=26,D2,$A$7=27,D2,$A$7=28,D3,$A$7=29,D3,$A$7=30,D3,$A$7=31,D4,$A$7=32,D4,$A$7=33,D4,$A$7=34,D5,$A$7=35,D5,$A$7=36,D5,$A$7=37,D6,$A$7=38,D6,$A$7=39,D6,$A$7=40,D7)</f>
        <v>0</v>
      </c>
      <c r="AO5" s="4" t="str" cm="1">
        <f t="array" ref="AO5">_xlfn.IFS($A$7=1,0,$A$7=2,0,$A$7=3,D7,$A$7=4,D7,$A$7=5,D7,$A$7=6,#REF!,$A$7=7,#REF!,$A$7=8,#REF!,$A$7=9,#REF!,$A$7=10,D1,$A$7=11,D1,$A$7=12,D1,$A$7=13,D3,$A$7=14,D3,$A$7=15,D3,$A$7=16,D5,$A$7=17,D5,$A$7=18,D5,$A$7=19,D7,$A$7=20,D7,$A$7=21,D7,$A$7=22,D9,$A$7=23,D9,$A$7=24,D9,$A$7=25,D11,$A$7=26,D11,$A$7=27,D11,$A$7=28,D13,$A$7=29,D13,$A$7=30,D13,$A$7=31,D15,$A$7=32,D15,$A$7=33,D15,$A$7=34,D17,$A$7=35,D17,$A$7=36,D17,$A$7=37,D19,$A$7=38,D19,$A$7=39,D19,$A$7=40,D21)</f>
        <v>6d</v>
      </c>
      <c r="AP5" s="4" t="str" cm="1">
        <f t="array" ref="AP5">_xlfn.IFS($A$7=1,0,$A$7=2,0,$A$7=3,0,$A$7=4,#REF!,$A$7=5,#REF!,$A$7=6,#REF!,$A$7=7,D11,$A$7=8,D11,$A$7=9,D2,$A$7=10,D4,$A$7=11,D4,$A$7=12,D5,$A$7=13,D7,$A$7=14,D8,$A$7=15,D8,$A$7=16,D10,$A$7=17,D10,$A$7=18,D11,$A$7=19,D13,$A$7=20,D14,$A$7=21,D14,$A$7=22,D16,$A$7=23,D16,$A$7=24,D17,$A$7=25,D18,$A$7=26,D20,$A$7=27,D20,$A$7=28,D21,$A$7=29,D22,$A$7=30,D23,$A$7=31,D25,$A$7=32,D25,$A$7=33,D26,$A$7=34,D28,$A$7=35,D28,$A$7=36,D29,$A$7=37,D31,$A$7=38,D31,$A$7=39,D32,$A$7=40,D33)</f>
        <v>9a</v>
      </c>
      <c r="AQ5" s="4" cm="1">
        <f t="array" ref="AQ5">_xlfn.IFS($A$7=1,0,$A$7=2,0,$A$7=3,0,$A$7=4,#REF!,$A$7=5,#REF!,$A$7=6,#REF!,$A$7=7,#REF!,$A$7=8,#REF!,$A$7=9,#REF!,$A$7=10,#REF!,$A$7=11,#REF!,$A$7=12,#REF!,$A$7=13,#REF!,$A$7=14,#REF!,$A$7=15,#REF!,$A$7=16,#REF!,$A$7=17,#REF!,$A$7=18,#REF!,$A$7=19,#REF!,$A$7=20,#REF!,$A$7=21,#REF!,$A$7=22,#REF!,$A$7=23,#REF!,$A$7=24,#REF!,$A$7=25,D1,$A$7=26,D1,$A$7=27,D1,$A$7=28,D2,$A$7=29,D2,$A$7=30,D2,$A$7=31,D3,$A$7=32,D3,$A$7=33,D3,$A$7=34,D4,$A$7=35,D4,$A$7=36,D4,$A$7=37,D5,$A$7=38,D5,$A$7=39,D5,$A$7=40,D6)</f>
        <v>0</v>
      </c>
      <c r="AR5" s="4" t="str" cm="1">
        <f t="array" ref="AR5">_xlfn.IFS($A$7=1,0,$A$7=2,0,$A$7=3,D6,$A$7=4,D6,$A$7=5,D6,$A$7=6,#REF!,$A$7=7,#REF!,$A$7=8,#REF!,$A$7=9,#REF!,$A$7=10,#REF!,$A$7=11,#REF!,$A$7=12,#REF!,$A$7=13,D2,$A$7=14,D2,$A$7=15,D2,$A$7=16,D4,$A$7=17,D4,$A$7=18,D4,$A$7=19,D6,$A$7=20,D6,$A$7=21,D6,$A$7=22,D8,$A$7=23,D8,$A$7=24,D8,$A$7=25,D10,$A$7=26,D10,$A$7=27,D10,$A$7=28,D12,$A$7=29,D12,$A$7=30,D12,$A$7=31,D14,$A$7=32,D14,$A$7=33,D14,$A$7=34,D16,$A$7=35,D16,$A$7=36,D16,$A$7=37,D18,$A$7=38,D18,$A$7=39,D18,$A$7=40,D20)</f>
        <v>6c</v>
      </c>
      <c r="AS5" s="4" t="str" cm="1">
        <f t="array" ref="AS5">_xlfn.IFS($A$7=1,0,$A$7=2,0,$A$7=3,0,$A$7=4,#REF!,$A$7=5,#REF!,$A$7=6,#REF!,$A$7=7,D10,$A$7=8,D10,$A$7=9,D1,$A$7=10,D3,$A$7=11,D3,$A$7=12,D4,$A$7=13,D6,$A$7=14,D7,$A$7=15,D7,$A$7=16,D9,$A$7=17,D9,$A$7=18,D10,$A$7=19,D12,$A$7=20,D13,$A$7=21,D13,$A$7=22,D15,$A$7=23,D15,$A$7=24,D16,$A$7=25,D17,$A$7=26,D19,$A$7=27,D19,$A$7=28,D20,$A$7=29,D21,$A$7=30,D22,$A$7=31,D24,$A$7=32,D24,$A$7=33,D25,$A$7=34,D27,$A$7=35,D27,$A$7=36,D28,$A$7=37,D30,$A$7=38,D30,$A$7=39,D31,$A$7=40,D32)</f>
        <v>8d</v>
      </c>
    </row>
    <row r="6" spans="1:63" x14ac:dyDescent="0.2">
      <c r="A6" s="1" t="s">
        <v>0</v>
      </c>
      <c r="B6">
        <v>3</v>
      </c>
      <c r="C6" s="3">
        <f t="shared" ref="C6:C43" si="0">$A$1+TIME(0,PRODUCT(B5,$A$2),0)</f>
        <v>0.40972222222222221</v>
      </c>
      <c r="D6" s="4" t="str">
        <f>'Zeitpläne Stationen'!B5</f>
        <v>5c</v>
      </c>
      <c r="E6" s="4" t="str" cm="1">
        <f t="array" ref="E6">_xlfn.IFS($A$7=1,0,$A$7=2,0,$A$7=3,D8,$A$7=4,D8,$A$7=5,D8,$A$7=6,D8,$A$7=7,D9,$A$7=8,D9,$A$7=9,D9,$A$7=10,D10,$A$7=11,D10,$A$7=12,D10,$A$7=13,D11,$A$7=14,D11,$A$7=15,D11,$A$7=16,D12,$A$7=17,D12,$A$7=18,D12,$A$7=19,D13,$A$7=20,D13,$A$7=21,D13,$A$7=22,D14,$A$7=23,D14,$A$7=24,D14,$A$7=25,D15,$A$7=26,D15,$A$7=27,D15,$A$7=28,D16,$A$7=29,D16,$A$7=30,D16,$A$7=31,D17,$A$7=32,D17,$A$7=33,D17,$A$7=34,D18,$A$7=35,D18,$A$7=36,D18,$A$7=37,D19,$A$7=38,D19,$A$7=39,D19,$A$7=40,D20)</f>
        <v>7d</v>
      </c>
      <c r="F6" s="4" t="str" cm="1">
        <f t="array" ref="F6">_xlfn.IFS($A$7=1,0,$A$7=2,0,$A$7=3,0,$A$7=4,0,$A$7=5,0,$A$7=6,0,$A$7=7,D12,$A$7=8,D12,$A$7=9,D12,$A$7=10,D13,$A$7=11,D13,$A$7=12,D14,$A$7=13,D15,$A$7=14,D16,$A$7=15,D16,$A$7=16,D17,$A$7=17,D17,$A$7=18,D18,$A$7=19,D19,$A$7=20,D20,$A$7=21,D20,$A$7=22,D21,$A$7=23,D21,$A$7=24,D22,$A$7=25,D22,$A$7=26,D24,$A$7=27,D24,$A$7=28,0,$A$7=29,D26,$A$7=30,D26,$A$7=31,D27,$A$7=32,D27,$A$7=33,D28,$A$7=34,D29,$A$7=35,D29,$A$7=36,D30,$A$7=37,D31,$A$7=38,D31,$A$7=39,D32,$A$7=40,D32)</f>
        <v>10a</v>
      </c>
      <c r="G6" s="4" t="str">
        <f t="shared" ref="G6:G43" si="1">D5</f>
        <v>5b</v>
      </c>
      <c r="H6" s="4" t="str">
        <f t="shared" ref="H6:H43" si="2">E5</f>
        <v>7c</v>
      </c>
      <c r="I6" s="4" t="str">
        <f t="shared" ref="I6:I43" si="3">F5</f>
        <v>9d</v>
      </c>
      <c r="J6" s="4" t="str">
        <f>D4</f>
        <v>5a</v>
      </c>
      <c r="K6" s="4" t="str">
        <f>E4</f>
        <v>7b</v>
      </c>
      <c r="L6" s="4" t="str">
        <f>F4</f>
        <v>9c</v>
      </c>
      <c r="M6" s="4" t="str" cm="1">
        <f t="array" ref="M6">_xlfn.IFS($A$7=1,0,$A$7=2,0,$A$7=3,0,$A$7=4,D5,$A$7=5,D5,$A$7=6,D5,$A$7=7,D6,$A$7=8,D6,$A$7=9,D6,$A$7=10,D7,$A$7=11,D7,$A$7=12,D7,$A$7=13,D8,$A$7=14,D8,$A$7=15,D8,$A$7=16,D9,$A$7=17,D9,$A$7=18,D9,$A$7=19,D10,$A$7=20,D10,$A$7=21,D10,$A$7=22,D11,$A$7=23,D11,$A$7=24,D11,$A$7=25,D12,$A$7=26,D12,$A$7=27,D12,$A$7=28,D13,$A$7=29,D13,$A$7=30,D13,$A$7=31,D14,$A$7=32,D14,$A$7=33,D14,$A$7=34,D15,$A$7=35,D15,$A$7=36,D15,$A$7=37,D16,$A$7=38,D16,$A$7=39,D16,$A$7=40,D17)</f>
        <v>7a</v>
      </c>
      <c r="N6" s="4" t="str" cm="1">
        <f t="array" ref="N6">_xlfn.IFS($A$7=1,0,$A$7=2,0,$A$7=3,D17,$A$7=4,D17,$A$7=5,D17,$A$7=6,D7,$A$7=7,D10,$A$7=8,D9,$A$7=9,D9,$A$7=10,0,$A$7=11,D19,$A$7=12,D11,$A$7=13,D20,$A$7=14,D13,$A$7=15,D13,$A$7=16,D21,$A$7=17,D21,$A$7=18,D15,$A$7=19,0,$A$7=20,D17,$A$7=21,D17,$A$7=22,0,$A$7=23,D19,$A$7=24,D19,$A$7=25,0,$A$7=26,D21,$A$7=27,D21,$A$7=28,0,$A$7=29,D23,$A$7=30,D23,$A$7=31,0,$A$7=32,0,$A$7=33,D25,$A$7=34,0,$A$7=35,0,$A$7=36,D27,$A$7=37,0,$A$7=38,D29,$A$7=39,D29,$A$7=40,D31)</f>
        <v>9b</v>
      </c>
      <c r="O6" s="4" cm="1">
        <f t="array" ref="O6">_xlfn.IFS($A$7=1,0,$A$7=2,0,$A$7=3,0,$A$7=4,D7,$A$7=5,D7,$A$7=6,D9,$A$7=7,D21,$A$7=8,D21,$A$7=9,D12,$A$7=10,0,$A$7=11,D14,$A$7=12,D15,$A$7=13,0,$A$7=14,D23,$A$7=15,D18,$A$7=16,0,$A$7=17,D20,$A$7=18,D21,$A$7=19,0,$A$7=20,0,$A$7=21,D24,$A$7=22,0,$A$7=23,D26,$A$7=24,D27,$A$7=25,D28,$A$7=26,0,$A$7=27,D30,$A$7=28,D31,$A$7=29,D32,$A$7=30,D33,$A$7=31,0,$A$7=32,D35,$A$7=33,D36,$A$7=34,0,$A$7=35,D38,$A$7=36,D39,$A$7=37,0,$A$7=38,D41,$A$7=39,D42,$A$7=40,D43)</f>
        <v>0</v>
      </c>
      <c r="P6" s="4" t="str" cm="1">
        <f t="array" ref="P6">_xlfn.IFS($A$7=1,0,$A$7=2,0,$A$7=3,0,$A$7=4,D4,$A$7=5,D4,$A$7=6,D4,$A$7=7,D5,$A$7=8,D5,$A$7=9,D5,$A$7=10,D6,$A$7=11,D6,$A$7=12,D6,$A$7=13,D7,$A$7=14,D7,$A$7=15,D7,$A$7=16,D8,$A$7=17,D8,$A$7=18,D8,$A$7=19,D9,$A$7=20,D9,$A$7=21,D9,$A$7=22,D10,$A$7=23,D10,$A$7=24,D10,$A$7=25,D11,$A$7=26,D11,$A$7=27,D11,$A$7=28,D12,$A$7=29,D12,$A$7=30,D12,$A$7=31,D13,$A$7=32,D13,$A$7=33,D13,$A$7=34,D14,$A$7=35,D14,$A$7=36,D14,$A$7=37,D15,$A$7=38,D15,$A$7=39,D15,$A$7=40,D16)</f>
        <v>6d</v>
      </c>
      <c r="Q6" s="4" t="str" cm="1">
        <f t="array" ref="Q6">_xlfn.IFS($A$7=1,0,$A$7=2,0,$A$7=3,D16,$A$7=4,D16,$A$7=5,D16,$A$7=6,D6,$A$7=7,D9,$A$7=8,D8,$A$7=9,D8,$A$7=10,D10,$A$7=11,D10,$A$7=12,D10,$A$7=13,D12,$A$7=14,D12,$A$7=15,D12,$A$7=16,D14,$A$7=17,D14,$A$7=18,D14,$A$7=19,D16,$A$7=20,D16,$A$7=21,D16,$A$7=22,D18,$A$7=23,D18,$A$7=24,D18,$A$7=25,D20,$A$7=26,D20,$A$7=27,D20,$A$7=28,D22,$A$7=29,D22,$A$7=30,D22,$A$7=31,D24,$A$7=32,D24,$A$7=33,D24,$A$7=34,D26,$A$7=35,D26,$A$7=36,D26,$A$7=37,D28,$A$7=38,D28,$A$7=39,D28,$A$7=40,D30)</f>
        <v>9a</v>
      </c>
      <c r="R6" s="4" t="str" cm="1">
        <f t="array" ref="R6">_xlfn.IFS($A$7=1,0,$A$7=2,0,$A$7=3,0,$A$7=4,D6,$A$7=5,D6,$A$7=6,D8,$A$7=7,D20,$A$7=8,D20,$A$7=9,D11,$A$7=10,D13,$A$7=11,D13,$A$7=12,D14,$A$7=13,D16,$A$7=14,D17,$A$7=15,D17,$A$7=16,D19,$A$7=17,D19,$A$7=18,D20,$A$7=19,D22,$A$7=20,D23,$A$7=21,D23,$A$7=22,D25,$A$7=23,D25,$A$7=24,D26,$A$7=25,D27,$A$7=26,D29,$A$7=27,D29,$A$7=28,D30,$A$7=29,D31,$A$7=30,D32,$A$7=31,D34,$A$7=32,D34,$A$7=33,D35,$A$7=34,D37,$A$7=35,D37,$A$7=36,D38,$A$7=37,D40,$A$7=38,D40,$A$7=39,D41,$A$7=40,D42)</f>
        <v>11b</v>
      </c>
      <c r="S6" s="4" t="str" cm="1">
        <f t="array" ref="S6">_xlfn.IFS($A$7=1,0,$A$7=2,0,$A$7=3,0,$A$7=4,D3,$A$7=5,D3,$A$7=6,D3,$A$7=7,D4,$A$7=8,D4,$A$7=9,D4,$A$7=10,D5,$A$7=11,D5,$A$7=12,D5,$A$7=13,D6,$A$7=14,D6,$A$7=15,D6,$A$7=16,D7,$A$7=17,D7,$A$7=18,D7,$A$7=19,D8,$A$7=20,D8,$A$7=21,D8,$A$7=22,D9,$A$7=23,D9,$A$7=24,D9,$A$7=25,D10,$A$7=26,D10,$A$7=27,D10,$A$7=28,D11,$A$7=29,D11,$A$7=30,D11,$A$7=31,D12,$A$7=32,D12,$A$7=33,D12,$A$7=34,D13,$A$7=35,D13,$A$7=36,D13,$A$7=37,D14,$A$7=38,D14,$A$7=39,D14,$A$7=40,D15)</f>
        <v>6c</v>
      </c>
      <c r="T6" s="4" t="str" cm="1">
        <f t="array" ref="T6">_xlfn.IFS($A$7=1,0,$A$7=2,0,$A$7=3,D15,$A$7=4,D15,$A$7=5,D15,$A$7=6,D5,$A$7=7,D8,$A$7=8,D7,$A$7=9,D7,$A$7=10,D9,$A$7=11,D9,$A$7=12,D9,$A$7=13,D11,$A$7=14,D11,$A$7=15,D11,$A$7=16,D13,$A$7=17,D13,$A$7=18,D13,$A$7=19,D15,$A$7=20,D15,$A$7=21,D15,$A$7=22,D17,$A$7=23,D17,$A$7=24,D17,$A$7=25,D19,$A$7=26,D19,$A$7=27,D19,$A$7=28,D21,$A$7=29,D21,$A$7=30,D21,$A$7=31,D23,$A$7=32,D23,$A$7=33,D23,$A$7=34,D25,$A$7=35,D25,$A$7=36,D25,$A$7=37,D27,$A$7=38,D27,$A$7=39,D27,$A$7=40,D29)</f>
        <v>8d</v>
      </c>
      <c r="U6" s="4" t="str" cm="1">
        <f t="array" ref="U6">_xlfn.IFS($A$7=1,0,$A$7=2,0,$A$7=3,0,$A$7=4,D5,$A$7=5,D5,$A$7=6,D7,$A$7=7,D19,$A$7=8,D19,$A$7=9,D10,$A$7=10,D12,$A$7=11,D12,$A$7=12,D13,$A$7=13,D15,$A$7=14,D16,$A$7=15,D16,$A$7=16,D18,$A$7=17,D18,$A$7=18,D19,$A$7=19,D21,$A$7=20,D22,$A$7=21,D22,$A$7=22,D24,$A$7=23,D24,$A$7=24,D25,$A$7=25,D26,$A$7=26,D28,$A$7=27,D28,$A$7=28,D29,$A$7=29,D30,$A$7=30,D31,$A$7=31,D33,$A$7=32,D33,$A$7=33,D34,$A$7=34,D36,$A$7=35,D36,$A$7=36,D37,$A$7=37,D39,$A$7=38,D39,$A$7=39,D40,$A$7=40,D41)</f>
        <v>11a</v>
      </c>
      <c r="V6" s="4" t="str" cm="1">
        <f t="array" ref="V6">_xlfn.IFS($A$7=1,0,$A$7=2,0,$A$7=3,0,$A$7=4,D2,$A$7=5,D2,$A$7=6,D2,$A$7=7,D3,$A$7=8,D3,$A$7=9,D3,$A$7=10,D4,$A$7=11,D4,$A$7=12,D4,$A$7=13,D5,$A$7=14,D5,$A$7=15,D5,$A$7=16,D6,$A$7=17,D6,$A$7=18,D6,$A$7=19,D7,$A$7=20,D7,$A$7=21,D7,$A$7=22,D8,$A$7=23,D8,$A$7=24,D8,$A$7=25,D9,$A$7=26,D9,$A$7=27,D9,$A$7=28,D10,$A$7=29,D10,$A$7=30,D10,$A$7=31,D11,$A$7=32,D11,$A$7=33,D11,$A$7=34,D12,$A$7=35,D12,$A$7=36,D12,$A$7=37,D13,$A$7=38,D13,$A$7=39,D13,$A$7=40,D14)</f>
        <v>6b</v>
      </c>
      <c r="W6" s="4" t="str" cm="1">
        <f t="array" ref="W6">_xlfn.IFS($A$7=1,0,$A$7=2,0,$A$7=3,D14,$A$7=4,D14,$A$7=5,D14,$A$7=6,D4,$A$7=7,D7,$A$7=8,D6,$A$7=9,D6,$A$7=10,D8,$A$7=11,D8,$A$7=12,D8,$A$7=13,D10,$A$7=14,D10,$A$7=15,D10,$A$7=16,D12,$A$7=17,D12,$A$7=18,D12,$A$7=19,D14,$A$7=20,D14,$A$7=21,D14,$A$7=22,D16,$A$7=23,D16,$A$7=24,D16,$A$7=25,D18,$A$7=26,D18,$A$7=27,D18,$A$7=28,D20,$A$7=29,D20,$A$7=30,D20,$A$7=31,D22,$A$7=32,D22,$A$7=33,D22,$A$7=34,D24,$A$7=35,D24,$A$7=36,D24,$A$7=37,D26,$A$7=38,D26,$A$7=39,D26,$A$7=40,D28)</f>
        <v>8c</v>
      </c>
      <c r="X6" s="4" t="str" cm="1">
        <f t="array" ref="X6">_xlfn.IFS($A$7=1,0,$A$7=2,0,$A$7=3,0,$A$7=4,D4,$A$7=5,D4,$A$7=6,D6,$A$7=7,D18,$A$7=8,D18,$A$7=9,D9,$A$7=10,D11,$A$7=11,D11,$A$7=12,D12,$A$7=13,D14,$A$7=14,D15,$A$7=15,D15,$A$7=16,D17,$A$7=17,D17,$A$7=18,D18,$A$7=19,D20,$A$7=20,D21,$A$7=21,D21,$A$7=22,D23,$A$7=23,D23,$A$7=24,D24,$A$7=25,D25,$A$7=26,D27,$A$7=27,D27,$A$7=28,D28,$A$7=29,D29,$A$7=30,D30,$A$7=31,D32,$A$7=32,D32,$A$7=33,D33,$A$7=34,D35,$A$7=35,D35,$A$7=36,D36,$A$7=37,D38,$A$7=38,D38,$A$7=39,D39,$A$7=40,D40)</f>
        <v>10d</v>
      </c>
      <c r="Y6" s="4" t="str" cm="1">
        <f t="array" ref="Y6">_xlfn.IFS($A$7=1,0,$A$7=2,0,$A$7=3,0,$A$7=4,D1,$A$7=5,D1,$A$7=6,D1,$A$7=7,D2,$A$7=8,D2,$A$7=9,D2,$A$7=10,D3,$A$7=11,D3,$A$7=12,D3,$A$7=13,D4,$A$7=14,D4,$A$7=15,D4,$A$7=16,D5,$A$7=17,D5,$A$7=18,D5,$A$7=19,D6,$A$7=20,D6,$A$7=21,D6,$A$7=22,D7,$A$7=23,D7,$A$7=24,D7,$A$7=25,D8,$A$7=26,D8,$A$7=27,D8,$A$7=28,D9,$A$7=29,D9,$A$7=30,D9,$A$7=31,D10,$A$7=32,D10,$A$7=33,D10,$A$7=34,D11,$A$7=35,D11,$A$7=36,D11,$A$7=37,D12,$A$7=38,D12,$A$7=39,D12,$A$7=40,D13)</f>
        <v>6a</v>
      </c>
      <c r="Z6" s="4" t="str" cm="1">
        <f t="array" ref="Z6">_xlfn.IFS($A$7=1,0,$A$7=2,0,$A$7=3,D13,$A$7=4,D13,$A$7=5,D13,$A$7=6,D3,$A$7=7,D6,$A$7=8,D5,$A$7=9,D5,$A$7=10,D7,$A$7=11,D7,$A$7=12,D7,$A$7=13,D9,$A$7=14,D9,$A$7=15,D9,$A$7=16,D11,$A$7=17,D11,$A$7=18,D11,$A$7=19,D13,$A$7=20,D13,$A$7=21,D13,$A$7=22,D15,$A$7=23,D15,$A$7=24,D15,$A$7=25,D17,$A$7=26,D17,$A$7=27,D17,$A$7=28,D19,$A$7=29,D19,$A$7=30,D19,$A$7=31,D21,$A$7=32,D21,$A$7=33,D21,$A$7=34,D23,$A$7=35,D23,$A$7=36,D23,$A$7=37,D25,$A$7=38,D25,$A$7=39,D25,$A$7=40,D27)</f>
        <v>8b</v>
      </c>
      <c r="AA6" s="4" t="str" cm="1">
        <f t="array" ref="AA6">_xlfn.IFS($A$7=1,0,$A$7=2,0,$A$7=3,0,$A$7=4,D3,$A$7=5,D3,$A$7=6,D5,$A$7=7,D17,$A$7=8,D17,$A$7=9,D8,$A$7=10,D10,$A$7=11,D10,$A$7=12,D11,$A$7=13,D13,$A$7=14,D14,$A$7=15,D14,$A$7=16,D16,$A$7=17,D16,$A$7=18,D17,$A$7=19,D19,$A$7=20,D20,$A$7=21,D20,$A$7=22,D22,$A$7=23,D22,$A$7=24,D23,$A$7=25,D24,$A$7=26,D26,$A$7=27,D26,$A$7=28,D27,$A$7=29,D28,$A$7=30,D29,$A$7=31,D31,$A$7=32,D31,$A$7=33,D32,$A$7=34,D34,$A$7=35,D34,$A$7=36,D35,$A$7=37,D37,$A$7=38,D37,$A$7=39,D38,$A$7=40,D39)</f>
        <v>10c</v>
      </c>
      <c r="AB6" s="4" t="str" cm="1">
        <f t="array" ref="AB6">_xlfn.IFS($A$7=1,0,$A$7=2,0,$A$7=3,0,$A$7=4,#REF!,$A$7=5,#REF!,$A$7=6,#REF!,$A$7=7,D1,$A$7=8,D1,$A$7=9,D1,$A$7=10,D2,$A$7=11,D2,$A$7=12,D2,$A$7=13,D3,$A$7=14,D3,$A$7=15,D3,$A$7=16,D4,$A$7=17,D4,$A$7=18,D4,$A$7=19,D5,$A$7=20,D5,$A$7=21,D5,$A$7=22,D6,$A$7=23,D6,$A$7=24,D6,$A$7=25,D7,$A$7=26,D7,$A$7=27,D7,$A$7=28,D8,$A$7=29,D8,$A$7=30,D8,$A$7=31,D9,$A$7=32,D9,$A$7=33,D9,$A$7=34,D10,$A$7=35,D10,$A$7=36,D10,$A$7=37,D11,$A$7=38,D11,$A$7=39,D11,$A$7=40,D12)</f>
        <v>5d</v>
      </c>
      <c r="AC6" s="4" t="str" cm="1">
        <f t="array" ref="AC6">_xlfn.IFS($A$7=1,0,$A$7=2,0,$A$7=3,D12,$A$7=4,D12,$A$7=5,D12,$A$7=6,D2,$A$7=7,D5,$A$7=8,D4,$A$7=9,D4,$A$7=10,D6,$A$7=11,D6,$A$7=12,D6,$A$7=13,D8,$A$7=14,D8,$A$7=15,D8,$A$7=16,D10,$A$7=17,D10,$A$7=18,D10,$A$7=19,D12,$A$7=20,D12,$A$7=21,D12,$A$7=22,D14,$A$7=23,D14,$A$7=24,D14,$A$7=25,D16,$A$7=26,D16,$A$7=27,D16,$A$7=28,D18,$A$7=29,D18,$A$7=30,D18,$A$7=31,D20,$A$7=32,D20,$A$7=33,D20,$A$7=34,D22,$A$7=35,D22,$A$7=36,D22,$A$7=37,D24,$A$7=38,D24,$A$7=39,D24,$A$7=40,D26)</f>
        <v>8a</v>
      </c>
      <c r="AD6" s="4" t="str" cm="1">
        <f t="array" ref="AD6">_xlfn.IFS($A$7=1,0,$A$7=2,0,$A$7=3,0,$A$7=4,D2,$A$7=5,D2,$A$7=6,D4,$A$7=7,D16,$A$7=8,D16,$A$7=9,D7,$A$7=10,D9,$A$7=11,D9,$A$7=12,D10,$A$7=13,D12,$A$7=14,D13,$A$7=15,D13,$A$7=16,D15,$A$7=17,D15,$A$7=18,D16,$A$7=19,D18,$A$7=20,D19,$A$7=21,D19,$A$7=22,D21,$A$7=23,D21,$A$7=24,D22,$A$7=25,D23,$A$7=26,D25,$A$7=27,D25,$A$7=28,D26,$A$7=29,D27,$A$7=30,D28,$A$7=31,D30,$A$7=32,D30,$A$7=33,D31,$A$7=34,D33,$A$7=35,D33,$A$7=36,D34,$A$7=37,D36,$A$7=38,D36,$A$7=39,D37,$A$7=40,D38)</f>
        <v>10b</v>
      </c>
      <c r="AE6" s="4" t="str" cm="1">
        <f t="array" ref="AE6">_xlfn.IFS($A$7=1,0,$A$7=2,0,$A$7=3,0,$A$7=4,#REF!,$A$7=5,#REF!,$A$7=6,#REF!,$A$7=7,#REF!,$A$7=8,#REF!,$A$7=9,#REF!,$A$7=10,D1,$A$7=11,D1,$A$7=12,D1,$A$7=13,D2,$A$7=14,D2,$A$7=15,D2,$A$7=16,D3,$A$7=17,D3,$A$7=18,D3,$A$7=19,D4,$A$7=20,D4,$A$7=21,D4,$A$7=22,D5,$A$7=23,D5,$A$7=24,D5,$A$7=25,D6,$A$7=26,D6,$A$7=27,D6,$A$7=28,D7,$A$7=29,D7,$A$7=30,D7,$A$7=31,D8,$A$7=32,D8,$A$7=33,D8,$A$7=34,D9,$A$7=35,D9,$A$7=36,D9,$A$7=37,D10,$A$7=38,D10,$A$7=39,D10,$A$7=40,D11)</f>
        <v>5c</v>
      </c>
      <c r="AF6" s="4" t="str" cm="1">
        <f t="array" ref="AF6">_xlfn.IFS($A$7=1,0,$A$7=2,0,$A$7=3,D11,$A$7=4,D11,$A$7=5,D11,$A$7=6,D1,$A$7=7,D4,$A$7=8,D3,$A$7=9,D3,$A$7=10,D5,$A$7=11,D5,$A$7=12,D5,$A$7=13,D7,$A$7=14,D7,$A$7=15,D7,$A$7=16,D9,$A$7=17,D9,$A$7=18,D9,$A$7=19,D11,$A$7=20,D11,$A$7=21,D11,$A$7=22,D13,$A$7=23,D13,$A$7=24,D13,$A$7=25,D15,$A$7=26,D15,$A$7=27,D15,$A$7=28,D17,$A$7=29,D17,$A$7=30,D17,$A$7=31,D19,$A$7=32,D19,$A$7=33,D19,$A$7=34,D21,$A$7=35,D21,$A$7=36,D21,$A$7=37,D23,$A$7=38,D23,$A$7=39,D23,$A$7=40,D25)</f>
        <v>7d</v>
      </c>
      <c r="AG6" s="4" t="str" cm="1">
        <f t="array" ref="AG6">_xlfn.IFS($A$7=1,0,$A$7=2,0,$A$7=3,0,$A$7=4,D1,$A$7=5,D1,$A$7=6,D3,$A$7=7,D15,$A$7=8,D15,$A$7=9,D6,$A$7=10,D8,$A$7=11,D8,$A$7=12,D9,$A$7=13,D11,$A$7=14,D12,$A$7=15,D12,$A$7=16,D14,$A$7=17,D14,$A$7=18,D15,$A$7=19,D17,$A$7=20,D18,$A$7=21,D18,$A$7=22,D20,$A$7=23,D20,$A$7=24,D21,$A$7=25,D22,$A$7=26,D24,$A$7=27,D24,$A$7=28,D25,$A$7=29,D26,$A$7=30,D27,$A$7=31,D29,$A$7=32,D29,$A$7=33,D30,$A$7=34,D32,$A$7=35,D32,$A$7=36,D33,$A$7=37,D35,$A$7=38,D35,$A$7=39,D36,$A$7=40,D37)</f>
        <v>10a</v>
      </c>
      <c r="AH6" s="4" t="str" cm="1">
        <f t="array" ref="AH6">_xlfn.IFS($A$7=1,0,$A$7=2,0,$A$7=3,0,$A$7=4,#REF!,$A$7=5,#REF!,$A$7=6,#REF!,$A$7=7,#REF!,$A$7=8,#REF!,$A$7=9,#REF!,$A$7=10,#REF!,$A$7=11,#REF!,$A$7=12,#REF!,$A$7=13,D1,$A$7=14,D1,$A$7=15,D1,$A$7=16,D2,$A$7=17,D2,$A$7=18,D2,$A$7=19,D3,$A$7=20,D3,$A$7=21,D3,$A$7=22,D4,$A$7=23,D4,$A$7=24,D4,$A$7=25,D5,$A$7=26,D5,$A$7=27,D5,$A$7=28,D6,$A$7=29,D6,$A$7=30,D6,$A$7=31,D7,$A$7=32,D7,$A$7=33,D7,$A$7=34,D8,$A$7=35,D8,$A$7=36,D8,$A$7=37,D9,$A$7=38,D9,$A$7=39,D9,$A$7=40,D10)</f>
        <v>5b</v>
      </c>
      <c r="AI6" s="4" t="str" cm="1">
        <f t="array" ref="AI6">_xlfn.IFS($A$7=1,0,$A$7=2,0,$A$7=3,D10,$A$7=4,D10,$A$7=5,D10,$A$7=6,#REF!,$A$7=7,D3,$A$7=8,D2,$A$7=9,D2,$A$7=10,D4,$A$7=11,D4,$A$7=12,D4,$A$7=13,D6,$A$7=14,D6,$A$7=15,D6,$A$7=16,D8,$A$7=17,D8,$A$7=18,D8,$A$7=19,D10,$A$7=20,D10,$A$7=21,D10,$A$7=22,D12,$A$7=23,D12,$A$7=24,D12,$A$7=25,D14,$A$7=26,D14,$A$7=27,D14,$A$7=28,D16,$A$7=29,D16,$A$7=30,D16,$A$7=31,D18,$A$7=32,D18,$A$7=33,D18,$A$7=34,D20,$A$7=35,D20,$A$7=36,D20,$A$7=37,D22,$A$7=38,D22,$A$7=39,D22,$A$7=40,D24)</f>
        <v>7c</v>
      </c>
      <c r="AJ6" s="4" t="str" cm="1">
        <f t="array" ref="AJ6">_xlfn.IFS($A$7=1,0,$A$7=2,0,$A$7=3,0,$A$7=4,#REF!,$A$7=5,#REF!,$A$7=6,D2,$A$7=7,D14,$A$7=8,D14,$A$7=9,D5,$A$7=10,D7,$A$7=11,D7,$A$7=12,D8,$A$7=13,D10,$A$7=14,D11,$A$7=15,D11,$A$7=16,D13,$A$7=17,D13,$A$7=18,D14,$A$7=19,D16,$A$7=20,D17,$A$7=21,D17,$A$7=22,D19,$A$7=23,D19,$A$7=24,D20,$A$7=25,D21,$A$7=26,D23,$A$7=27,D23,$A$7=28,D24,$A$7=29,D25,$A$7=30,D26,$A$7=31,D28,$A$7=32,D28,$A$7=33,D29,$A$7=34,D31,$A$7=35,D31,$A$7=36,D32,$A$7=37,D34,$A$7=38,D34,$A$7=39,D35,$A$7=40,D36)</f>
        <v>9d</v>
      </c>
      <c r="AK6" s="4" t="str" cm="1">
        <f t="array" ref="AK6">_xlfn.IFS($A$7=1,0,$A$7=2,0,$A$7=3,0,$A$7=4,#REF!,$A$7=5,#REF!,$A$7=6,#REF!,$A$7=7,#REF!,$A$7=8,#REF!,$A$7=9,#REF!,$A$7=10,#REF!,$A$7=11,#REF!,$A$7=12,#REF!,$A$7=13,#REF!,$A$7=14,#REF!,$A$7=15,#REF!,$A$7=16,D1,$A$7=17,D1,$A$7=18,D1,$A$7=19,D2,$A$7=20,D2,$A$7=21,D2,$A$7=22,D3,$A$7=23,D3,$A$7=24,D3,$A$7=25,D4,$A$7=26,D4,$A$7=27,D4,$A$7=28,D5,$A$7=29,D5,$A$7=30,D5,$A$7=31,D6,$A$7=32,D6,$A$7=33,D6,$A$7=34,D7,$A$7=35,D7,$A$7=36,D7,$A$7=37,D8,$A$7=38,D8,$A$7=39,D8,$A$7=40,D9)</f>
        <v>5a</v>
      </c>
      <c r="AL6" s="4" t="str" cm="1">
        <f t="array" ref="AL6">_xlfn.IFS($A$7=1,0,$A$7=2,0,$A$7=3,D9,$A$7=4,D9,$A$7=5,D9,$A$7=6,#REF!,$A$7=7,D2,$A$7=8,D1,$A$7=9,D1,$A$7=10,D3,$A$7=11,D3,$A$7=12,D3,$A$7=13,D5,$A$7=14,D5,$A$7=15,D5,$A$7=16,D7,$A$7=17,D7,$A$7=18,D7,$A$7=19,D9,$A$7=20,D9,$A$7=21,D9,$A$7=22,D11,$A$7=23,D11,$A$7=24,D11,$A$7=25,D13,$A$7=26,D13,$A$7=27,D13,$A$7=28,D15,$A$7=29,D15,$A$7=30,D15,$A$7=31,D17,$A$7=32,D17,$A$7=33,D17,$A$7=34,D19,$A$7=35,D19,$A$7=36,D19,$A$7=37,D21,$A$7=38,D21,$A$7=39,D21,$A$7=40,D23)</f>
        <v>7b</v>
      </c>
      <c r="AM6" s="4" t="str" cm="1">
        <f t="array" ref="AM6">_xlfn.IFS($A$7=1,0,$A$7=2,0,$A$7=3,0,$A$7=4,#REF!,$A$7=5,#REF!,$A$7=6,D1,$A$7=7,D13,$A$7=8,D13,$A$7=9,D4,$A$7=10,D6,$A$7=11,D6,$A$7=12,D7,$A$7=13,D9,$A$7=14,D10,$A$7=15,D10,$A$7=16,D12,$A$7=17,D12,$A$7=18,D13,$A$7=19,D15,$A$7=20,D16,$A$7=21,D16,$A$7=22,D18,$A$7=23,D18,$A$7=24,D19,$A$7=25,D20,$A$7=26,D22,$A$7=27,D22,$A$7=28,D23,$A$7=29,D24,$A$7=30,D25,$A$7=31,D27,$A$7=32,D27,$A$7=33,D28,$A$7=34,D30,$A$7=35,D30,$A$7=36,D31,$A$7=37,D33,$A$7=38,D33,$A$7=39,D34,$A$7=40,D35)</f>
        <v>9c</v>
      </c>
      <c r="AN6" s="4" cm="1">
        <f t="array" ref="AN6">_xlfn.IFS($A$7=1,0,$A$7=2,0,$A$7=3,0,$A$7=4,#REF!,$A$7=5,#REF!,$A$7=6,#REF!,$A$7=7,#REF!,$A$7=8,#REF!,$A$7=9,#REF!,$A$7=10,#REF!,$A$7=11,#REF!,$A$7=12,#REF!,$A$7=13,#REF!,$A$7=14,#REF!,$A$7=15,#REF!,$A$7=16,#REF!,$A$7=17,#REF!,$A$7=18,#REF!,$A$7=19,D1,$A$7=20,D1,$A$7=21,D1,$A$7=22,D2,$A$7=23,D2,$A$7=24,D2,$A$7=25,D3,$A$7=26,D3,$A$7=27,D3,$A$7=28,D4,$A$7=29,D4,$A$7=30,D4,$A$7=31,D5,$A$7=32,D5,$A$7=33,D5,$A$7=34,D6,$A$7=35,D6,$A$7=36,D6,$A$7=37,D7,$A$7=38,D7,$A$7=39,D7,$A$7=40,D8)</f>
        <v>1</v>
      </c>
      <c r="AO6" s="4" t="str" cm="1">
        <f t="array" ref="AO6">_xlfn.IFS($A$7=1,0,$A$7=2,0,$A$7=3,D8,$A$7=4,D8,$A$7=5,D8,$A$7=6,#REF!,$A$7=7,D1,$A$7=8,#REF!,$A$7=9,#REF!,$A$7=10,D2,$A$7=11,D2,$A$7=12,D2,$A$7=13,D4,$A$7=14,D4,$A$7=15,D4,$A$7=16,D6,$A$7=17,D6,$A$7=18,D6,$A$7=19,D8,$A$7=20,D8,$A$7=21,D8,$A$7=22,D10,$A$7=23,D10,$A$7=24,D10,$A$7=25,D12,$A$7=26,D12,$A$7=27,D12,$A$7=28,D14,$A$7=29,D14,$A$7=30,D14,$A$7=31,D16,$A$7=32,D16,$A$7=33,D16,$A$7=34,D18,$A$7=35,D18,$A$7=36,D18,$A$7=37,D20,$A$7=38,D20,$A$7=39,D20,$A$7=40,D22)</f>
        <v>7a</v>
      </c>
      <c r="AP6" s="4" t="str" cm="1">
        <f t="array" ref="AP6">_xlfn.IFS($A$7=1,0,$A$7=2,0,$A$7=3,0,$A$7=4,#REF!,$A$7=5,#REF!,$A$7=6,#REF!,$A$7=7,D12,$A$7=8,D12,$A$7=9,D3,$A$7=10,D5,$A$7=11,D5,$A$7=12,D6,$A$7=13,D8,$A$7=14,D9,$A$7=15,D9,$A$7=16,D11,$A$7=17,D11,$A$7=18,D12,$A$7=19,D14,$A$7=20,D15,$A$7=21,D15,$A$7=22,D17,$A$7=23,D17,$A$7=24,D18,$A$7=25,D19,$A$7=26,D21,$A$7=27,D21,$A$7=28,D22,$A$7=29,D23,$A$7=30,D24,$A$7=31,D26,$A$7=32,D26,$A$7=33,D27,$A$7=34,D29,$A$7=35,D29,$A$7=36,D30,$A$7=37,D32,$A$7=38,D32,$A$7=39,D33,$A$7=40,D34)</f>
        <v>9b</v>
      </c>
      <c r="AQ6" s="4" cm="1">
        <f t="array" ref="AQ6">_xlfn.IFS($A$7=1,0,$A$7=2,0,$A$7=3,0,$A$7=4,#REF!,$A$7=5,#REF!,$A$7=6,#REF!,$A$7=7,#REF!,$A$7=8,#REF!,$A$7=9,#REF!,$A$7=10,#REF!,$A$7=11,#REF!,$A$7=12,#REF!,$A$7=13,#REF!,$A$7=14,#REF!,$A$7=15,#REF!,$A$7=16,#REF!,$A$7=17,#REF!,$A$7=18,#REF!,$A$7=19,#REF!,$A$7=20,#REF!,$A$7=21,#REF!,$A$7=22,D1,$A$7=23,D1,$A$7=24,D1,$A$7=25,D2,$A$7=26,D2,$A$7=27,D2,$A$7=28,D3,$A$7=29,D3,$A$7=30,D3,$A$7=31,D4,$A$7=32,D4,$A$7=33,D4,$A$7=34,D5,$A$7=35,D5,$A$7=36,D5,$A$7=37,D6,$A$7=38,D6,$A$7=39,D6,$A$7=40,D7)</f>
        <v>0</v>
      </c>
      <c r="AR6" s="4" t="str" cm="1">
        <f t="array" ref="AR6">_xlfn.IFS($A$7=1,0,$A$7=2,0,$A$7=3,D7,$A$7=4,D7,$A$7=5,D7,$A$7=6,#REF!,$A$7=7,#REF!,$A$7=8,#REF!,$A$7=9,#REF!,$A$7=10,D1,$A$7=11,D1,$A$7=12,D1,$A$7=13,D3,$A$7=14,D3,$A$7=15,D3,$A$7=16,D5,$A$7=17,D5,$A$7=18,D5,$A$7=19,D7,$A$7=20,D7,$A$7=21,D7,$A$7=22,D9,$A$7=23,D9,$A$7=24,D9,$A$7=25,D11,$A$7=26,D11,$A$7=27,D11,$A$7=28,D13,$A$7=29,D13,$A$7=30,D13,$A$7=31,D15,$A$7=32,D15,$A$7=33,D15,$A$7=34,D17,$A$7=35,D17,$A$7=36,D17,$A$7=37,D19,$A$7=38,D19,$A$7=39,D19,$A$7=40,D21)</f>
        <v>6d</v>
      </c>
      <c r="AS6" s="4" t="str" cm="1">
        <f t="array" ref="AS6">_xlfn.IFS($A$7=1,0,$A$7=2,0,$A$7=3,0,$A$7=4,#REF!,$A$7=5,#REF!,$A$7=6,#REF!,$A$7=7,D11,$A$7=8,D11,$A$7=9,D2,$A$7=10,D4,$A$7=11,D4,$A$7=12,D5,$A$7=13,D7,$A$7=14,D8,$A$7=15,D8,$A$7=16,D10,$A$7=17,D10,$A$7=18,D11,$A$7=19,D13,$A$7=20,D14,$A$7=21,D14,$A$7=22,D16,$A$7=23,D16,$A$7=24,D17,$A$7=25,D18,$A$7=26,D20,$A$7=27,D20,$A$7=28,D21,$A$7=29,D22,$A$7=30,D23,$A$7=31,D25,$A$7=32,D25,$A$7=33,D26,$A$7=34,D28,$A$7=35,D28,$A$7=36,D29,$A$7=37,D31,$A$7=38,D31,$A$7=39,D32,$A$7=40,D33)</f>
        <v>9a</v>
      </c>
    </row>
    <row r="7" spans="1:63" x14ac:dyDescent="0.2">
      <c r="A7" s="1">
        <f>'Zeitpläne Stationen'!E9</f>
        <v>26</v>
      </c>
      <c r="B7">
        <v>4</v>
      </c>
      <c r="C7" s="3">
        <f t="shared" si="0"/>
        <v>0.4375</v>
      </c>
      <c r="D7" s="4" t="str">
        <f>'Zeitpläne Stationen'!B6</f>
        <v>5d</v>
      </c>
      <c r="E7" s="4" t="str" cm="1">
        <f t="array" ref="E7">_xlfn.IFS($A$7=1,0,$A$7=2,0,$A$7=3,D9,$A$7=4,D9,$A$7=5,D9,$A$7=6,D9,$A$7=7,D10,$A$7=8,D10,$A$7=9,D10,$A$7=10,0,$A$7=11,0,$A$7=12,D11,$A$7=13,D12,$A$7=14,D12,$A$7=15,D12,$A$7=16,D13,$A$7=17,D13,$A$7=18,D13,$A$7=19,D14,$A$7=20,D14,$A$7=21,D14,$A$7=22,D15,$A$7=23,D15,$A$7=24,D15,$A$7=25,D16,$A$7=26,D16,$A$7=27,D16,$A$7=28,D17,$A$7=29,D17,$A$7=30,D17,$A$7=31,D18,$A$7=32,D18,$A$7=33,D18,$A$7=34,D19,$A$7=35,D19,$A$7=36,D19,$A$7=37,D20,$A$7=38,D20,$A$7=39,D20,$A$7=40,D21)</f>
        <v>8a</v>
      </c>
      <c r="F7" s="4" t="str" cm="1">
        <f t="array" ref="F7">_xlfn.IFS($A$7=1,0,$A$7=2,0,$A$7=3,0,$A$7=4,0,$A$7=5,0,$A$7=6,0,$A$7=7,D13,$A$7=8,D13,$A$7=9,D13,$A$7=10,D14,$A$7=11,D14,$A$7=12,D15,$A$7=13,D16,$A$7=14,D17,$A$7=15,D17,$A$7=16,D18,$A$7=17,D18,$A$7=18,D19,$A$7=19,D20,$A$7=20,D21,$A$7=21,D21,$A$7=22,D22,$A$7=23,D22,$A$7=24,D23,$A$7=25,D23,$A$7=26,D25,$A$7=27,D25,$A$7=28,D25,$A$7=29,0,$A$7=30,D27,$A$7=31,D28,$A$7=32,D28,$A$7=33,D29,$A$7=34,D30,$A$7=35,D30,$A$7=36,D31,$A$7=37,D32,$A$7=38,D32,$A$7=39,D33,$A$7=40,D33)</f>
        <v>10b</v>
      </c>
      <c r="G7" s="4" t="str">
        <f t="shared" si="1"/>
        <v>5c</v>
      </c>
      <c r="H7" s="4" t="str">
        <f t="shared" si="2"/>
        <v>7d</v>
      </c>
      <c r="I7" s="4" t="str">
        <f t="shared" si="3"/>
        <v>10a</v>
      </c>
      <c r="J7" s="4" t="str">
        <f t="shared" ref="J7:L7" si="4">D5</f>
        <v>5b</v>
      </c>
      <c r="K7" s="4" t="str">
        <f t="shared" si="4"/>
        <v>7c</v>
      </c>
      <c r="L7" s="4" t="str">
        <f t="shared" si="4"/>
        <v>9d</v>
      </c>
      <c r="M7" s="4" t="str">
        <f>D4</f>
        <v>5a</v>
      </c>
      <c r="N7" s="4" t="str">
        <f>E4</f>
        <v>7b</v>
      </c>
      <c r="O7" s="4" t="str">
        <f>F4</f>
        <v>9c</v>
      </c>
      <c r="P7" s="4" t="str" cm="1">
        <f t="array" ref="P7">_xlfn.IFS($A$7=1,0,$A$7=2,0,$A$7=3,0,$A$7=4,D5,$A$7=5,D5,$A$7=6,D5,$A$7=7,D6,$A$7=8,D6,$A$7=9,D6,$A$7=10,D7,$A$7=11,D7,$A$7=12,D7,$A$7=13,D8,$A$7=14,D8,$A$7=15,D8,$A$7=16,D9,$A$7=17,D9,$A$7=18,D9,$A$7=19,D10,$A$7=20,D10,$A$7=21,D10,$A$7=22,D11,$A$7=23,D11,$A$7=24,D11,$A$7=25,D12,$A$7=26,D12,$A$7=27,D12,$A$7=28,D13,$A$7=29,D13,$A$7=30,D13,$A$7=31,D14,$A$7=32,D14,$A$7=33,D14,$A$7=34,D15,$A$7=35,D15,$A$7=36,D15,$A$7=37,D16,$A$7=38,D16,$A$7=39,D16,$A$7=40,D17)</f>
        <v>7a</v>
      </c>
      <c r="Q7" s="4" t="str" cm="1">
        <f t="array" ref="Q7">_xlfn.IFS($A$7=1,0,$A$7=2,0,$A$7=3,D17,$A$7=4,D17,$A$7=5,D17,$A$7=6,D7,$A$7=7,D10,$A$7=8,D9,$A$7=9,D9,$A$7=10,0,$A$7=11,D19,$A$7=12,D11,$A$7=13,D20,$A$7=14,D13,$A$7=15,D13,$A$7=16,D21,$A$7=17,D21,$A$7=18,D15,$A$7=19,0,$A$7=20,D17,$A$7=21,D17,$A$7=22,0,$A$7=23,D19,$A$7=24,D19,$A$7=25,0,$A$7=26,D21,$A$7=27,D21,$A$7=28,0,$A$7=29,D23,$A$7=30,D23,$A$7=31,0,$A$7=32,0,$A$7=33,D25,$A$7=34,0,$A$7=35,0,$A$7=36,D27,$A$7=37,0,$A$7=38,D29,$A$7=39,D29,$A$7=40,D31)</f>
        <v>9b</v>
      </c>
      <c r="R7" s="4" cm="1">
        <f t="array" ref="R7">_xlfn.IFS($A$7=1,0,$A$7=2,0,$A$7=3,0,$A$7=4,D7,$A$7=5,D7,$A$7=6,D9,$A$7=7,D21,$A$7=8,D21,$A$7=9,D12,$A$7=10,0,$A$7=11,D14,$A$7=12,D15,$A$7=13,0,$A$7=14,D23,$A$7=15,D18,$A$7=16,0,$A$7=17,D20,$A$7=18,D21,$A$7=19,0,$A$7=20,0,$A$7=21,D24,$A$7=22,0,$A$7=23,D26,$A$7=24,D27,$A$7=25,D28,$A$7=26,0,$A$7=27,D30,$A$7=28,D31,$A$7=29,D32,$A$7=30,D33,$A$7=31,0,$A$7=32,D35,$A$7=33,D36,$A$7=34,0,$A$7=35,D38,$A$7=36,D39,$A$7=37,0,$A$7=38,D41,$A$7=39,D42,$A$7=40,D43)</f>
        <v>0</v>
      </c>
      <c r="S7" s="4" t="str" cm="1">
        <f t="array" ref="S7">_xlfn.IFS($A$7=1,0,$A$7=2,0,$A$7=3,0,$A$7=4,D4,$A$7=5,D4,$A$7=6,D4,$A$7=7,D5,$A$7=8,D5,$A$7=9,D5,$A$7=10,D6,$A$7=11,D6,$A$7=12,D6,$A$7=13,D7,$A$7=14,D7,$A$7=15,D7,$A$7=16,D8,$A$7=17,D8,$A$7=18,D8,$A$7=19,D9,$A$7=20,D9,$A$7=21,D9,$A$7=22,D10,$A$7=23,D10,$A$7=24,D10,$A$7=25,D11,$A$7=26,D11,$A$7=27,D11,$A$7=28,D12,$A$7=29,D12,$A$7=30,D12,$A$7=31,D13,$A$7=32,D13,$A$7=33,D13,$A$7=34,D14,$A$7=35,D14,$A$7=36,D14,$A$7=37,D15,$A$7=38,D15,$A$7=39,D15,$A$7=40,D16)</f>
        <v>6d</v>
      </c>
      <c r="T7" s="4" t="str" cm="1">
        <f t="array" ref="T7">_xlfn.IFS($A$7=1,0,$A$7=2,0,$A$7=3,D16,$A$7=4,D16,$A$7=5,D16,$A$7=6,D6,$A$7=7,D9,$A$7=8,D8,$A$7=9,D8,$A$7=10,D10,$A$7=11,D10,$A$7=12,D10,$A$7=13,D12,$A$7=14,D12,$A$7=15,D12,$A$7=16,D14,$A$7=17,D14,$A$7=18,D14,$A$7=19,D16,$A$7=20,D16,$A$7=21,D16,$A$7=22,D18,$A$7=23,D18,$A$7=24,D18,$A$7=25,D20,$A$7=26,D20,$A$7=27,D20,$A$7=28,D22,$A$7=29,D22,$A$7=30,D22,$A$7=31,D24,$A$7=32,D24,$A$7=33,D24,$A$7=34,D26,$A$7=35,D26,$A$7=36,D26,$A$7=37,D28,$A$7=38,D28,$A$7=39,D28,$A$7=40,D30)</f>
        <v>9a</v>
      </c>
      <c r="U7" s="4" t="str" cm="1">
        <f t="array" ref="U7">_xlfn.IFS($A$7=1,0,$A$7=2,0,$A$7=3,0,$A$7=4,D6,$A$7=5,D6,$A$7=6,D8,$A$7=7,D20,$A$7=8,D20,$A$7=9,D11,$A$7=10,D13,$A$7=11,D13,$A$7=12,D14,$A$7=13,D16,$A$7=14,D17,$A$7=15,D17,$A$7=16,D19,$A$7=17,D19,$A$7=18,D20,$A$7=19,D22,$A$7=20,D23,$A$7=21,D23,$A$7=22,D25,$A$7=23,D25,$A$7=24,D26,$A$7=25,D27,$A$7=26,D29,$A$7=27,D29,$A$7=28,D30,$A$7=29,D31,$A$7=30,D32,$A$7=31,D34,$A$7=32,D34,$A$7=33,D35,$A$7=34,D37,$A$7=35,D37,$A$7=36,D38,$A$7=37,D40,$A$7=38,D40,$A$7=39,D41,$A$7=40,D42)</f>
        <v>11b</v>
      </c>
      <c r="V7" s="4" t="str" cm="1">
        <f t="array" ref="V7">_xlfn.IFS($A$7=1,0,$A$7=2,0,$A$7=3,0,$A$7=4,D3,$A$7=5,D3,$A$7=6,D3,$A$7=7,D4,$A$7=8,D4,$A$7=9,D4,$A$7=10,D5,$A$7=11,D5,$A$7=12,D5,$A$7=13,D6,$A$7=14,D6,$A$7=15,D6,$A$7=16,D7,$A$7=17,D7,$A$7=18,D7,$A$7=19,D8,$A$7=20,D8,$A$7=21,D8,$A$7=22,D9,$A$7=23,D9,$A$7=24,D9,$A$7=25,D10,$A$7=26,D10,$A$7=27,D10,$A$7=28,D11,$A$7=29,D11,$A$7=30,D11,$A$7=31,D12,$A$7=32,D12,$A$7=33,D12,$A$7=34,D13,$A$7=35,D13,$A$7=36,D13,$A$7=37,D14,$A$7=38,D14,$A$7=39,D14,$A$7=40,D15)</f>
        <v>6c</v>
      </c>
      <c r="W7" s="4" t="str" cm="1">
        <f t="array" ref="W7">_xlfn.IFS($A$7=1,0,$A$7=2,0,$A$7=3,D15,$A$7=4,D15,$A$7=5,D15,$A$7=6,D5,$A$7=7,D8,$A$7=8,D7,$A$7=9,D7,$A$7=10,D9,$A$7=11,D9,$A$7=12,D9,$A$7=13,D11,$A$7=14,D11,$A$7=15,D11,$A$7=16,D13,$A$7=17,D13,$A$7=18,D13,$A$7=19,D15,$A$7=20,D15,$A$7=21,D15,$A$7=22,D17,$A$7=23,D17,$A$7=24,D17,$A$7=25,D19,$A$7=26,D19,$A$7=27,D19,$A$7=28,D21,$A$7=29,D21,$A$7=30,D21,$A$7=31,D23,$A$7=32,D23,$A$7=33,D23,$A$7=34,D25,$A$7=35,D25,$A$7=36,D25,$A$7=37,D27,$A$7=38,D27,$A$7=39,D27,$A$7=40,D29)</f>
        <v>8d</v>
      </c>
      <c r="X7" s="4" t="str" cm="1">
        <f t="array" ref="X7">_xlfn.IFS($A$7=1,0,$A$7=2,0,$A$7=3,0,$A$7=4,D5,$A$7=5,D5,$A$7=6,D7,$A$7=7,D19,$A$7=8,D19,$A$7=9,D10,$A$7=10,D12,$A$7=11,D12,$A$7=12,D13,$A$7=13,D15,$A$7=14,D16,$A$7=15,D16,$A$7=16,D18,$A$7=17,D18,$A$7=18,D19,$A$7=19,D21,$A$7=20,D22,$A$7=21,D22,$A$7=22,D24,$A$7=23,D24,$A$7=24,D25,$A$7=25,D26,$A$7=26,D28,$A$7=27,D28,$A$7=28,D29,$A$7=29,D30,$A$7=30,D31,$A$7=31,D33,$A$7=32,D33,$A$7=33,D34,$A$7=34,D36,$A$7=35,D36,$A$7=36,D37,$A$7=37,D39,$A$7=38,D39,$A$7=39,D40,$A$7=40,D41)</f>
        <v>11a</v>
      </c>
      <c r="Y7" s="4" t="str" cm="1">
        <f t="array" ref="Y7">_xlfn.IFS($A$7=1,0,$A$7=2,0,$A$7=3,0,$A$7=4,D2,$A$7=5,D2,$A$7=6,D2,$A$7=7,D3,$A$7=8,D3,$A$7=9,D3,$A$7=10,D4,$A$7=11,D4,$A$7=12,D4,$A$7=13,D5,$A$7=14,D5,$A$7=15,D5,$A$7=16,D6,$A$7=17,D6,$A$7=18,D6,$A$7=19,D7,$A$7=20,D7,$A$7=21,D7,$A$7=22,D8,$A$7=23,D8,$A$7=24,D8,$A$7=25,D9,$A$7=26,D9,$A$7=27,D9,$A$7=28,D10,$A$7=29,D10,$A$7=30,D10,$A$7=31,D11,$A$7=32,D11,$A$7=33,D11,$A$7=34,D12,$A$7=35,D12,$A$7=36,D12,$A$7=37,D13,$A$7=38,D13,$A$7=39,D13,$A$7=40,D14)</f>
        <v>6b</v>
      </c>
      <c r="Z7" s="4" t="str" cm="1">
        <f t="array" ref="Z7">_xlfn.IFS($A$7=1,0,$A$7=2,0,$A$7=3,D14,$A$7=4,D14,$A$7=5,D14,$A$7=6,D4,$A$7=7,D7,$A$7=8,D6,$A$7=9,D6,$A$7=10,D8,$A$7=11,D8,$A$7=12,D8,$A$7=13,D10,$A$7=14,D10,$A$7=15,D10,$A$7=16,D12,$A$7=17,D12,$A$7=18,D12,$A$7=19,D14,$A$7=20,D14,$A$7=21,D14,$A$7=22,D16,$A$7=23,D16,$A$7=24,D16,$A$7=25,D18,$A$7=26,D18,$A$7=27,D18,$A$7=28,D20,$A$7=29,D20,$A$7=30,D20,$A$7=31,D22,$A$7=32,D22,$A$7=33,D22,$A$7=34,D24,$A$7=35,D24,$A$7=36,D24,$A$7=37,D26,$A$7=38,D26,$A$7=39,D26,$A$7=40,D28)</f>
        <v>8c</v>
      </c>
      <c r="AA7" s="4" t="str" cm="1">
        <f t="array" ref="AA7">_xlfn.IFS($A$7=1,0,$A$7=2,0,$A$7=3,0,$A$7=4,D4,$A$7=5,D4,$A$7=6,D6,$A$7=7,D18,$A$7=8,D18,$A$7=9,D9,$A$7=10,D11,$A$7=11,D11,$A$7=12,D12,$A$7=13,D14,$A$7=14,D15,$A$7=15,D15,$A$7=16,D17,$A$7=17,D17,$A$7=18,D18,$A$7=19,D20,$A$7=20,D21,$A$7=21,D21,$A$7=22,D23,$A$7=23,D23,$A$7=24,D24,$A$7=25,D25,$A$7=26,D27,$A$7=27,D27,$A$7=28,D28,$A$7=29,D29,$A$7=30,D30,$A$7=31,D32,$A$7=32,D32,$A$7=33,D33,$A$7=34,D35,$A$7=35,D35,$A$7=36,D36,$A$7=37,D38,$A$7=38,D38,$A$7=39,D39,$A$7=40,D40)</f>
        <v>10d</v>
      </c>
      <c r="AB7" s="4" t="str" cm="1">
        <f t="array" ref="AB7">_xlfn.IFS($A$7=1,0,$A$7=2,0,$A$7=3,0,$A$7=4,D1,$A$7=5,D1,$A$7=6,D1,$A$7=7,D2,$A$7=8,D2,$A$7=9,D2,$A$7=10,D3,$A$7=11,D3,$A$7=12,D3,$A$7=13,D4,$A$7=14,D4,$A$7=15,D4,$A$7=16,D5,$A$7=17,D5,$A$7=18,D5,$A$7=19,D6,$A$7=20,D6,$A$7=21,D6,$A$7=22,D7,$A$7=23,D7,$A$7=24,D7,$A$7=25,D8,$A$7=26,D8,$A$7=27,D8,$A$7=28,D9,$A$7=29,D9,$A$7=30,D9,$A$7=31,D10,$A$7=32,D10,$A$7=33,D10,$A$7=34,D11,$A$7=35,D11,$A$7=36,D11,$A$7=37,D12,$A$7=38,D12,$A$7=39,D12,$A$7=40,D13)</f>
        <v>6a</v>
      </c>
      <c r="AC7" s="4" t="str" cm="1">
        <f t="array" ref="AC7">_xlfn.IFS($A$7=1,0,$A$7=2,0,$A$7=3,D13,$A$7=4,D13,$A$7=5,D13,$A$7=6,D3,$A$7=7,D6,$A$7=8,D5,$A$7=9,D5,$A$7=10,D7,$A$7=11,D7,$A$7=12,D7,$A$7=13,D9,$A$7=14,D9,$A$7=15,D9,$A$7=16,D11,$A$7=17,D11,$A$7=18,D11,$A$7=19,D13,$A$7=20,D13,$A$7=21,D13,$A$7=22,D15,$A$7=23,D15,$A$7=24,D15,$A$7=25,D17,$A$7=26,D17,$A$7=27,D17,$A$7=28,D19,$A$7=29,D19,$A$7=30,D19,$A$7=31,D21,$A$7=32,D21,$A$7=33,D21,$A$7=34,D23,$A$7=35,D23,$A$7=36,D23,$A$7=37,D25,$A$7=38,D25,$A$7=39,D25,$A$7=40,D27)</f>
        <v>8b</v>
      </c>
      <c r="AD7" s="4" t="str" cm="1">
        <f t="array" ref="AD7">_xlfn.IFS($A$7=1,0,$A$7=2,0,$A$7=3,0,$A$7=4,D3,$A$7=5,D3,$A$7=6,D5,$A$7=7,D17,$A$7=8,D17,$A$7=9,D8,$A$7=10,D10,$A$7=11,D10,$A$7=12,D11,$A$7=13,D13,$A$7=14,D14,$A$7=15,D14,$A$7=16,D16,$A$7=17,D16,$A$7=18,D17,$A$7=19,D19,$A$7=20,D20,$A$7=21,D20,$A$7=22,D22,$A$7=23,D22,$A$7=24,D23,$A$7=25,D24,$A$7=26,D26,$A$7=27,D26,$A$7=28,D27,$A$7=29,D28,$A$7=30,D29,$A$7=31,D31,$A$7=32,D31,$A$7=33,D32,$A$7=34,D34,$A$7=35,D34,$A$7=36,D35,$A$7=37,D37,$A$7=38,D37,$A$7=39,D38,$A$7=40,D39)</f>
        <v>10c</v>
      </c>
      <c r="AE7" s="4" t="str" cm="1">
        <f t="array" ref="AE7">_xlfn.IFS($A$7=1,0,$A$7=2,0,$A$7=3,0,$A$7=4,#REF!,$A$7=5,#REF!,$A$7=6,#REF!,$A$7=7,D1,$A$7=8,D1,$A$7=9,D1,$A$7=10,D2,$A$7=11,D2,$A$7=12,D2,$A$7=13,D3,$A$7=14,D3,$A$7=15,D3,$A$7=16,D4,$A$7=17,D4,$A$7=18,D4,$A$7=19,D5,$A$7=20,D5,$A$7=21,D5,$A$7=22,D6,$A$7=23,D6,$A$7=24,D6,$A$7=25,D7,$A$7=26,D7,$A$7=27,D7,$A$7=28,D8,$A$7=29,D8,$A$7=30,D8,$A$7=31,D9,$A$7=32,D9,$A$7=33,D9,$A$7=34,D10,$A$7=35,D10,$A$7=36,D10,$A$7=37,D11,$A$7=38,D11,$A$7=39,D11,$A$7=40,D12)</f>
        <v>5d</v>
      </c>
      <c r="AF7" s="4" t="str" cm="1">
        <f t="array" ref="AF7">_xlfn.IFS($A$7=1,0,$A$7=2,0,$A$7=3,D12,$A$7=4,D12,$A$7=5,D12,$A$7=6,D2,$A$7=7,D5,$A$7=8,D4,$A$7=9,D4,$A$7=10,D6,$A$7=11,D6,$A$7=12,D6,$A$7=13,D8,$A$7=14,D8,$A$7=15,D8,$A$7=16,D10,$A$7=17,D10,$A$7=18,D10,$A$7=19,D12,$A$7=20,D12,$A$7=21,D12,$A$7=22,D14,$A$7=23,D14,$A$7=24,D14,$A$7=25,D16,$A$7=26,D16,$A$7=27,D16,$A$7=28,D18,$A$7=29,D18,$A$7=30,D18,$A$7=31,D20,$A$7=32,D20,$A$7=33,D20,$A$7=34,D22,$A$7=35,D22,$A$7=36,D22,$A$7=37,D24,$A$7=38,D24,$A$7=39,D24,$A$7=40,D26)</f>
        <v>8a</v>
      </c>
      <c r="AG7" s="4" t="str" cm="1">
        <f t="array" ref="AG7">_xlfn.IFS($A$7=1,0,$A$7=2,0,$A$7=3,0,$A$7=4,D2,$A$7=5,D2,$A$7=6,D4,$A$7=7,D16,$A$7=8,D16,$A$7=9,D7,$A$7=10,D9,$A$7=11,D9,$A$7=12,D10,$A$7=13,D12,$A$7=14,D13,$A$7=15,D13,$A$7=16,D15,$A$7=17,D15,$A$7=18,D16,$A$7=19,D18,$A$7=20,D19,$A$7=21,D19,$A$7=22,D21,$A$7=23,D21,$A$7=24,D22,$A$7=25,D23,$A$7=26,D25,$A$7=27,D25,$A$7=28,D26,$A$7=29,D27,$A$7=30,D28,$A$7=31,D30,$A$7=32,D30,$A$7=33,D31,$A$7=34,D33,$A$7=35,D33,$A$7=36,D34,$A$7=37,D36,$A$7=38,D36,$A$7=39,D37,$A$7=40,D38)</f>
        <v>10b</v>
      </c>
      <c r="AH7" s="4" t="str" cm="1">
        <f t="array" ref="AH7">_xlfn.IFS($A$7=1,0,$A$7=2,0,$A$7=3,0,$A$7=4,#REF!,$A$7=5,#REF!,$A$7=6,#REF!,$A$7=7,#REF!,$A$7=8,#REF!,$A$7=9,#REF!,$A$7=10,D1,$A$7=11,D1,$A$7=12,D1,$A$7=13,D2,$A$7=14,D2,$A$7=15,D2,$A$7=16,D3,$A$7=17,D3,$A$7=18,D3,$A$7=19,D4,$A$7=20,D4,$A$7=21,D4,$A$7=22,D5,$A$7=23,D5,$A$7=24,D5,$A$7=25,D6,$A$7=26,D6,$A$7=27,D6,$A$7=28,D7,$A$7=29,D7,$A$7=30,D7,$A$7=31,D8,$A$7=32,D8,$A$7=33,D8,$A$7=34,D9,$A$7=35,D9,$A$7=36,D9,$A$7=37,D10,$A$7=38,D10,$A$7=39,D10,$A$7=40,D11)</f>
        <v>5c</v>
      </c>
      <c r="AI7" s="4" t="str" cm="1">
        <f t="array" ref="AI7">_xlfn.IFS($A$7=1,0,$A$7=2,0,$A$7=3,D11,$A$7=4,D11,$A$7=5,D11,$A$7=6,D1,$A$7=7,D4,$A$7=8,D3,$A$7=9,D3,$A$7=10,D5,$A$7=11,D5,$A$7=12,D5,$A$7=13,D7,$A$7=14,D7,$A$7=15,D7,$A$7=16,D9,$A$7=17,D9,$A$7=18,D9,$A$7=19,D11,$A$7=20,D11,$A$7=21,D11,$A$7=22,D13,$A$7=23,D13,$A$7=24,D13,$A$7=25,D15,$A$7=26,D15,$A$7=27,D15,$A$7=28,D17,$A$7=29,D17,$A$7=30,D17,$A$7=31,D19,$A$7=32,D19,$A$7=33,D19,$A$7=34,D21,$A$7=35,D21,$A$7=36,D21,$A$7=37,D23,$A$7=38,D23,$A$7=39,D23,$A$7=40,D25)</f>
        <v>7d</v>
      </c>
      <c r="AJ7" s="4" t="str" cm="1">
        <f t="array" ref="AJ7">_xlfn.IFS($A$7=1,0,$A$7=2,0,$A$7=3,0,$A$7=4,D1,$A$7=5,D1,$A$7=6,D3,$A$7=7,D15,$A$7=8,D15,$A$7=9,D6,$A$7=10,D8,$A$7=11,D8,$A$7=12,D9,$A$7=13,D11,$A$7=14,D12,$A$7=15,D12,$A$7=16,D14,$A$7=17,D14,$A$7=18,D15,$A$7=19,D17,$A$7=20,D18,$A$7=21,D18,$A$7=22,D20,$A$7=23,D20,$A$7=24,D21,$A$7=25,D22,$A$7=26,D24,$A$7=27,D24,$A$7=28,D25,$A$7=29,D26,$A$7=30,D27,$A$7=31,D29,$A$7=32,D29,$A$7=33,D30,$A$7=34,D32,$A$7=35,D32,$A$7=36,D33,$A$7=37,D35,$A$7=38,D35,$A$7=39,D36,$A$7=40,D37)</f>
        <v>10a</v>
      </c>
      <c r="AK7" s="4" t="str" cm="1">
        <f t="array" ref="AK7">_xlfn.IFS($A$7=1,0,$A$7=2,0,$A$7=3,0,$A$7=4,#REF!,$A$7=5,#REF!,$A$7=6,#REF!,$A$7=7,#REF!,$A$7=8,#REF!,$A$7=9,#REF!,$A$7=10,#REF!,$A$7=11,#REF!,$A$7=12,#REF!,$A$7=13,D1,$A$7=14,D1,$A$7=15,D1,$A$7=16,D2,$A$7=17,D2,$A$7=18,D2,$A$7=19,D3,$A$7=20,D3,$A$7=21,D3,$A$7=22,D4,$A$7=23,D4,$A$7=24,D4,$A$7=25,D5,$A$7=26,D5,$A$7=27,D5,$A$7=28,D6,$A$7=29,D6,$A$7=30,D6,$A$7=31,D7,$A$7=32,D7,$A$7=33,D7,$A$7=34,D8,$A$7=35,D8,$A$7=36,D8,$A$7=37,D9,$A$7=38,D9,$A$7=39,D9,$A$7=40,D10)</f>
        <v>5b</v>
      </c>
      <c r="AL7" s="4" t="str" cm="1">
        <f t="array" ref="AL7">_xlfn.IFS($A$7=1,0,$A$7=2,0,$A$7=3,D10,$A$7=4,D10,$A$7=5,D10,$A$7=6,#REF!,$A$7=7,D3,$A$7=8,D2,$A$7=9,D2,$A$7=10,D4,$A$7=11,D4,$A$7=12,D4,$A$7=13,D6,$A$7=14,D6,$A$7=15,D6,$A$7=16,D8,$A$7=17,D8,$A$7=18,D8,$A$7=19,D10,$A$7=20,D10,$A$7=21,D10,$A$7=22,D12,$A$7=23,D12,$A$7=24,D12,$A$7=25,D14,$A$7=26,D14,$A$7=27,D14,$A$7=28,D16,$A$7=29,D16,$A$7=30,D16,$A$7=31,D18,$A$7=32,D18,$A$7=33,D18,$A$7=34,D20,$A$7=35,D20,$A$7=36,D20,$A$7=37,D22,$A$7=38,D22,$A$7=39,D22,$A$7=40,D24)</f>
        <v>7c</v>
      </c>
      <c r="AM7" s="4" t="str" cm="1">
        <f t="array" ref="AM7">_xlfn.IFS($A$7=1,0,$A$7=2,0,$A$7=3,0,$A$7=4,#REF!,$A$7=5,#REF!,$A$7=6,D2,$A$7=7,D14,$A$7=8,D14,$A$7=9,D5,$A$7=10,D7,$A$7=11,D7,$A$7=12,D8,$A$7=13,D10,$A$7=14,D11,$A$7=15,D11,$A$7=16,D13,$A$7=17,D13,$A$7=18,D14,$A$7=19,D16,$A$7=20,D17,$A$7=21,D17,$A$7=22,D19,$A$7=23,D19,$A$7=24,D20,$A$7=25,D21,$A$7=26,D23,$A$7=27,D23,$A$7=28,D24,$A$7=29,D25,$A$7=30,D26,$A$7=31,D28,$A$7=32,D28,$A$7=33,D29,$A$7=34,D31,$A$7=35,D31,$A$7=36,D32,$A$7=37,D34,$A$7=38,D34,$A$7=39,D35,$A$7=40,D36)</f>
        <v>9d</v>
      </c>
      <c r="AN7" s="4" t="str" cm="1">
        <f t="array" ref="AN7">_xlfn.IFS($A$7=1,0,$A$7=2,0,$A$7=3,0,$A$7=4,#REF!,$A$7=5,#REF!,$A$7=6,#REF!,$A$7=7,#REF!,$A$7=8,#REF!,$A$7=9,#REF!,$A$7=10,#REF!,$A$7=11,#REF!,$A$7=12,#REF!,$A$7=13,#REF!,$A$7=14,#REF!,$A$7=15,#REF!,$A$7=16,D1,$A$7=17,D1,$A$7=18,D1,$A$7=19,D2,$A$7=20,D2,$A$7=21,D2,$A$7=22,D3,$A$7=23,D3,$A$7=24,D3,$A$7=25,D4,$A$7=26,D4,$A$7=27,D4,$A$7=28,D5,$A$7=29,D5,$A$7=30,D5,$A$7=31,D6,$A$7=32,D6,$A$7=33,D6,$A$7=34,D7,$A$7=35,D7,$A$7=36,D7,$A$7=37,D8,$A$7=38,D8,$A$7=39,D8,$A$7=40,D9)</f>
        <v>5a</v>
      </c>
      <c r="AO7" s="4" t="str" cm="1">
        <f t="array" ref="AO7">_xlfn.IFS($A$7=1,0,$A$7=2,0,$A$7=3,D9,$A$7=4,D9,$A$7=5,D9,$A$7=6,#REF!,$A$7=7,D2,$A$7=8,D1,$A$7=9,D1,$A$7=10,D3,$A$7=11,D3,$A$7=12,D3,$A$7=13,D5,$A$7=14,D5,$A$7=15,D5,$A$7=16,D7,$A$7=17,D7,$A$7=18,D7,$A$7=19,D9,$A$7=20,D9,$A$7=21,D9,$A$7=22,D11,$A$7=23,D11,$A$7=24,D11,$A$7=25,D13,$A$7=26,D13,$A$7=27,D13,$A$7=28,D15,$A$7=29,D15,$A$7=30,D15,$A$7=31,D17,$A$7=32,D17,$A$7=33,D17,$A$7=34,D19,$A$7=35,D19,$A$7=36,D19,$A$7=37,D21,$A$7=38,D21,$A$7=39,D21,$A$7=40,D23)</f>
        <v>7b</v>
      </c>
      <c r="AP7" s="4" t="str" cm="1">
        <f t="array" ref="AP7">_xlfn.IFS($A$7=1,0,$A$7=2,0,$A$7=3,0,$A$7=4,#REF!,$A$7=5,#REF!,$A$7=6,D1,$A$7=7,D13,$A$7=8,D13,$A$7=9,D4,$A$7=10,D6,$A$7=11,D6,$A$7=12,D7,$A$7=13,D9,$A$7=14,D10,$A$7=15,D10,$A$7=16,D12,$A$7=17,D12,$A$7=18,D13,$A$7=19,D15,$A$7=20,D16,$A$7=21,D16,$A$7=22,D18,$A$7=23,D18,$A$7=24,D19,$A$7=25,D20,$A$7=26,D22,$A$7=27,D22,$A$7=28,D23,$A$7=29,D24,$A$7=30,D25,$A$7=31,D27,$A$7=32,D27,$A$7=33,D28,$A$7=34,D30,$A$7=35,D30,$A$7=36,D31,$A$7=37,D33,$A$7=38,D33,$A$7=39,D34,$A$7=40,D35)</f>
        <v>9c</v>
      </c>
      <c r="AQ7" s="4" cm="1">
        <f t="array" ref="AQ7">_xlfn.IFS($A$7=1,0,$A$7=2,0,$A$7=3,0,$A$7=4,#REF!,$A$7=5,#REF!,$A$7=6,#REF!,$A$7=7,#REF!,$A$7=8,#REF!,$A$7=9,#REF!,$A$7=10,#REF!,$A$7=11,#REF!,$A$7=12,#REF!,$A$7=13,#REF!,$A$7=14,#REF!,$A$7=15,#REF!,$A$7=16,#REF!,$A$7=17,#REF!,$A$7=18,#REF!,$A$7=19,D1,$A$7=20,D1,$A$7=21,D1,$A$7=22,D2,$A$7=23,D2,$A$7=24,D2,$A$7=25,D3,$A$7=26,D3,$A$7=27,D3,$A$7=28,D4,$A$7=29,D4,$A$7=30,D4,$A$7=31,D5,$A$7=32,D5,$A$7=33,D5,$A$7=34,D6,$A$7=35,D6,$A$7=36,D6,$A$7=37,D7,$A$7=38,D7,$A$7=39,D7,$A$7=40,D8)</f>
        <v>1</v>
      </c>
      <c r="AR7" s="4" t="str" cm="1">
        <f t="array" ref="AR7">_xlfn.IFS($A$7=1,0,$A$7=2,0,$A$7=3,D8,$A$7=4,D8,$A$7=5,D8,$A$7=6,#REF!,$A$7=7,D1,$A$7=8,#REF!,$A$7=9,#REF!,$A$7=10,D2,$A$7=11,D2,$A$7=12,D2,$A$7=13,D4,$A$7=14,D4,$A$7=15,D4,$A$7=16,D6,$A$7=17,D6,$A$7=18,D6,$A$7=19,D8,$A$7=20,D8,$A$7=21,D8,$A$7=22,D10,$A$7=23,D10,$A$7=24,D10,$A$7=25,D12,$A$7=26,D12,$A$7=27,D12,$A$7=28,D14,$A$7=29,D14,$A$7=30,D14,$A$7=31,D16,$A$7=32,D16,$A$7=33,D16,$A$7=34,D18,$A$7=35,D18,$A$7=36,D18,$A$7=37,D20,$A$7=38,D20,$A$7=39,D20,$A$7=40,D22)</f>
        <v>7a</v>
      </c>
      <c r="AS7" s="4" t="str" cm="1">
        <f t="array" ref="AS7">_xlfn.IFS($A$7=1,0,$A$7=2,0,$A$7=3,0,$A$7=4,#REF!,$A$7=5,#REF!,$A$7=6,#REF!,$A$7=7,D12,$A$7=8,D12,$A$7=9,D3,$A$7=10,D5,$A$7=11,D5,$A$7=12,D6,$A$7=13,D8,$A$7=14,D9,$A$7=15,D9,$A$7=16,D11,$A$7=17,D11,$A$7=18,D12,$A$7=19,D14,$A$7=20,D15,$A$7=21,D15,$A$7=22,D17,$A$7=23,D17,$A$7=24,D18,$A$7=25,D19,$A$7=26,D21,$A$7=27,D21,$A$7=28,D22,$A$7=29,D23,$A$7=30,D24,$A$7=31,D26,$A$7=32,D26,$A$7=33,D27,$A$7=34,D29,$A$7=35,D29,$A$7=36,D30,$A$7=37,D32,$A$7=38,D32,$A$7=39,D33,$A$7=40,D34)</f>
        <v>9b</v>
      </c>
    </row>
    <row r="8" spans="1:63" x14ac:dyDescent="0.2">
      <c r="B8">
        <v>5</v>
      </c>
      <c r="C8" s="3">
        <f t="shared" si="0"/>
        <v>0.46527777777777779</v>
      </c>
      <c r="D8" s="4" t="str">
        <f>'Zeitpläne Stationen'!B7</f>
        <v>6a</v>
      </c>
      <c r="E8" s="4" t="str" cm="1">
        <f t="array" ref="E8">_xlfn.IFS($A$7=1,0,$A$7=2,0,$A$7=3,D10,$A$7=4,D10,$A$7=5,D10,$A$7=6,D10,$A$7=7,D11,$A$7=8,D11,$A$7=9,D11,$A$7=10,D12,$A$7=11,D12,$A$7=12,D12,$A$7=13,0,$A$7=14,D13,$A$7=15,D13,$A$7=16,D14,$A$7=17,D14,$A$7=18,D14,$A$7=19,D15,$A$7=20,D15,$A$7=21,D15,$A$7=22,D16,$A$7=23,D16,$A$7=24,D16,$A$7=25,D17,$A$7=26,D17,$A$7=27,D17,$A$7=28,D18,$A$7=29,D18,$A$7=30,D18,$A$7=31,D19,$A$7=32,D19,$A$7=33,D19,$A$7=34,D20,$A$7=35,D20,$A$7=36,D20,$A$7=37,D21,$A$7=38,D21,$A$7=39,D21,$A$7=40,D22)</f>
        <v>8b</v>
      </c>
      <c r="F8" s="4" t="str" cm="1">
        <f t="array" ref="F8">_xlfn.IFS($A$7=1,0,$A$7=2,0,$A$7=3,0,$A$7=4,0,$A$7=5,0,$A$7=6,0,$A$7=7,D14,$A$7=8,D14,$A$7=9,D14,$A$7=10,D15,$A$7=11,D15,$A$7=12,D16,$A$7=13,0,$A$7=14,0,$A$7=15,D18,$A$7=16,D19,$A$7=17,D19,$A$7=18,D20,$A$7=19,D21,$A$7=20,D22,$A$7=21,D22,$A$7=22,D23,$A$7=23,D23,$A$7=24,D24,$A$7=25,D24,$A$7=26,D26,$A$7=27,D26,$A$7=28,D26,$A$7=29,D27,$A$7=30,D28,$A$7=31,D29,$A$7=32,D29,$A$7=33,D30,$A$7=34,D31,$A$7=35,D31,$A$7=36,D32,$A$7=37,D33,$A$7=38,D33,$A$7=39,D34,$A$7=40,D34)</f>
        <v>10c</v>
      </c>
      <c r="G8" s="4" t="str">
        <f t="shared" si="1"/>
        <v>5d</v>
      </c>
      <c r="H8" s="4" t="str">
        <f t="shared" si="2"/>
        <v>8a</v>
      </c>
      <c r="I8" s="4" t="str">
        <f t="shared" si="3"/>
        <v>10b</v>
      </c>
      <c r="J8" s="4" t="str">
        <f t="shared" ref="J8:L8" si="5">D6</f>
        <v>5c</v>
      </c>
      <c r="K8" s="4" t="str">
        <f t="shared" si="5"/>
        <v>7d</v>
      </c>
      <c r="L8" s="4" t="str">
        <f t="shared" si="5"/>
        <v>10a</v>
      </c>
      <c r="M8" s="4" t="str">
        <f t="shared" ref="M8:O8" si="6">D5</f>
        <v>5b</v>
      </c>
      <c r="N8" s="4" t="str">
        <f t="shared" si="6"/>
        <v>7c</v>
      </c>
      <c r="O8" s="4" t="str">
        <f t="shared" si="6"/>
        <v>9d</v>
      </c>
      <c r="P8" s="4" t="str">
        <f>D4</f>
        <v>5a</v>
      </c>
      <c r="Q8" s="4" t="str">
        <f>E4</f>
        <v>7b</v>
      </c>
      <c r="R8" s="4" t="str">
        <f>F4</f>
        <v>9c</v>
      </c>
      <c r="S8" s="4" t="str" cm="1">
        <f t="array" ref="S8">_xlfn.IFS($A$7=1,0,$A$7=2,0,$A$7=3,0,$A$7=4,D5,$A$7=5,D5,$A$7=6,D5,$A$7=7,D6,$A$7=8,D6,$A$7=9,D6,$A$7=10,D7,$A$7=11,D7,$A$7=12,D7,$A$7=13,D8,$A$7=14,D8,$A$7=15,D8,$A$7=16,D9,$A$7=17,D9,$A$7=18,D9,$A$7=19,D10,$A$7=20,D10,$A$7=21,D10,$A$7=22,D11,$A$7=23,D11,$A$7=24,D11,$A$7=25,D12,$A$7=26,D12,$A$7=27,D12,$A$7=28,D13,$A$7=29,D13,$A$7=30,D13,$A$7=31,D14,$A$7=32,D14,$A$7=33,D14,$A$7=34,D15,$A$7=35,D15,$A$7=36,D15,$A$7=37,D16,$A$7=38,D16,$A$7=39,D16,$A$7=40,D17)</f>
        <v>7a</v>
      </c>
      <c r="T8" s="4" t="str" cm="1">
        <f t="array" ref="T8">_xlfn.IFS($A$7=1,0,$A$7=2,0,$A$7=3,D17,$A$7=4,D17,$A$7=5,D17,$A$7=6,D7,$A$7=7,D10,$A$7=8,D9,$A$7=9,D9,$A$7=10,0,$A$7=11,D19,$A$7=12,D11,$A$7=13,D20,$A$7=14,D13,$A$7=15,D13,$A$7=16,D21,$A$7=17,D21,$A$7=18,D15,$A$7=19,0,$A$7=20,D17,$A$7=21,D17,$A$7=22,0,$A$7=23,D19,$A$7=24,D19,$A$7=25,0,$A$7=26,D21,$A$7=27,D21,$A$7=28,0,$A$7=29,D23,$A$7=30,D23,$A$7=31,0,$A$7=32,0,$A$7=33,D25,$A$7=34,0,$A$7=35,0,$A$7=36,D27,$A$7=37,0,$A$7=38,D29,$A$7=39,D29,$A$7=40,D31)</f>
        <v>9b</v>
      </c>
      <c r="U8" s="4" cm="1">
        <f t="array" ref="U8">_xlfn.IFS($A$7=1,0,$A$7=2,0,$A$7=3,0,$A$7=4,D7,$A$7=5,D7,$A$7=6,D9,$A$7=7,D21,$A$7=8,D21,$A$7=9,D12,$A$7=10,0,$A$7=11,D14,$A$7=12,D15,$A$7=13,0,$A$7=14,D23,$A$7=15,D18,$A$7=16,0,$A$7=17,D20,$A$7=18,D21,$A$7=19,0,$A$7=20,0,$A$7=21,D24,$A$7=22,0,$A$7=23,D26,$A$7=24,D27,$A$7=25,D28,$A$7=26,0,$A$7=27,D30,$A$7=28,D31,$A$7=29,D32,$A$7=30,D33,$A$7=31,0,$A$7=32,D35,$A$7=33,D36,$A$7=34,0,$A$7=35,D38,$A$7=36,D39,$A$7=37,0,$A$7=38,D41,$A$7=39,D42,$A$7=40,D43)</f>
        <v>0</v>
      </c>
      <c r="V8" s="4" t="str" cm="1">
        <f t="array" ref="V8">_xlfn.IFS($A$7=1,0,$A$7=2,0,$A$7=3,0,$A$7=4,D4,$A$7=5,D4,$A$7=6,D4,$A$7=7,D5,$A$7=8,D5,$A$7=9,D5,$A$7=10,D6,$A$7=11,D6,$A$7=12,D6,$A$7=13,D7,$A$7=14,D7,$A$7=15,D7,$A$7=16,D8,$A$7=17,D8,$A$7=18,D8,$A$7=19,D9,$A$7=20,D9,$A$7=21,D9,$A$7=22,D10,$A$7=23,D10,$A$7=24,D10,$A$7=25,D11,$A$7=26,D11,$A$7=27,D11,$A$7=28,D12,$A$7=29,D12,$A$7=30,D12,$A$7=31,D13,$A$7=32,D13,$A$7=33,D13,$A$7=34,D14,$A$7=35,D14,$A$7=36,D14,$A$7=37,D15,$A$7=38,D15,$A$7=39,D15,$A$7=40,D16)</f>
        <v>6d</v>
      </c>
      <c r="W8" s="4" t="str" cm="1">
        <f t="array" ref="W8">_xlfn.IFS($A$7=1,0,$A$7=2,0,$A$7=3,D16,$A$7=4,D16,$A$7=5,D16,$A$7=6,D6,$A$7=7,D9,$A$7=8,D8,$A$7=9,D8,$A$7=10,D10,$A$7=11,D10,$A$7=12,D10,$A$7=13,D12,$A$7=14,D12,$A$7=15,D12,$A$7=16,D14,$A$7=17,D14,$A$7=18,D14,$A$7=19,D16,$A$7=20,D16,$A$7=21,D16,$A$7=22,D18,$A$7=23,D18,$A$7=24,D18,$A$7=25,D20,$A$7=26,D20,$A$7=27,D20,$A$7=28,D22,$A$7=29,D22,$A$7=30,D22,$A$7=31,D24,$A$7=32,D24,$A$7=33,D24,$A$7=34,D26,$A$7=35,D26,$A$7=36,D26,$A$7=37,D28,$A$7=38,D28,$A$7=39,D28,$A$7=40,D30)</f>
        <v>9a</v>
      </c>
      <c r="X8" s="4" t="str" cm="1">
        <f t="array" ref="X8">_xlfn.IFS($A$7=1,0,$A$7=2,0,$A$7=3,0,$A$7=4,D6,$A$7=5,D6,$A$7=6,D8,$A$7=7,D20,$A$7=8,D20,$A$7=9,D11,$A$7=10,D13,$A$7=11,D13,$A$7=12,D14,$A$7=13,D16,$A$7=14,D17,$A$7=15,D17,$A$7=16,D19,$A$7=17,D19,$A$7=18,D20,$A$7=19,D22,$A$7=20,D23,$A$7=21,D23,$A$7=22,D25,$A$7=23,D25,$A$7=24,D26,$A$7=25,D27,$A$7=26,D29,$A$7=27,D29,$A$7=28,D30,$A$7=29,D31,$A$7=30,D32,$A$7=31,D34,$A$7=32,D34,$A$7=33,D35,$A$7=34,D37,$A$7=35,D37,$A$7=36,D38,$A$7=37,D40,$A$7=38,D40,$A$7=39,D41,$A$7=40,D42)</f>
        <v>11b</v>
      </c>
      <c r="Y8" s="4" t="str" cm="1">
        <f t="array" ref="Y8">_xlfn.IFS($A$7=1,0,$A$7=2,0,$A$7=3,0,$A$7=4,D3,$A$7=5,D3,$A$7=6,D3,$A$7=7,D4,$A$7=8,D4,$A$7=9,D4,$A$7=10,D5,$A$7=11,D5,$A$7=12,D5,$A$7=13,D6,$A$7=14,D6,$A$7=15,D6,$A$7=16,D7,$A$7=17,D7,$A$7=18,D7,$A$7=19,D8,$A$7=20,D8,$A$7=21,D8,$A$7=22,D9,$A$7=23,D9,$A$7=24,D9,$A$7=25,D10,$A$7=26,D10,$A$7=27,D10,$A$7=28,D11,$A$7=29,D11,$A$7=30,D11,$A$7=31,D12,$A$7=32,D12,$A$7=33,D12,$A$7=34,D13,$A$7=35,D13,$A$7=36,D13,$A$7=37,D14,$A$7=38,D14,$A$7=39,D14,$A$7=40,D15)</f>
        <v>6c</v>
      </c>
      <c r="Z8" s="4" t="str" cm="1">
        <f t="array" ref="Z8">_xlfn.IFS($A$7=1,0,$A$7=2,0,$A$7=3,D15,$A$7=4,D15,$A$7=5,D15,$A$7=6,D5,$A$7=7,D8,$A$7=8,D7,$A$7=9,D7,$A$7=10,D9,$A$7=11,D9,$A$7=12,D9,$A$7=13,D11,$A$7=14,D11,$A$7=15,D11,$A$7=16,D13,$A$7=17,D13,$A$7=18,D13,$A$7=19,D15,$A$7=20,D15,$A$7=21,D15,$A$7=22,D17,$A$7=23,D17,$A$7=24,D17,$A$7=25,D19,$A$7=26,D19,$A$7=27,D19,$A$7=28,D21,$A$7=29,D21,$A$7=30,D21,$A$7=31,D23,$A$7=32,D23,$A$7=33,D23,$A$7=34,D25,$A$7=35,D25,$A$7=36,D25,$A$7=37,D27,$A$7=38,D27,$A$7=39,D27,$A$7=40,D29)</f>
        <v>8d</v>
      </c>
      <c r="AA8" s="4" t="str" cm="1">
        <f t="array" ref="AA8">_xlfn.IFS($A$7=1,0,$A$7=2,0,$A$7=3,0,$A$7=4,D5,$A$7=5,D5,$A$7=6,D7,$A$7=7,D19,$A$7=8,D19,$A$7=9,D10,$A$7=10,D12,$A$7=11,D12,$A$7=12,D13,$A$7=13,D15,$A$7=14,D16,$A$7=15,D16,$A$7=16,D18,$A$7=17,D18,$A$7=18,D19,$A$7=19,D21,$A$7=20,D22,$A$7=21,D22,$A$7=22,D24,$A$7=23,D24,$A$7=24,D25,$A$7=25,D26,$A$7=26,D28,$A$7=27,D28,$A$7=28,D29,$A$7=29,D30,$A$7=30,D31,$A$7=31,D33,$A$7=32,D33,$A$7=33,D34,$A$7=34,D36,$A$7=35,D36,$A$7=36,D37,$A$7=37,D39,$A$7=38,D39,$A$7=39,D40,$A$7=40,D41)</f>
        <v>11a</v>
      </c>
      <c r="AB8" s="4" t="str" cm="1">
        <f t="array" ref="AB8">_xlfn.IFS($A$7=1,0,$A$7=2,0,$A$7=3,0,$A$7=4,D2,$A$7=5,D2,$A$7=6,D2,$A$7=7,D3,$A$7=8,D3,$A$7=9,D3,$A$7=10,D4,$A$7=11,D4,$A$7=12,D4,$A$7=13,D5,$A$7=14,D5,$A$7=15,D5,$A$7=16,D6,$A$7=17,D6,$A$7=18,D6,$A$7=19,D7,$A$7=20,D7,$A$7=21,D7,$A$7=22,D8,$A$7=23,D8,$A$7=24,D8,$A$7=25,D9,$A$7=26,D9,$A$7=27,D9,$A$7=28,D10,$A$7=29,D10,$A$7=30,D10,$A$7=31,D11,$A$7=32,D11,$A$7=33,D11,$A$7=34,D12,$A$7=35,D12,$A$7=36,D12,$A$7=37,D13,$A$7=38,D13,$A$7=39,D13,$A$7=40,D14)</f>
        <v>6b</v>
      </c>
      <c r="AC8" s="4" t="str" cm="1">
        <f t="array" ref="AC8">_xlfn.IFS($A$7=1,0,$A$7=2,0,$A$7=3,D14,$A$7=4,D14,$A$7=5,D14,$A$7=6,D4,$A$7=7,D7,$A$7=8,D6,$A$7=9,D6,$A$7=10,D8,$A$7=11,D8,$A$7=12,D8,$A$7=13,D10,$A$7=14,D10,$A$7=15,D10,$A$7=16,D12,$A$7=17,D12,$A$7=18,D12,$A$7=19,D14,$A$7=20,D14,$A$7=21,D14,$A$7=22,D16,$A$7=23,D16,$A$7=24,D16,$A$7=25,D18,$A$7=26,D18,$A$7=27,D18,$A$7=28,D20,$A$7=29,D20,$A$7=30,D20,$A$7=31,D22,$A$7=32,D22,$A$7=33,D22,$A$7=34,D24,$A$7=35,D24,$A$7=36,D24,$A$7=37,D26,$A$7=38,D26,$A$7=39,D26,$A$7=40,D28)</f>
        <v>8c</v>
      </c>
      <c r="AD8" s="4" t="str" cm="1">
        <f t="array" ref="AD8">_xlfn.IFS($A$7=1,0,$A$7=2,0,$A$7=3,0,$A$7=4,D4,$A$7=5,D4,$A$7=6,D6,$A$7=7,D18,$A$7=8,D18,$A$7=9,D9,$A$7=10,D11,$A$7=11,D11,$A$7=12,D12,$A$7=13,D14,$A$7=14,D15,$A$7=15,D15,$A$7=16,D17,$A$7=17,D17,$A$7=18,D18,$A$7=19,D20,$A$7=20,D21,$A$7=21,D21,$A$7=22,D23,$A$7=23,D23,$A$7=24,D24,$A$7=25,D25,$A$7=26,D27,$A$7=27,D27,$A$7=28,D28,$A$7=29,D29,$A$7=30,D30,$A$7=31,D32,$A$7=32,D32,$A$7=33,D33,$A$7=34,D35,$A$7=35,D35,$A$7=36,D36,$A$7=37,D38,$A$7=38,D38,$A$7=39,D39,$A$7=40,D40)</f>
        <v>10d</v>
      </c>
      <c r="AE8" s="4" t="str" cm="1">
        <f t="array" ref="AE8">_xlfn.IFS($A$7=1,0,$A$7=2,0,$A$7=3,0,$A$7=4,D1,$A$7=5,D1,$A$7=6,D1,$A$7=7,D2,$A$7=8,D2,$A$7=9,D2,$A$7=10,D3,$A$7=11,D3,$A$7=12,D3,$A$7=13,D4,$A$7=14,D4,$A$7=15,D4,$A$7=16,D5,$A$7=17,D5,$A$7=18,D5,$A$7=19,D6,$A$7=20,D6,$A$7=21,D6,$A$7=22,D7,$A$7=23,D7,$A$7=24,D7,$A$7=25,D8,$A$7=26,D8,$A$7=27,D8,$A$7=28,D9,$A$7=29,D9,$A$7=30,D9,$A$7=31,D10,$A$7=32,D10,$A$7=33,D10,$A$7=34,D11,$A$7=35,D11,$A$7=36,D11,$A$7=37,D12,$A$7=38,D12,$A$7=39,D12,$A$7=40,D13)</f>
        <v>6a</v>
      </c>
      <c r="AF8" s="4" t="str" cm="1">
        <f t="array" ref="AF8">_xlfn.IFS($A$7=1,0,$A$7=2,0,$A$7=3,D13,$A$7=4,D13,$A$7=5,D13,$A$7=6,D3,$A$7=7,D6,$A$7=8,D5,$A$7=9,D5,$A$7=10,D7,$A$7=11,D7,$A$7=12,D7,$A$7=13,D9,$A$7=14,D9,$A$7=15,D9,$A$7=16,D11,$A$7=17,D11,$A$7=18,D11,$A$7=19,D13,$A$7=20,D13,$A$7=21,D13,$A$7=22,D15,$A$7=23,D15,$A$7=24,D15,$A$7=25,D17,$A$7=26,D17,$A$7=27,D17,$A$7=28,D19,$A$7=29,D19,$A$7=30,D19,$A$7=31,D21,$A$7=32,D21,$A$7=33,D21,$A$7=34,D23,$A$7=35,D23,$A$7=36,D23,$A$7=37,D25,$A$7=38,D25,$A$7=39,D25,$A$7=40,D27)</f>
        <v>8b</v>
      </c>
      <c r="AG8" s="4" t="str" cm="1">
        <f t="array" ref="AG8">_xlfn.IFS($A$7=1,0,$A$7=2,0,$A$7=3,0,$A$7=4,D3,$A$7=5,D3,$A$7=6,D5,$A$7=7,D17,$A$7=8,D17,$A$7=9,D8,$A$7=10,D10,$A$7=11,D10,$A$7=12,D11,$A$7=13,D13,$A$7=14,D14,$A$7=15,D14,$A$7=16,D16,$A$7=17,D16,$A$7=18,D17,$A$7=19,D19,$A$7=20,D20,$A$7=21,D20,$A$7=22,D22,$A$7=23,D22,$A$7=24,D23,$A$7=25,D24,$A$7=26,D26,$A$7=27,D26,$A$7=28,D27,$A$7=29,D28,$A$7=30,D29,$A$7=31,D31,$A$7=32,D31,$A$7=33,D32,$A$7=34,D34,$A$7=35,D34,$A$7=36,D35,$A$7=37,D37,$A$7=38,D37,$A$7=39,D38,$A$7=40,D39)</f>
        <v>10c</v>
      </c>
      <c r="AH8" s="4" t="str" cm="1">
        <f t="array" ref="AH8">_xlfn.IFS($A$7=1,0,$A$7=2,0,$A$7=3,0,$A$7=4,#REF!,$A$7=5,#REF!,$A$7=6,#REF!,$A$7=7,D1,$A$7=8,D1,$A$7=9,D1,$A$7=10,D2,$A$7=11,D2,$A$7=12,D2,$A$7=13,D3,$A$7=14,D3,$A$7=15,D3,$A$7=16,D4,$A$7=17,D4,$A$7=18,D4,$A$7=19,D5,$A$7=20,D5,$A$7=21,D5,$A$7=22,D6,$A$7=23,D6,$A$7=24,D6,$A$7=25,D7,$A$7=26,D7,$A$7=27,D7,$A$7=28,D8,$A$7=29,D8,$A$7=30,D8,$A$7=31,D9,$A$7=32,D9,$A$7=33,D9,$A$7=34,D10,$A$7=35,D10,$A$7=36,D10,$A$7=37,D11,$A$7=38,D11,$A$7=39,D11,$A$7=40,D12)</f>
        <v>5d</v>
      </c>
      <c r="AI8" s="4" t="str" cm="1">
        <f t="array" ref="AI8">_xlfn.IFS($A$7=1,0,$A$7=2,0,$A$7=3,D12,$A$7=4,D12,$A$7=5,D12,$A$7=6,D2,$A$7=7,D5,$A$7=8,D4,$A$7=9,D4,$A$7=10,D6,$A$7=11,D6,$A$7=12,D6,$A$7=13,D8,$A$7=14,D8,$A$7=15,D8,$A$7=16,D10,$A$7=17,D10,$A$7=18,D10,$A$7=19,D12,$A$7=20,D12,$A$7=21,D12,$A$7=22,D14,$A$7=23,D14,$A$7=24,D14,$A$7=25,D16,$A$7=26,D16,$A$7=27,D16,$A$7=28,D18,$A$7=29,D18,$A$7=30,D18,$A$7=31,D20,$A$7=32,D20,$A$7=33,D20,$A$7=34,D22,$A$7=35,D22,$A$7=36,D22,$A$7=37,D24,$A$7=38,D24,$A$7=39,D24,$A$7=40,D26)</f>
        <v>8a</v>
      </c>
      <c r="AJ8" s="4" t="str" cm="1">
        <f t="array" ref="AJ8">_xlfn.IFS($A$7=1,0,$A$7=2,0,$A$7=3,0,$A$7=4,D2,$A$7=5,D2,$A$7=6,D4,$A$7=7,D16,$A$7=8,D16,$A$7=9,D7,$A$7=10,D9,$A$7=11,D9,$A$7=12,D10,$A$7=13,D12,$A$7=14,D13,$A$7=15,D13,$A$7=16,D15,$A$7=17,D15,$A$7=18,D16,$A$7=19,D18,$A$7=20,D19,$A$7=21,D19,$A$7=22,D21,$A$7=23,D21,$A$7=24,D22,$A$7=25,D23,$A$7=26,D25,$A$7=27,D25,$A$7=28,D26,$A$7=29,D27,$A$7=30,D28,$A$7=31,D30,$A$7=32,D30,$A$7=33,D31,$A$7=34,D33,$A$7=35,D33,$A$7=36,D34,$A$7=37,D36,$A$7=38,D36,$A$7=39,D37,$A$7=40,D38)</f>
        <v>10b</v>
      </c>
      <c r="AK8" s="4" t="str" cm="1">
        <f t="array" ref="AK8">_xlfn.IFS($A$7=1,0,$A$7=2,0,$A$7=3,0,$A$7=4,#REF!,$A$7=5,#REF!,$A$7=6,#REF!,$A$7=7,#REF!,$A$7=8,#REF!,$A$7=9,#REF!,$A$7=10,D1,$A$7=11,D1,$A$7=12,D1,$A$7=13,D2,$A$7=14,D2,$A$7=15,D2,$A$7=16,D3,$A$7=17,D3,$A$7=18,D3,$A$7=19,D4,$A$7=20,D4,$A$7=21,D4,$A$7=22,D5,$A$7=23,D5,$A$7=24,D5,$A$7=25,D6,$A$7=26,D6,$A$7=27,D6,$A$7=28,D7,$A$7=29,D7,$A$7=30,D7,$A$7=31,D8,$A$7=32,D8,$A$7=33,D8,$A$7=34,D9,$A$7=35,D9,$A$7=36,D9,$A$7=37,D10,$A$7=38,D10,$A$7=39,D10,$A$7=40,D11)</f>
        <v>5c</v>
      </c>
      <c r="AL8" s="4" t="str" cm="1">
        <f t="array" ref="AL8">_xlfn.IFS($A$7=1,0,$A$7=2,0,$A$7=3,D11,$A$7=4,D11,$A$7=5,D11,$A$7=6,D1,$A$7=7,D4,$A$7=8,D3,$A$7=9,D3,$A$7=10,D5,$A$7=11,D5,$A$7=12,D5,$A$7=13,D7,$A$7=14,D7,$A$7=15,D7,$A$7=16,D9,$A$7=17,D9,$A$7=18,D9,$A$7=19,D11,$A$7=20,D11,$A$7=21,D11,$A$7=22,D13,$A$7=23,D13,$A$7=24,D13,$A$7=25,D15,$A$7=26,D15,$A$7=27,D15,$A$7=28,D17,$A$7=29,D17,$A$7=30,D17,$A$7=31,D19,$A$7=32,D19,$A$7=33,D19,$A$7=34,D21,$A$7=35,D21,$A$7=36,D21,$A$7=37,D23,$A$7=38,D23,$A$7=39,D23,$A$7=40,D25)</f>
        <v>7d</v>
      </c>
      <c r="AM8" s="4" t="str" cm="1">
        <f t="array" ref="AM8">_xlfn.IFS($A$7=1,0,$A$7=2,0,$A$7=3,0,$A$7=4,D1,$A$7=5,D1,$A$7=6,D3,$A$7=7,D15,$A$7=8,D15,$A$7=9,D6,$A$7=10,D8,$A$7=11,D8,$A$7=12,D9,$A$7=13,D11,$A$7=14,D12,$A$7=15,D12,$A$7=16,D14,$A$7=17,D14,$A$7=18,D15,$A$7=19,D17,$A$7=20,D18,$A$7=21,D18,$A$7=22,D20,$A$7=23,D20,$A$7=24,D21,$A$7=25,D22,$A$7=26,D24,$A$7=27,D24,$A$7=28,D25,$A$7=29,D26,$A$7=30,D27,$A$7=31,D29,$A$7=32,D29,$A$7=33,D30,$A$7=34,D32,$A$7=35,D32,$A$7=36,D33,$A$7=37,D35,$A$7=38,D35,$A$7=39,D36,$A$7=40,D37)</f>
        <v>10a</v>
      </c>
      <c r="AN8" s="4" t="str" cm="1">
        <f t="array" ref="AN8">_xlfn.IFS($A$7=1,0,$A$7=2,0,$A$7=3,0,$A$7=4,#REF!,$A$7=5,#REF!,$A$7=6,#REF!,$A$7=7,#REF!,$A$7=8,#REF!,$A$7=9,#REF!,$A$7=10,#REF!,$A$7=11,#REF!,$A$7=12,#REF!,$A$7=13,D1,$A$7=14,D1,$A$7=15,D1,$A$7=16,D2,$A$7=17,D2,$A$7=18,D2,$A$7=19,D3,$A$7=20,D3,$A$7=21,D3,$A$7=22,D4,$A$7=23,D4,$A$7=24,D4,$A$7=25,D5,$A$7=26,D5,$A$7=27,D5,$A$7=28,D6,$A$7=29,D6,$A$7=30,D6,$A$7=31,D7,$A$7=32,D7,$A$7=33,D7,$A$7=34,D8,$A$7=35,D8,$A$7=36,D8,$A$7=37,D9,$A$7=38,D9,$A$7=39,D9,$A$7=40,D10)</f>
        <v>5b</v>
      </c>
      <c r="AO8" s="4" t="str" cm="1">
        <f t="array" ref="AO8">_xlfn.IFS($A$7=1,0,$A$7=2,0,$A$7=3,D10,$A$7=4,D10,$A$7=5,D10,$A$7=6,#REF!,$A$7=7,D3,$A$7=8,D2,$A$7=9,D2,$A$7=10,D4,$A$7=11,D4,$A$7=12,D4,$A$7=13,D6,$A$7=14,D6,$A$7=15,D6,$A$7=16,D8,$A$7=17,D8,$A$7=18,D8,$A$7=19,D10,$A$7=20,D10,$A$7=21,D10,$A$7=22,D12,$A$7=23,D12,$A$7=24,D12,$A$7=25,D14,$A$7=26,D14,$A$7=27,D14,$A$7=28,D16,$A$7=29,D16,$A$7=30,D16,$A$7=31,D18,$A$7=32,D18,$A$7=33,D18,$A$7=34,D20,$A$7=35,D20,$A$7=36,D20,$A$7=37,D22,$A$7=38,D22,$A$7=39,D22,$A$7=40,D24)</f>
        <v>7c</v>
      </c>
      <c r="AP8" s="4" t="str" cm="1">
        <f t="array" ref="AP8">_xlfn.IFS($A$7=1,0,$A$7=2,0,$A$7=3,0,$A$7=4,#REF!,$A$7=5,#REF!,$A$7=6,D2,$A$7=7,D14,$A$7=8,D14,$A$7=9,D5,$A$7=10,D7,$A$7=11,D7,$A$7=12,D8,$A$7=13,D10,$A$7=14,D11,$A$7=15,D11,$A$7=16,D13,$A$7=17,D13,$A$7=18,D14,$A$7=19,D16,$A$7=20,D17,$A$7=21,D17,$A$7=22,D19,$A$7=23,D19,$A$7=24,D20,$A$7=25,D21,$A$7=26,D23,$A$7=27,D23,$A$7=28,D24,$A$7=29,D25,$A$7=30,D26,$A$7=31,D28,$A$7=32,D28,$A$7=33,D29,$A$7=34,D31,$A$7=35,D31,$A$7=36,D32,$A$7=37,D34,$A$7=38,D34,$A$7=39,D35,$A$7=40,D36)</f>
        <v>9d</v>
      </c>
      <c r="AQ8" s="4" t="str" cm="1">
        <f t="array" ref="AQ8">_xlfn.IFS($A$7=1,0,$A$7=2,0,$A$7=3,0,$A$7=4,#REF!,$A$7=5,#REF!,$A$7=6,#REF!,$A$7=7,#REF!,$A$7=8,#REF!,$A$7=9,#REF!,$A$7=10,#REF!,$A$7=11,#REF!,$A$7=12,#REF!,$A$7=13,#REF!,$A$7=14,#REF!,$A$7=15,#REF!,$A$7=16,D1,$A$7=17,D1,$A$7=18,D1,$A$7=19,D2,$A$7=20,D2,$A$7=21,D2,$A$7=22,D3,$A$7=23,D3,$A$7=24,D3,$A$7=25,D4,$A$7=26,D4,$A$7=27,D4,$A$7=28,D5,$A$7=29,D5,$A$7=30,D5,$A$7=31,D6,$A$7=32,D6,$A$7=33,D6,$A$7=34,D7,$A$7=35,D7,$A$7=36,D7,$A$7=37,D8,$A$7=38,D8,$A$7=39,D8,$A$7=40,D9)</f>
        <v>5a</v>
      </c>
      <c r="AR8" s="4" t="str" cm="1">
        <f t="array" ref="AR8">_xlfn.IFS($A$7=1,0,$A$7=2,0,$A$7=3,D9,$A$7=4,D9,$A$7=5,D9,$A$7=6,#REF!,$A$7=7,D2,$A$7=8,D1,$A$7=9,D1,$A$7=10,D3,$A$7=11,D3,$A$7=12,D3,$A$7=13,D5,$A$7=14,D5,$A$7=15,D5,$A$7=16,D7,$A$7=17,D7,$A$7=18,D7,$A$7=19,D9,$A$7=20,D9,$A$7=21,D9,$A$7=22,D11,$A$7=23,D11,$A$7=24,D11,$A$7=25,D13,$A$7=26,D13,$A$7=27,D13,$A$7=28,D15,$A$7=29,D15,$A$7=30,D15,$A$7=31,D17,$A$7=32,D17,$A$7=33,D17,$A$7=34,D19,$A$7=35,D19,$A$7=36,D19,$A$7=37,D21,$A$7=38,D21,$A$7=39,D21,$A$7=40,D23)</f>
        <v>7b</v>
      </c>
      <c r="AS8" s="4" t="str" cm="1">
        <f t="array" ref="AS8">_xlfn.IFS($A$7=1,0,$A$7=2,0,$A$7=3,0,$A$7=4,#REF!,$A$7=5,#REF!,$A$7=6,D1,$A$7=7,D13,$A$7=8,D13,$A$7=9,D4,$A$7=10,D6,$A$7=11,D6,$A$7=12,D7,$A$7=13,D9,$A$7=14,D10,$A$7=15,D10,$A$7=16,D12,$A$7=17,D12,$A$7=18,D13,$A$7=19,D15,$A$7=20,D16,$A$7=21,D16,$A$7=22,D18,$A$7=23,D18,$A$7=24,D19,$A$7=25,D20,$A$7=26,D22,$A$7=27,D22,$A$7=28,D23,$A$7=29,D24,$A$7=30,D25,$A$7=31,D27,$A$7=32,D27,$A$7=33,D28,$A$7=34,D30,$A$7=35,D30,$A$7=36,D31,$A$7=37,D33,$A$7=38,D33,$A$7=39,D34,$A$7=40,D35)</f>
        <v>9c</v>
      </c>
    </row>
    <row r="9" spans="1:63" x14ac:dyDescent="0.2">
      <c r="A9" s="1">
        <v>-41</v>
      </c>
      <c r="B9">
        <v>6</v>
      </c>
      <c r="C9" s="3">
        <f t="shared" si="0"/>
        <v>0.49305555555555558</v>
      </c>
      <c r="D9" s="4" t="str">
        <f>'Zeitpläne Stationen'!B8</f>
        <v>6b</v>
      </c>
      <c r="E9" s="4" t="str" cm="1">
        <f t="array" ref="E9">_xlfn.IFS($A$7=1,0,$A$7=2,0,$A$7=3,D11,$A$7=4,D11,$A$7=5,D11,$A$7=6,D11,$A$7=7,D12,$A$7=8,D12,$A$7=9,D12,$A$7=10,D13,$A$7=11,D13,$A$7=12,D13,$A$7=13,D14,$A$7=14,D14,$A$7=15,D14,$A$7=16,0,$A$7=17,0,$A$7=18,D15,$A$7=19,D16,$A$7=20,D16,$A$7=21,D16,$A$7=22,D17,$A$7=23,D17,$A$7=24,D17,$A$7=25,D18,$A$7=26,D18,$A$7=27,D18,$A$7=28,D19,$A$7=29,D19,$A$7=30,D19,$A$7=31,D20,$A$7=32,D20,$A$7=33,D20,$A$7=34,D21,$A$7=35,D21,$A$7=36,D21,$A$7=37,D22,$A$7=38,D22,$A$7=39,D22,$A$7=40,D23)</f>
        <v>8c</v>
      </c>
      <c r="F9" s="4" t="str" cm="1">
        <f t="array" ref="F9">_xlfn.IFS($A$7=1,0,$A$7=2,0,$A$7=3,0,$A$7=4,0,$A$7=5,0,$A$7=6,0,$A$7=7,D15,$A$7=8,D15,$A$7=9,D15,$A$7=10,D16,$A$7=11,D16,$A$7=12,D17,$A$7=13,D17,$A$7=14,D17,$A$7=15,D17,$A$7=16,0,$A$7=17,D20,$A$7=18,D21,$A$7=19,D22,$A$7=20,D23,$A$7=21,D23,$A$7=22,D24,$A$7=23,D24,$A$7=24,D25,$A$7=25,D25,$A$7=26,D27,$A$7=27,D27,$A$7=28,D27,$A$7=29,D28,$A$7=30,D29,$A$7=31,D30,$A$7=32,D30,$A$7=33,D31,$A$7=34,D32,$A$7=35,D32,$A$7=36,D33,$A$7=37,D34,$A$7=38,D34,$A$7=39,D35,$A$7=40,D35)</f>
        <v>10d</v>
      </c>
      <c r="G9" s="4" t="str">
        <f t="shared" si="1"/>
        <v>6a</v>
      </c>
      <c r="H9" s="4" t="str">
        <f t="shared" si="2"/>
        <v>8b</v>
      </c>
      <c r="I9" s="4" t="str">
        <f t="shared" si="3"/>
        <v>10c</v>
      </c>
      <c r="J9" s="4" t="str">
        <f t="shared" ref="J9:L9" si="7">D7</f>
        <v>5d</v>
      </c>
      <c r="K9" s="4" t="str">
        <f t="shared" si="7"/>
        <v>8a</v>
      </c>
      <c r="L9" s="4" t="str">
        <f t="shared" si="7"/>
        <v>10b</v>
      </c>
      <c r="M9" s="4" t="str">
        <f t="shared" ref="M9:O9" si="8">D6</f>
        <v>5c</v>
      </c>
      <c r="N9" s="4" t="str">
        <f t="shared" si="8"/>
        <v>7d</v>
      </c>
      <c r="O9" s="4" t="str">
        <f t="shared" si="8"/>
        <v>10a</v>
      </c>
      <c r="P9" s="4" t="str">
        <f t="shared" ref="P9:R9" si="9">D5</f>
        <v>5b</v>
      </c>
      <c r="Q9" s="4" t="str">
        <f t="shared" si="9"/>
        <v>7c</v>
      </c>
      <c r="R9" s="4" t="str">
        <f t="shared" si="9"/>
        <v>9d</v>
      </c>
      <c r="S9" s="4" t="str">
        <f>D4</f>
        <v>5a</v>
      </c>
      <c r="T9" s="4" t="str">
        <f>E4</f>
        <v>7b</v>
      </c>
      <c r="U9" s="4" t="str">
        <f>F4</f>
        <v>9c</v>
      </c>
      <c r="V9" s="4" t="str" cm="1">
        <f t="array" ref="V9">_xlfn.IFS($A$7=1,0,$A$7=2,0,$A$7=3,0,$A$7=4,D5,$A$7=5,D5,$A$7=6,D5,$A$7=7,D6,$A$7=8,D6,$A$7=9,D6,$A$7=10,D7,$A$7=11,D7,$A$7=12,D7,$A$7=13,D8,$A$7=14,D8,$A$7=15,D8,$A$7=16,D9,$A$7=17,D9,$A$7=18,D9,$A$7=19,D10,$A$7=20,D10,$A$7=21,D10,$A$7=22,D11,$A$7=23,D11,$A$7=24,D11,$A$7=25,D12,$A$7=26,D12,$A$7=27,D12,$A$7=28,D13,$A$7=29,D13,$A$7=30,D13,$A$7=31,D14,$A$7=32,D14,$A$7=33,D14,$A$7=34,D15,$A$7=35,D15,$A$7=36,D15,$A$7=37,D16,$A$7=38,D16,$A$7=39,D16,$A$7=40,D17)</f>
        <v>7a</v>
      </c>
      <c r="W9" s="4" t="str" cm="1">
        <f t="array" ref="W9">_xlfn.IFS($A$7=1,0,$A$7=2,0,$A$7=3,D17,$A$7=4,D17,$A$7=5,D17,$A$7=6,D7,$A$7=7,D10,$A$7=8,D9,$A$7=9,D9,$A$7=10,0,$A$7=11,D19,$A$7=12,D11,$A$7=13,D20,$A$7=14,D13,$A$7=15,D13,$A$7=16,D21,$A$7=17,D21,$A$7=18,D15,$A$7=19,0,$A$7=20,D17,$A$7=21,D17,$A$7=22,0,$A$7=23,D19,$A$7=24,D19,$A$7=25,0,$A$7=26,D21,$A$7=27,D21,$A$7=28,0,$A$7=29,D23,$A$7=30,D23,$A$7=31,0,$A$7=32,0,$A$7=33,D25,$A$7=34,0,$A$7=35,0,$A$7=36,D27,$A$7=37,0,$A$7=38,D29,$A$7=39,D29,$A$7=40,D31)</f>
        <v>9b</v>
      </c>
      <c r="X9" s="4" cm="1">
        <f t="array" ref="X9">_xlfn.IFS($A$7=1,0,$A$7=2,0,$A$7=3,0,$A$7=4,D7,$A$7=5,D7,$A$7=6,D9,$A$7=7,D21,$A$7=8,D21,$A$7=9,D12,$A$7=10,0,$A$7=11,D14,$A$7=12,D15,$A$7=13,0,$A$7=14,D23,$A$7=15,D18,$A$7=16,0,$A$7=17,D20,$A$7=18,D21,$A$7=19,0,$A$7=20,0,$A$7=21,D24,$A$7=22,0,$A$7=23,D26,$A$7=24,D27,$A$7=25,D28,$A$7=26,0,$A$7=27,D30,$A$7=28,D31,$A$7=29,D32,$A$7=30,D33,$A$7=31,0,$A$7=32,D35,$A$7=33,D36,$A$7=34,0,$A$7=35,D38,$A$7=36,D39,$A$7=37,0,$A$7=38,D41,$A$7=39,D42,$A$7=40,D43)</f>
        <v>0</v>
      </c>
      <c r="Y9" s="4" t="str" cm="1">
        <f t="array" ref="Y9">_xlfn.IFS($A$7=1,0,$A$7=2,0,$A$7=3,0,$A$7=4,D4,$A$7=5,D4,$A$7=6,D4,$A$7=7,D5,$A$7=8,D5,$A$7=9,D5,$A$7=10,D6,$A$7=11,D6,$A$7=12,D6,$A$7=13,D7,$A$7=14,D7,$A$7=15,D7,$A$7=16,D8,$A$7=17,D8,$A$7=18,D8,$A$7=19,D9,$A$7=20,D9,$A$7=21,D9,$A$7=22,D10,$A$7=23,D10,$A$7=24,D10,$A$7=25,D11,$A$7=26,D11,$A$7=27,D11,$A$7=28,D12,$A$7=29,D12,$A$7=30,D12,$A$7=31,D13,$A$7=32,D13,$A$7=33,D13,$A$7=34,D14,$A$7=35,D14,$A$7=36,D14,$A$7=37,D15,$A$7=38,D15,$A$7=39,D15,$A$7=40,D16)</f>
        <v>6d</v>
      </c>
      <c r="Z9" s="4" t="str" cm="1">
        <f t="array" ref="Z9">_xlfn.IFS($A$7=1,0,$A$7=2,0,$A$7=3,D16,$A$7=4,D16,$A$7=5,D16,$A$7=6,D6,$A$7=7,D9,$A$7=8,D8,$A$7=9,D8,$A$7=10,D10,$A$7=11,D10,$A$7=12,D10,$A$7=13,D12,$A$7=14,D12,$A$7=15,D12,$A$7=16,D14,$A$7=17,D14,$A$7=18,D14,$A$7=19,D16,$A$7=20,D16,$A$7=21,D16,$A$7=22,D18,$A$7=23,D18,$A$7=24,D18,$A$7=25,D20,$A$7=26,D20,$A$7=27,D20,$A$7=28,D22,$A$7=29,D22,$A$7=30,D22,$A$7=31,D24,$A$7=32,D24,$A$7=33,D24,$A$7=34,D26,$A$7=35,D26,$A$7=36,D26,$A$7=37,D28,$A$7=38,D28,$A$7=39,D28,$A$7=40,D30)</f>
        <v>9a</v>
      </c>
      <c r="AA9" s="4" t="str" cm="1">
        <f t="array" ref="AA9">_xlfn.IFS($A$7=1,0,$A$7=2,0,$A$7=3,0,$A$7=4,D6,$A$7=5,D6,$A$7=6,D8,$A$7=7,D20,$A$7=8,D20,$A$7=9,D11,$A$7=10,D13,$A$7=11,D13,$A$7=12,D14,$A$7=13,D16,$A$7=14,D17,$A$7=15,D17,$A$7=16,D19,$A$7=17,D19,$A$7=18,D20,$A$7=19,D22,$A$7=20,D23,$A$7=21,D23,$A$7=22,D25,$A$7=23,D25,$A$7=24,D26,$A$7=25,D27,$A$7=26,D29,$A$7=27,D29,$A$7=28,D30,$A$7=29,D31,$A$7=30,D32,$A$7=31,D34,$A$7=32,D34,$A$7=33,D35,$A$7=34,D37,$A$7=35,D37,$A$7=36,D38,$A$7=37,D40,$A$7=38,D40,$A$7=39,D41,$A$7=40,D42)</f>
        <v>11b</v>
      </c>
      <c r="AB9" s="4" t="str" cm="1">
        <f t="array" ref="AB9">_xlfn.IFS($A$7=1,0,$A$7=2,0,$A$7=3,0,$A$7=4,D3,$A$7=5,D3,$A$7=6,D3,$A$7=7,D4,$A$7=8,D4,$A$7=9,D4,$A$7=10,D5,$A$7=11,D5,$A$7=12,D5,$A$7=13,D6,$A$7=14,D6,$A$7=15,D6,$A$7=16,D7,$A$7=17,D7,$A$7=18,D7,$A$7=19,D8,$A$7=20,D8,$A$7=21,D8,$A$7=22,D9,$A$7=23,D9,$A$7=24,D9,$A$7=25,D10,$A$7=26,D10,$A$7=27,D10,$A$7=28,D11,$A$7=29,D11,$A$7=30,D11,$A$7=31,D12,$A$7=32,D12,$A$7=33,D12,$A$7=34,D13,$A$7=35,D13,$A$7=36,D13,$A$7=37,D14,$A$7=38,D14,$A$7=39,D14,$A$7=40,D15)</f>
        <v>6c</v>
      </c>
      <c r="AC9" s="4" t="str" cm="1">
        <f t="array" ref="AC9">_xlfn.IFS($A$7=1,0,$A$7=2,0,$A$7=3,D15,$A$7=4,D15,$A$7=5,D15,$A$7=6,D5,$A$7=7,D8,$A$7=8,D7,$A$7=9,D7,$A$7=10,D9,$A$7=11,D9,$A$7=12,D9,$A$7=13,D11,$A$7=14,D11,$A$7=15,D11,$A$7=16,D13,$A$7=17,D13,$A$7=18,D13,$A$7=19,D15,$A$7=20,D15,$A$7=21,D15,$A$7=22,D17,$A$7=23,D17,$A$7=24,D17,$A$7=25,D19,$A$7=26,D19,$A$7=27,D19,$A$7=28,D21,$A$7=29,D21,$A$7=30,D21,$A$7=31,D23,$A$7=32,D23,$A$7=33,D23,$A$7=34,D25,$A$7=35,D25,$A$7=36,D25,$A$7=37,D27,$A$7=38,D27,$A$7=39,D27,$A$7=40,D29)</f>
        <v>8d</v>
      </c>
      <c r="AD9" s="4" t="str" cm="1">
        <f t="array" ref="AD9">_xlfn.IFS($A$7=1,0,$A$7=2,0,$A$7=3,0,$A$7=4,D5,$A$7=5,D5,$A$7=6,D7,$A$7=7,D19,$A$7=8,D19,$A$7=9,D10,$A$7=10,D12,$A$7=11,D12,$A$7=12,D13,$A$7=13,D15,$A$7=14,D16,$A$7=15,D16,$A$7=16,D18,$A$7=17,D18,$A$7=18,D19,$A$7=19,D21,$A$7=20,D22,$A$7=21,D22,$A$7=22,D24,$A$7=23,D24,$A$7=24,D25,$A$7=25,D26,$A$7=26,D28,$A$7=27,D28,$A$7=28,D29,$A$7=29,D30,$A$7=30,D31,$A$7=31,D33,$A$7=32,D33,$A$7=33,D34,$A$7=34,D36,$A$7=35,D36,$A$7=36,D37,$A$7=37,D39,$A$7=38,D39,$A$7=39,D40,$A$7=40,D41)</f>
        <v>11a</v>
      </c>
      <c r="AE9" s="4" t="str" cm="1">
        <f t="array" ref="AE9">_xlfn.IFS($A$7=1,0,$A$7=2,0,$A$7=3,0,$A$7=4,D2,$A$7=5,D2,$A$7=6,D2,$A$7=7,D3,$A$7=8,D3,$A$7=9,D3,$A$7=10,D4,$A$7=11,D4,$A$7=12,D4,$A$7=13,D5,$A$7=14,D5,$A$7=15,D5,$A$7=16,D6,$A$7=17,D6,$A$7=18,D6,$A$7=19,D7,$A$7=20,D7,$A$7=21,D7,$A$7=22,D8,$A$7=23,D8,$A$7=24,D8,$A$7=25,D9,$A$7=26,D9,$A$7=27,D9,$A$7=28,D10,$A$7=29,D10,$A$7=30,D10,$A$7=31,D11,$A$7=32,D11,$A$7=33,D11,$A$7=34,D12,$A$7=35,D12,$A$7=36,D12,$A$7=37,D13,$A$7=38,D13,$A$7=39,D13,$A$7=40,D14)</f>
        <v>6b</v>
      </c>
      <c r="AF9" s="4" t="str" cm="1">
        <f t="array" ref="AF9">_xlfn.IFS($A$7=1,0,$A$7=2,0,$A$7=3,D14,$A$7=4,D14,$A$7=5,D14,$A$7=6,D4,$A$7=7,D7,$A$7=8,D6,$A$7=9,D6,$A$7=10,D8,$A$7=11,D8,$A$7=12,D8,$A$7=13,D10,$A$7=14,D10,$A$7=15,D10,$A$7=16,D12,$A$7=17,D12,$A$7=18,D12,$A$7=19,D14,$A$7=20,D14,$A$7=21,D14,$A$7=22,D16,$A$7=23,D16,$A$7=24,D16,$A$7=25,D18,$A$7=26,D18,$A$7=27,D18,$A$7=28,D20,$A$7=29,D20,$A$7=30,D20,$A$7=31,D22,$A$7=32,D22,$A$7=33,D22,$A$7=34,D24,$A$7=35,D24,$A$7=36,D24,$A$7=37,D26,$A$7=38,D26,$A$7=39,D26,$A$7=40,D28)</f>
        <v>8c</v>
      </c>
      <c r="AG9" s="4" t="str" cm="1">
        <f t="array" ref="AG9">_xlfn.IFS($A$7=1,0,$A$7=2,0,$A$7=3,0,$A$7=4,D4,$A$7=5,D4,$A$7=6,D6,$A$7=7,D18,$A$7=8,D18,$A$7=9,D9,$A$7=10,D11,$A$7=11,D11,$A$7=12,D12,$A$7=13,D14,$A$7=14,D15,$A$7=15,D15,$A$7=16,D17,$A$7=17,D17,$A$7=18,D18,$A$7=19,D20,$A$7=20,D21,$A$7=21,D21,$A$7=22,D23,$A$7=23,D23,$A$7=24,D24,$A$7=25,D25,$A$7=26,D27,$A$7=27,D27,$A$7=28,D28,$A$7=29,D29,$A$7=30,D30,$A$7=31,D32,$A$7=32,D32,$A$7=33,D33,$A$7=34,D35,$A$7=35,D35,$A$7=36,D36,$A$7=37,D38,$A$7=38,D38,$A$7=39,D39,$A$7=40,D40)</f>
        <v>10d</v>
      </c>
      <c r="AH9" s="4" t="str" cm="1">
        <f t="array" ref="AH9">_xlfn.IFS($A$7=1,0,$A$7=2,0,$A$7=3,0,$A$7=4,D1,$A$7=5,D1,$A$7=6,D1,$A$7=7,D2,$A$7=8,D2,$A$7=9,D2,$A$7=10,D3,$A$7=11,D3,$A$7=12,D3,$A$7=13,D4,$A$7=14,D4,$A$7=15,D4,$A$7=16,D5,$A$7=17,D5,$A$7=18,D5,$A$7=19,D6,$A$7=20,D6,$A$7=21,D6,$A$7=22,D7,$A$7=23,D7,$A$7=24,D7,$A$7=25,D8,$A$7=26,D8,$A$7=27,D8,$A$7=28,D9,$A$7=29,D9,$A$7=30,D9,$A$7=31,D10,$A$7=32,D10,$A$7=33,D10,$A$7=34,D11,$A$7=35,D11,$A$7=36,D11,$A$7=37,D12,$A$7=38,D12,$A$7=39,D12,$A$7=40,D13)</f>
        <v>6a</v>
      </c>
      <c r="AI9" s="4" t="str" cm="1">
        <f t="array" ref="AI9">_xlfn.IFS($A$7=1,0,$A$7=2,0,$A$7=3,D13,$A$7=4,D13,$A$7=5,D13,$A$7=6,D3,$A$7=7,D6,$A$7=8,D5,$A$7=9,D5,$A$7=10,D7,$A$7=11,D7,$A$7=12,D7,$A$7=13,D9,$A$7=14,D9,$A$7=15,D9,$A$7=16,D11,$A$7=17,D11,$A$7=18,D11,$A$7=19,D13,$A$7=20,D13,$A$7=21,D13,$A$7=22,D15,$A$7=23,D15,$A$7=24,D15,$A$7=25,D17,$A$7=26,D17,$A$7=27,D17,$A$7=28,D19,$A$7=29,D19,$A$7=30,D19,$A$7=31,D21,$A$7=32,D21,$A$7=33,D21,$A$7=34,D23,$A$7=35,D23,$A$7=36,D23,$A$7=37,D25,$A$7=38,D25,$A$7=39,D25,$A$7=40,D27)</f>
        <v>8b</v>
      </c>
      <c r="AJ9" s="4" t="str" cm="1">
        <f t="array" ref="AJ9">_xlfn.IFS($A$7=1,0,$A$7=2,0,$A$7=3,0,$A$7=4,D3,$A$7=5,D3,$A$7=6,D5,$A$7=7,D17,$A$7=8,D17,$A$7=9,D8,$A$7=10,D10,$A$7=11,D10,$A$7=12,D11,$A$7=13,D13,$A$7=14,D14,$A$7=15,D14,$A$7=16,D16,$A$7=17,D16,$A$7=18,D17,$A$7=19,D19,$A$7=20,D20,$A$7=21,D20,$A$7=22,D22,$A$7=23,D22,$A$7=24,D23,$A$7=25,D24,$A$7=26,D26,$A$7=27,D26,$A$7=28,D27,$A$7=29,D28,$A$7=30,D29,$A$7=31,D31,$A$7=32,D31,$A$7=33,D32,$A$7=34,D34,$A$7=35,D34,$A$7=36,D35,$A$7=37,D37,$A$7=38,D37,$A$7=39,D38,$A$7=40,D39)</f>
        <v>10c</v>
      </c>
      <c r="AK9" s="4" t="str" cm="1">
        <f t="array" ref="AK9">_xlfn.IFS($A$7=1,0,$A$7=2,0,$A$7=3,0,$A$7=4,#REF!,$A$7=5,#REF!,$A$7=6,#REF!,$A$7=7,D1,$A$7=8,D1,$A$7=9,D1,$A$7=10,D2,$A$7=11,D2,$A$7=12,D2,$A$7=13,D3,$A$7=14,D3,$A$7=15,D3,$A$7=16,D4,$A$7=17,D4,$A$7=18,D4,$A$7=19,D5,$A$7=20,D5,$A$7=21,D5,$A$7=22,D6,$A$7=23,D6,$A$7=24,D6,$A$7=25,D7,$A$7=26,D7,$A$7=27,D7,$A$7=28,D8,$A$7=29,D8,$A$7=30,D8,$A$7=31,D9,$A$7=32,D9,$A$7=33,D9,$A$7=34,D10,$A$7=35,D10,$A$7=36,D10,$A$7=37,D11,$A$7=38,D11,$A$7=39,D11,$A$7=40,D12)</f>
        <v>5d</v>
      </c>
      <c r="AL9" s="4" t="str" cm="1">
        <f t="array" ref="AL9">_xlfn.IFS($A$7=1,0,$A$7=2,0,$A$7=3,D12,$A$7=4,D12,$A$7=5,D12,$A$7=6,D2,$A$7=7,D5,$A$7=8,D4,$A$7=9,D4,$A$7=10,D6,$A$7=11,D6,$A$7=12,D6,$A$7=13,D8,$A$7=14,D8,$A$7=15,D8,$A$7=16,D10,$A$7=17,D10,$A$7=18,D10,$A$7=19,D12,$A$7=20,D12,$A$7=21,D12,$A$7=22,D14,$A$7=23,D14,$A$7=24,D14,$A$7=25,D16,$A$7=26,D16,$A$7=27,D16,$A$7=28,D18,$A$7=29,D18,$A$7=30,D18,$A$7=31,D20,$A$7=32,D20,$A$7=33,D20,$A$7=34,D22,$A$7=35,D22,$A$7=36,D22,$A$7=37,D24,$A$7=38,D24,$A$7=39,D24,$A$7=40,D26)</f>
        <v>8a</v>
      </c>
      <c r="AM9" s="4" t="str" cm="1">
        <f t="array" ref="AM9">_xlfn.IFS($A$7=1,0,$A$7=2,0,$A$7=3,0,$A$7=4,D2,$A$7=5,D2,$A$7=6,D4,$A$7=7,D16,$A$7=8,D16,$A$7=9,D7,$A$7=10,D9,$A$7=11,D9,$A$7=12,D10,$A$7=13,D12,$A$7=14,D13,$A$7=15,D13,$A$7=16,D15,$A$7=17,D15,$A$7=18,D16,$A$7=19,D18,$A$7=20,D19,$A$7=21,D19,$A$7=22,D21,$A$7=23,D21,$A$7=24,D22,$A$7=25,D23,$A$7=26,D25,$A$7=27,D25,$A$7=28,D26,$A$7=29,D27,$A$7=30,D28,$A$7=31,D30,$A$7=32,D30,$A$7=33,D31,$A$7=34,D33,$A$7=35,D33,$A$7=36,D34,$A$7=37,D36,$A$7=38,D36,$A$7=39,D37,$A$7=40,D38)</f>
        <v>10b</v>
      </c>
      <c r="AN9" s="4" t="str" cm="1">
        <f t="array" ref="AN9">_xlfn.IFS($A$7=1,0,$A$7=2,0,$A$7=3,0,$A$7=4,#REF!,$A$7=5,#REF!,$A$7=6,#REF!,$A$7=7,#REF!,$A$7=8,#REF!,$A$7=9,#REF!,$A$7=10,D1,$A$7=11,D1,$A$7=12,D1,$A$7=13,D2,$A$7=14,D2,$A$7=15,D2,$A$7=16,D3,$A$7=17,D3,$A$7=18,D3,$A$7=19,D4,$A$7=20,D4,$A$7=21,D4,$A$7=22,D5,$A$7=23,D5,$A$7=24,D5,$A$7=25,D6,$A$7=26,D6,$A$7=27,D6,$A$7=28,D7,$A$7=29,D7,$A$7=30,D7,$A$7=31,D8,$A$7=32,D8,$A$7=33,D8,$A$7=34,D9,$A$7=35,D9,$A$7=36,D9,$A$7=37,D10,$A$7=38,D10,$A$7=39,D10,$A$7=40,D11)</f>
        <v>5c</v>
      </c>
      <c r="AO9" s="4" t="str" cm="1">
        <f t="array" ref="AO9">_xlfn.IFS($A$7=1,0,$A$7=2,0,$A$7=3,D11,$A$7=4,D11,$A$7=5,D11,$A$7=6,D1,$A$7=7,D4,$A$7=8,D3,$A$7=9,D3,$A$7=10,D5,$A$7=11,D5,$A$7=12,D5,$A$7=13,D7,$A$7=14,D7,$A$7=15,D7,$A$7=16,D9,$A$7=17,D9,$A$7=18,D9,$A$7=19,D11,$A$7=20,D11,$A$7=21,D11,$A$7=22,D13,$A$7=23,D13,$A$7=24,D13,$A$7=25,D15,$A$7=26,D15,$A$7=27,D15,$A$7=28,D17,$A$7=29,D17,$A$7=30,D17,$A$7=31,D19,$A$7=32,D19,$A$7=33,D19,$A$7=34,D21,$A$7=35,D21,$A$7=36,D21,$A$7=37,D23,$A$7=38,D23,$A$7=39,D23,$A$7=40,D25)</f>
        <v>7d</v>
      </c>
      <c r="AP9" s="4" t="str" cm="1">
        <f t="array" ref="AP9">_xlfn.IFS($A$7=1,0,$A$7=2,0,$A$7=3,0,$A$7=4,D1,$A$7=5,D1,$A$7=6,D3,$A$7=7,D15,$A$7=8,D15,$A$7=9,D6,$A$7=10,D8,$A$7=11,D8,$A$7=12,D9,$A$7=13,D11,$A$7=14,D12,$A$7=15,D12,$A$7=16,D14,$A$7=17,D14,$A$7=18,D15,$A$7=19,D17,$A$7=20,D18,$A$7=21,D18,$A$7=22,D20,$A$7=23,D20,$A$7=24,D21,$A$7=25,D22,$A$7=26,D24,$A$7=27,D24,$A$7=28,D25,$A$7=29,D26,$A$7=30,D27,$A$7=31,D29,$A$7=32,D29,$A$7=33,D30,$A$7=34,D32,$A$7=35,D32,$A$7=36,D33,$A$7=37,D35,$A$7=38,D35,$A$7=39,D36,$A$7=40,D37)</f>
        <v>10a</v>
      </c>
      <c r="AQ9" s="4" t="str" cm="1">
        <f t="array" ref="AQ9">_xlfn.IFS($A$7=1,0,$A$7=2,0,$A$7=3,0,$A$7=4,#REF!,$A$7=5,#REF!,$A$7=6,#REF!,$A$7=7,#REF!,$A$7=8,#REF!,$A$7=9,#REF!,$A$7=10,#REF!,$A$7=11,#REF!,$A$7=12,#REF!,$A$7=13,D1,$A$7=14,D1,$A$7=15,D1,$A$7=16,D2,$A$7=17,D2,$A$7=18,D2,$A$7=19,D3,$A$7=20,D3,$A$7=21,D3,$A$7=22,D4,$A$7=23,D4,$A$7=24,D4,$A$7=25,D5,$A$7=26,D5,$A$7=27,D5,$A$7=28,D6,$A$7=29,D6,$A$7=30,D6,$A$7=31,D7,$A$7=32,D7,$A$7=33,D7,$A$7=34,D8,$A$7=35,D8,$A$7=36,D8,$A$7=37,D9,$A$7=38,D9,$A$7=39,D9,$A$7=40,D10)</f>
        <v>5b</v>
      </c>
      <c r="AR9" s="4" t="str" cm="1">
        <f t="array" ref="AR9">_xlfn.IFS($A$7=1,0,$A$7=2,0,$A$7=3,D10,$A$7=4,D10,$A$7=5,D10,$A$7=6,#REF!,$A$7=7,D3,$A$7=8,D2,$A$7=9,D2,$A$7=10,D4,$A$7=11,D4,$A$7=12,D4,$A$7=13,D6,$A$7=14,D6,$A$7=15,D6,$A$7=16,D8,$A$7=17,D8,$A$7=18,D8,$A$7=19,D10,$A$7=20,D10,$A$7=21,D10,$A$7=22,D12,$A$7=23,D12,$A$7=24,D12,$A$7=25,D14,$A$7=26,D14,$A$7=27,D14,$A$7=28,D16,$A$7=29,D16,$A$7=30,D16,$A$7=31,D18,$A$7=32,D18,$A$7=33,D18,$A$7=34,D20,$A$7=35,D20,$A$7=36,D20,$A$7=37,D22,$A$7=38,D22,$A$7=39,D22,$A$7=40,D24)</f>
        <v>7c</v>
      </c>
      <c r="AS9" s="4" t="str" cm="1">
        <f t="array" ref="AS9">_xlfn.IFS($A$7=1,0,$A$7=2,0,$A$7=3,0,$A$7=4,#REF!,$A$7=5,#REF!,$A$7=6,D2,$A$7=7,D14,$A$7=8,D14,$A$7=9,D5,$A$7=10,D7,$A$7=11,D7,$A$7=12,D8,$A$7=13,D10,$A$7=14,D11,$A$7=15,D11,$A$7=16,D13,$A$7=17,D13,$A$7=18,D14,$A$7=19,D16,$A$7=20,D17,$A$7=21,D17,$A$7=22,D19,$A$7=23,D19,$A$7=24,D20,$A$7=25,D21,$A$7=26,D23,$A$7=27,D23,$A$7=28,D24,$A$7=29,D25,$A$7=30,D26,$A$7=31,D28,$A$7=32,D28,$A$7=33,D29,$A$7=34,D31,$A$7=35,D31,$A$7=36,D32,$A$7=37,D34,$A$7=38,D34,$A$7=39,D35,$A$7=40,D36)</f>
        <v>9d</v>
      </c>
    </row>
    <row r="10" spans="1:63" x14ac:dyDescent="0.2">
      <c r="A10" s="1">
        <v>-40</v>
      </c>
      <c r="B10">
        <v>7</v>
      </c>
      <c r="C10" s="3">
        <f t="shared" si="0"/>
        <v>0.52083333333333337</v>
      </c>
      <c r="D10" s="4" t="str">
        <f>'Zeitpläne Stationen'!B9</f>
        <v>6c</v>
      </c>
      <c r="E10" s="4" t="str" cm="1">
        <f t="array" ref="E10">_xlfn.IFS($A$7=1,0,$A$7=2,0,$A$7=3,D12,$A$7=4,D12,$A$7=5,D12,$A$7=6,D12,$A$7=7,D13,$A$7=8,D13,$A$7=9,D13,$A$7=10,D14,$A$7=11,D14,$A$7=12,D14,$A$7=13,D15,$A$7=14,D15,$A$7=15,D15,$A$7=16,D16,$A$7=17,D16,$A$7=18,D16,$A$7=19,0,$A$7=20,D17,$A$7=21,D17,$A$7=22,D18,$A$7=23,D18,$A$7=24,D18,$A$7=25,D19,$A$7=26,D19,$A$7=27,D19,$A$7=28,D20,$A$7=29,D20,$A$7=30,D20,$A$7=31,D21,$A$7=32,D21,$A$7=33,D21,$A$7=34,D22,$A$7=35,D22,$A$7=36,D22,$A$7=37,D23,$A$7=38,D23,$A$7=39,D23,$A$7=40,D24)</f>
        <v>8d</v>
      </c>
      <c r="F10" s="4" t="str" cm="1">
        <f t="array" ref="F10">_xlfn.IFS($A$7=1,0,$A$7=2,0,$A$7=3,0,$A$7=4,0,$A$7=5,0,$A$7=6,0,$A$7=7,D16,$A$7=8,D16,$A$7=9,D16,$A$7=10,D17,$A$7=11,D17,$A$7=12,D18,$A$7=13,D18,$A$7=14,D18,$A$7=15,D18,$A$7=16,D19,$A$7=17,D19,$A$7=18,D19,$A$7=19,0,$A$7=20,0,$A$7=21,D24,$A$7=22,D25,$A$7=23,D25,$A$7=24,D26,$A$7=25,D26,$A$7=26,D28,$A$7=27,D28,$A$7=28,D28,$A$7=29,D29,$A$7=30,D30,$A$7=31,D31,$A$7=32,D31,$A$7=33,D32,$A$7=34,D33,$A$7=35,D33,$A$7=36,D34,$A$7=37,D35,$A$7=38,D35,$A$7=39,D36,$A$7=40,D36)</f>
        <v>11a</v>
      </c>
      <c r="G10" s="4" t="str">
        <f t="shared" si="1"/>
        <v>6b</v>
      </c>
      <c r="H10" s="4" t="str">
        <f t="shared" si="2"/>
        <v>8c</v>
      </c>
      <c r="I10" s="4" t="str">
        <f t="shared" si="3"/>
        <v>10d</v>
      </c>
      <c r="J10" s="4" t="str">
        <f t="shared" ref="J10:L10" si="10">D8</f>
        <v>6a</v>
      </c>
      <c r="K10" s="4" t="str">
        <f t="shared" si="10"/>
        <v>8b</v>
      </c>
      <c r="L10" s="4" t="str">
        <f t="shared" si="10"/>
        <v>10c</v>
      </c>
      <c r="M10" s="4" t="str">
        <f t="shared" ref="M10:O10" si="11">D7</f>
        <v>5d</v>
      </c>
      <c r="N10" s="4" t="str">
        <f t="shared" si="11"/>
        <v>8a</v>
      </c>
      <c r="O10" s="4" t="str">
        <f t="shared" si="11"/>
        <v>10b</v>
      </c>
      <c r="P10" s="4" t="str">
        <f t="shared" ref="P10:R10" si="12">D6</f>
        <v>5c</v>
      </c>
      <c r="Q10" s="4" t="str">
        <f t="shared" si="12"/>
        <v>7d</v>
      </c>
      <c r="R10" s="4" t="str">
        <f t="shared" si="12"/>
        <v>10a</v>
      </c>
      <c r="S10" s="4" t="str">
        <f t="shared" ref="S10:U10" si="13">D5</f>
        <v>5b</v>
      </c>
      <c r="T10" s="4" t="str">
        <f t="shared" si="13"/>
        <v>7c</v>
      </c>
      <c r="U10" s="4" t="str">
        <f t="shared" si="13"/>
        <v>9d</v>
      </c>
      <c r="V10" s="4" t="str">
        <f>D4</f>
        <v>5a</v>
      </c>
      <c r="W10" s="4" t="str">
        <f t="shared" ref="V10:X11" si="14">E4</f>
        <v>7b</v>
      </c>
      <c r="X10" s="4" t="str">
        <f t="shared" si="14"/>
        <v>9c</v>
      </c>
      <c r="Y10" s="4" t="str" cm="1">
        <f t="array" ref="Y10">_xlfn.IFS($A$7=1,0,$A$7=2,0,$A$7=3,0,$A$7=4,D5,$A$7=5,D5,$A$7=6,D5,$A$7=7,D6,$A$7=8,D6,$A$7=9,D6,$A$7=10,D7,$A$7=11,D7,$A$7=12,D7,$A$7=13,D8,$A$7=14,D8,$A$7=15,D8,$A$7=16,D9,$A$7=17,D9,$A$7=18,D9,$A$7=19,D10,$A$7=20,D10,$A$7=21,D10,$A$7=22,D11,$A$7=23,D11,$A$7=24,D11,$A$7=25,D12,$A$7=26,D12,$A$7=27,D12,$A$7=28,D13,$A$7=29,D13,$A$7=30,D13,$A$7=31,D14,$A$7=32,D14,$A$7=33,D14,$A$7=34,D15,$A$7=35,D15,$A$7=36,D15,$A$7=37,D16,$A$7=38,D16,$A$7=39,D16,$A$7=40,D17)</f>
        <v>7a</v>
      </c>
      <c r="Z10" s="4" t="str" cm="1">
        <f t="array" ref="Z10">_xlfn.IFS($A$7=1,0,$A$7=2,0,$A$7=3,D17,$A$7=4,D17,$A$7=5,D17,$A$7=6,D7,$A$7=7,D10,$A$7=8,D9,$A$7=9,D9,$A$7=10,0,$A$7=11,D19,$A$7=12,D11,$A$7=13,D20,$A$7=14,D13,$A$7=15,D13,$A$7=16,D21,$A$7=17,D21,$A$7=18,D15,$A$7=19,0,$A$7=20,D17,$A$7=21,D17,$A$7=22,0,$A$7=23,D19,$A$7=24,D19,$A$7=25,0,$A$7=26,D21,$A$7=27,D21,$A$7=28,0,$A$7=29,D23,$A$7=30,D23,$A$7=31,0,$A$7=32,0,$A$7=33,D25,$A$7=34,0,$A$7=35,0,$A$7=36,D27,$A$7=37,0,$A$7=38,D29,$A$7=39,D29,$A$7=40,D31)</f>
        <v>9b</v>
      </c>
      <c r="AA10" s="4" cm="1">
        <f t="array" ref="AA10">_xlfn.IFS($A$7=1,0,$A$7=2,0,$A$7=3,0,$A$7=4,D7,$A$7=5,D7,$A$7=6,D9,$A$7=7,D21,$A$7=8,D21,$A$7=9,D12,$A$7=10,0,$A$7=11,D14,$A$7=12,D15,$A$7=13,0,$A$7=14,D23,$A$7=15,D18,$A$7=16,0,$A$7=17,D20,$A$7=18,D21,$A$7=19,0,$A$7=20,0,$A$7=21,D24,$A$7=22,0,$A$7=23,D26,$A$7=24,D27,$A$7=25,D28,$A$7=26,0,$A$7=27,D30,$A$7=28,D31,$A$7=29,D32,$A$7=30,D33,$A$7=31,0,$A$7=32,D35,$A$7=33,D36,$A$7=34,0,$A$7=35,D38,$A$7=36,D39,$A$7=37,0,$A$7=38,D41,$A$7=39,D42,$A$7=40,D43)</f>
        <v>0</v>
      </c>
      <c r="AB10" s="4" t="str" cm="1">
        <f t="array" ref="AB10">_xlfn.IFS($A$7=1,0,$A$7=2,0,$A$7=3,0,$A$7=4,D4,$A$7=5,D4,$A$7=6,D4,$A$7=7,D5,$A$7=8,D5,$A$7=9,D5,$A$7=10,D6,$A$7=11,D6,$A$7=12,D6,$A$7=13,D7,$A$7=14,D7,$A$7=15,D7,$A$7=16,D8,$A$7=17,D8,$A$7=18,D8,$A$7=19,D9,$A$7=20,D9,$A$7=21,D9,$A$7=22,D10,$A$7=23,D10,$A$7=24,D10,$A$7=25,D11,$A$7=26,D11,$A$7=27,D11,$A$7=28,D12,$A$7=29,D12,$A$7=30,D12,$A$7=31,D13,$A$7=32,D13,$A$7=33,D13,$A$7=34,D14,$A$7=35,D14,$A$7=36,D14,$A$7=37,D15,$A$7=38,D15,$A$7=39,D15,$A$7=40,D16)</f>
        <v>6d</v>
      </c>
      <c r="AC10" s="4" t="str" cm="1">
        <f t="array" ref="AC10">_xlfn.IFS($A$7=1,0,$A$7=2,0,$A$7=3,D16,$A$7=4,D16,$A$7=5,D16,$A$7=6,D6,$A$7=7,D9,$A$7=8,D8,$A$7=9,D8,$A$7=10,D10,$A$7=11,D10,$A$7=12,D10,$A$7=13,D12,$A$7=14,D12,$A$7=15,D12,$A$7=16,D14,$A$7=17,D14,$A$7=18,D14,$A$7=19,D16,$A$7=20,D16,$A$7=21,D16,$A$7=22,D18,$A$7=23,D18,$A$7=24,D18,$A$7=25,D20,$A$7=26,D20,$A$7=27,D20,$A$7=28,D22,$A$7=29,D22,$A$7=30,D22,$A$7=31,D24,$A$7=32,D24,$A$7=33,D24,$A$7=34,D26,$A$7=35,D26,$A$7=36,D26,$A$7=37,D28,$A$7=38,D28,$A$7=39,D28,$A$7=40,D30)</f>
        <v>9a</v>
      </c>
      <c r="AD10" s="4" t="str" cm="1">
        <f t="array" ref="AD10">_xlfn.IFS($A$7=1,0,$A$7=2,0,$A$7=3,0,$A$7=4,D6,$A$7=5,D6,$A$7=6,D8,$A$7=7,D20,$A$7=8,D20,$A$7=9,D11,$A$7=10,D13,$A$7=11,D13,$A$7=12,D14,$A$7=13,D16,$A$7=14,D17,$A$7=15,D17,$A$7=16,D19,$A$7=17,D19,$A$7=18,D20,$A$7=19,D22,$A$7=20,D23,$A$7=21,D23,$A$7=22,D25,$A$7=23,D25,$A$7=24,D26,$A$7=25,D27,$A$7=26,D29,$A$7=27,D29,$A$7=28,D30,$A$7=29,D31,$A$7=30,D32,$A$7=31,D34,$A$7=32,D34,$A$7=33,D35,$A$7=34,D37,$A$7=35,D37,$A$7=36,D38,$A$7=37,D40,$A$7=38,D40,$A$7=39,D41,$A$7=40,D42)</f>
        <v>11b</v>
      </c>
      <c r="AE10" s="4" t="str" cm="1">
        <f t="array" ref="AE10">_xlfn.IFS($A$7=1,0,$A$7=2,0,$A$7=3,0,$A$7=4,D3,$A$7=5,D3,$A$7=6,D3,$A$7=7,D4,$A$7=8,D4,$A$7=9,D4,$A$7=10,D5,$A$7=11,D5,$A$7=12,D5,$A$7=13,D6,$A$7=14,D6,$A$7=15,D6,$A$7=16,D7,$A$7=17,D7,$A$7=18,D7,$A$7=19,D8,$A$7=20,D8,$A$7=21,D8,$A$7=22,D9,$A$7=23,D9,$A$7=24,D9,$A$7=25,D10,$A$7=26,D10,$A$7=27,D10,$A$7=28,D11,$A$7=29,D11,$A$7=30,D11,$A$7=31,D12,$A$7=32,D12,$A$7=33,D12,$A$7=34,D13,$A$7=35,D13,$A$7=36,D13,$A$7=37,D14,$A$7=38,D14,$A$7=39,D14,$A$7=40,D15)</f>
        <v>6c</v>
      </c>
      <c r="AF10" s="4" t="str" cm="1">
        <f t="array" ref="AF10">_xlfn.IFS($A$7=1,0,$A$7=2,0,$A$7=3,D15,$A$7=4,D15,$A$7=5,D15,$A$7=6,D5,$A$7=7,D8,$A$7=8,D7,$A$7=9,D7,$A$7=10,D9,$A$7=11,D9,$A$7=12,D9,$A$7=13,D11,$A$7=14,D11,$A$7=15,D11,$A$7=16,D13,$A$7=17,D13,$A$7=18,D13,$A$7=19,D15,$A$7=20,D15,$A$7=21,D15,$A$7=22,D17,$A$7=23,D17,$A$7=24,D17,$A$7=25,D19,$A$7=26,D19,$A$7=27,D19,$A$7=28,D21,$A$7=29,D21,$A$7=30,D21,$A$7=31,D23,$A$7=32,D23,$A$7=33,D23,$A$7=34,D25,$A$7=35,D25,$A$7=36,D25,$A$7=37,D27,$A$7=38,D27,$A$7=39,D27,$A$7=40,D29)</f>
        <v>8d</v>
      </c>
      <c r="AG10" s="4" t="str" cm="1">
        <f t="array" ref="AG10">_xlfn.IFS($A$7=1,0,$A$7=2,0,$A$7=3,0,$A$7=4,D5,$A$7=5,D5,$A$7=6,D7,$A$7=7,D19,$A$7=8,D19,$A$7=9,D10,$A$7=10,D12,$A$7=11,D12,$A$7=12,D13,$A$7=13,D15,$A$7=14,D16,$A$7=15,D16,$A$7=16,D18,$A$7=17,D18,$A$7=18,D19,$A$7=19,D21,$A$7=20,D22,$A$7=21,D22,$A$7=22,D24,$A$7=23,D24,$A$7=24,D25,$A$7=25,D26,$A$7=26,D28,$A$7=27,D28,$A$7=28,D29,$A$7=29,D30,$A$7=30,D31,$A$7=31,D33,$A$7=32,D33,$A$7=33,D34,$A$7=34,D36,$A$7=35,D36,$A$7=36,D37,$A$7=37,D39,$A$7=38,D39,$A$7=39,D40,$A$7=40,D41)</f>
        <v>11a</v>
      </c>
      <c r="AH10" s="4" t="str" cm="1">
        <f t="array" ref="AH10">_xlfn.IFS($A$7=1,0,$A$7=2,0,$A$7=3,0,$A$7=4,D2,$A$7=5,D2,$A$7=6,D2,$A$7=7,D3,$A$7=8,D3,$A$7=9,D3,$A$7=10,D4,$A$7=11,D4,$A$7=12,D4,$A$7=13,D5,$A$7=14,D5,$A$7=15,D5,$A$7=16,D6,$A$7=17,D6,$A$7=18,D6,$A$7=19,D7,$A$7=20,D7,$A$7=21,D7,$A$7=22,D8,$A$7=23,D8,$A$7=24,D8,$A$7=25,D9,$A$7=26,D9,$A$7=27,D9,$A$7=28,D10,$A$7=29,D10,$A$7=30,D10,$A$7=31,D11,$A$7=32,D11,$A$7=33,D11,$A$7=34,D12,$A$7=35,D12,$A$7=36,D12,$A$7=37,D13,$A$7=38,D13,$A$7=39,D13,$A$7=40,D14)</f>
        <v>6b</v>
      </c>
      <c r="AI10" s="4" t="str" cm="1">
        <f t="array" ref="AI10">_xlfn.IFS($A$7=1,0,$A$7=2,0,$A$7=3,D14,$A$7=4,D14,$A$7=5,D14,$A$7=6,D4,$A$7=7,D7,$A$7=8,D6,$A$7=9,D6,$A$7=10,D8,$A$7=11,D8,$A$7=12,D8,$A$7=13,D10,$A$7=14,D10,$A$7=15,D10,$A$7=16,D12,$A$7=17,D12,$A$7=18,D12,$A$7=19,D14,$A$7=20,D14,$A$7=21,D14,$A$7=22,D16,$A$7=23,D16,$A$7=24,D16,$A$7=25,D18,$A$7=26,D18,$A$7=27,D18,$A$7=28,D20,$A$7=29,D20,$A$7=30,D20,$A$7=31,D22,$A$7=32,D22,$A$7=33,D22,$A$7=34,D24,$A$7=35,D24,$A$7=36,D24,$A$7=37,D26,$A$7=38,D26,$A$7=39,D26,$A$7=40,D28)</f>
        <v>8c</v>
      </c>
      <c r="AJ10" s="4" t="str" cm="1">
        <f t="array" ref="AJ10">_xlfn.IFS($A$7=1,0,$A$7=2,0,$A$7=3,0,$A$7=4,D4,$A$7=5,D4,$A$7=6,D6,$A$7=7,D18,$A$7=8,D18,$A$7=9,D9,$A$7=10,D11,$A$7=11,D11,$A$7=12,D12,$A$7=13,D14,$A$7=14,D15,$A$7=15,D15,$A$7=16,D17,$A$7=17,D17,$A$7=18,D18,$A$7=19,D20,$A$7=20,D21,$A$7=21,D21,$A$7=22,D23,$A$7=23,D23,$A$7=24,D24,$A$7=25,D25,$A$7=26,D27,$A$7=27,D27,$A$7=28,D28,$A$7=29,D29,$A$7=30,D30,$A$7=31,D32,$A$7=32,D32,$A$7=33,D33,$A$7=34,D35,$A$7=35,D35,$A$7=36,D36,$A$7=37,D38,$A$7=38,D38,$A$7=39,D39,$A$7=40,D40)</f>
        <v>10d</v>
      </c>
      <c r="AK10" s="4" t="str" cm="1">
        <f t="array" ref="AK10">_xlfn.IFS($A$7=1,0,$A$7=2,0,$A$7=3,0,$A$7=4,D1,$A$7=5,D1,$A$7=6,D1,$A$7=7,D2,$A$7=8,D2,$A$7=9,D2,$A$7=10,D3,$A$7=11,D3,$A$7=12,D3,$A$7=13,D4,$A$7=14,D4,$A$7=15,D4,$A$7=16,D5,$A$7=17,D5,$A$7=18,D5,$A$7=19,D6,$A$7=20,D6,$A$7=21,D6,$A$7=22,D7,$A$7=23,D7,$A$7=24,D7,$A$7=25,D8,$A$7=26,D8,$A$7=27,D8,$A$7=28,D9,$A$7=29,D9,$A$7=30,D9,$A$7=31,D10,$A$7=32,D10,$A$7=33,D10,$A$7=34,D11,$A$7=35,D11,$A$7=36,D11,$A$7=37,D12,$A$7=38,D12,$A$7=39,D12,$A$7=40,D13)</f>
        <v>6a</v>
      </c>
      <c r="AL10" s="4" t="str" cm="1">
        <f t="array" ref="AL10">_xlfn.IFS($A$7=1,0,$A$7=2,0,$A$7=3,D13,$A$7=4,D13,$A$7=5,D13,$A$7=6,D3,$A$7=7,D6,$A$7=8,D5,$A$7=9,D5,$A$7=10,D7,$A$7=11,D7,$A$7=12,D7,$A$7=13,D9,$A$7=14,D9,$A$7=15,D9,$A$7=16,D11,$A$7=17,D11,$A$7=18,D11,$A$7=19,D13,$A$7=20,D13,$A$7=21,D13,$A$7=22,D15,$A$7=23,D15,$A$7=24,D15,$A$7=25,D17,$A$7=26,D17,$A$7=27,D17,$A$7=28,D19,$A$7=29,D19,$A$7=30,D19,$A$7=31,D21,$A$7=32,D21,$A$7=33,D21,$A$7=34,D23,$A$7=35,D23,$A$7=36,D23,$A$7=37,D25,$A$7=38,D25,$A$7=39,D25,$A$7=40,D27)</f>
        <v>8b</v>
      </c>
      <c r="AM10" s="4" t="str" cm="1">
        <f t="array" ref="AM10">_xlfn.IFS($A$7=1,0,$A$7=2,0,$A$7=3,0,$A$7=4,D3,$A$7=5,D3,$A$7=6,D5,$A$7=7,D17,$A$7=8,D17,$A$7=9,D8,$A$7=10,D10,$A$7=11,D10,$A$7=12,D11,$A$7=13,D13,$A$7=14,D14,$A$7=15,D14,$A$7=16,D16,$A$7=17,D16,$A$7=18,D17,$A$7=19,D19,$A$7=20,D20,$A$7=21,D20,$A$7=22,D22,$A$7=23,D22,$A$7=24,D23,$A$7=25,D24,$A$7=26,D26,$A$7=27,D26,$A$7=28,D27,$A$7=29,D28,$A$7=30,D29,$A$7=31,D31,$A$7=32,D31,$A$7=33,D32,$A$7=34,D34,$A$7=35,D34,$A$7=36,D35,$A$7=37,D37,$A$7=38,D37,$A$7=39,D38,$A$7=40,D39)</f>
        <v>10c</v>
      </c>
      <c r="AN10" s="4" t="str" cm="1">
        <f t="array" ref="AN10">_xlfn.IFS($A$7=1,0,$A$7=2,0,$A$7=3,0,$A$7=4,#REF!,$A$7=5,#REF!,$A$7=6,#REF!,$A$7=7,D1,$A$7=8,D1,$A$7=9,D1,$A$7=10,D2,$A$7=11,D2,$A$7=12,D2,$A$7=13,D3,$A$7=14,D3,$A$7=15,D3,$A$7=16,D4,$A$7=17,D4,$A$7=18,D4,$A$7=19,D5,$A$7=20,D5,$A$7=21,D5,$A$7=22,D6,$A$7=23,D6,$A$7=24,D6,$A$7=25,D7,$A$7=26,D7,$A$7=27,D7,$A$7=28,D8,$A$7=29,D8,$A$7=30,D8,$A$7=31,D9,$A$7=32,D9,$A$7=33,D9,$A$7=34,D10,$A$7=35,D10,$A$7=36,D10,$A$7=37,D11,$A$7=38,D11,$A$7=39,D11,$A$7=40,D12)</f>
        <v>5d</v>
      </c>
      <c r="AO10" s="4" t="str" cm="1">
        <f t="array" ref="AO10">_xlfn.IFS($A$7=1,0,$A$7=2,0,$A$7=3,D12,$A$7=4,D12,$A$7=5,D12,$A$7=6,D2,$A$7=7,D5,$A$7=8,D4,$A$7=9,D4,$A$7=10,D6,$A$7=11,D6,$A$7=12,D6,$A$7=13,D8,$A$7=14,D8,$A$7=15,D8,$A$7=16,D10,$A$7=17,D10,$A$7=18,D10,$A$7=19,D12,$A$7=20,D12,$A$7=21,D12,$A$7=22,D14,$A$7=23,D14,$A$7=24,D14,$A$7=25,D16,$A$7=26,D16,$A$7=27,D16,$A$7=28,D18,$A$7=29,D18,$A$7=30,D18,$A$7=31,D20,$A$7=32,D20,$A$7=33,D20,$A$7=34,D22,$A$7=35,D22,$A$7=36,D22,$A$7=37,D24,$A$7=38,D24,$A$7=39,D24,$A$7=40,D26)</f>
        <v>8a</v>
      </c>
      <c r="AP10" s="4" t="str" cm="1">
        <f t="array" ref="AP10">_xlfn.IFS($A$7=1,0,$A$7=2,0,$A$7=3,0,$A$7=4,D2,$A$7=5,D2,$A$7=6,D4,$A$7=7,D16,$A$7=8,D16,$A$7=9,D7,$A$7=10,D9,$A$7=11,D9,$A$7=12,D10,$A$7=13,D12,$A$7=14,D13,$A$7=15,D13,$A$7=16,D15,$A$7=17,D15,$A$7=18,D16,$A$7=19,D18,$A$7=20,D19,$A$7=21,D19,$A$7=22,D21,$A$7=23,D21,$A$7=24,D22,$A$7=25,D23,$A$7=26,D25,$A$7=27,D25,$A$7=28,D26,$A$7=29,D27,$A$7=30,D28,$A$7=31,D30,$A$7=32,D30,$A$7=33,D31,$A$7=34,D33,$A$7=35,D33,$A$7=36,D34,$A$7=37,D36,$A$7=38,D36,$A$7=39,D37,$A$7=40,D38)</f>
        <v>10b</v>
      </c>
      <c r="AQ10" s="4" t="str" cm="1">
        <f t="array" ref="AQ10">_xlfn.IFS($A$7=1,0,$A$7=2,0,$A$7=3,0,$A$7=4,#REF!,$A$7=5,#REF!,$A$7=6,#REF!,$A$7=7,#REF!,$A$7=8,#REF!,$A$7=9,#REF!,$A$7=10,D1,$A$7=11,D1,$A$7=12,D1,$A$7=13,D2,$A$7=14,D2,$A$7=15,D2,$A$7=16,D3,$A$7=17,D3,$A$7=18,D3,$A$7=19,D4,$A$7=20,D4,$A$7=21,D4,$A$7=22,D5,$A$7=23,D5,$A$7=24,D5,$A$7=25,D6,$A$7=26,D6,$A$7=27,D6,$A$7=28,D7,$A$7=29,D7,$A$7=30,D7,$A$7=31,D8,$A$7=32,D8,$A$7=33,D8,$A$7=34,D9,$A$7=35,D9,$A$7=36,D9,$A$7=37,D10,$A$7=38,D10,$A$7=39,D10,$A$7=40,D11)</f>
        <v>5c</v>
      </c>
      <c r="AR10" s="4" t="str" cm="1">
        <f t="array" ref="AR10">_xlfn.IFS($A$7=1,0,$A$7=2,0,$A$7=3,D11,$A$7=4,D11,$A$7=5,D11,$A$7=6,D1,$A$7=7,D4,$A$7=8,D3,$A$7=9,D3,$A$7=10,D5,$A$7=11,D5,$A$7=12,D5,$A$7=13,D7,$A$7=14,D7,$A$7=15,D7,$A$7=16,D9,$A$7=17,D9,$A$7=18,D9,$A$7=19,D11,$A$7=20,D11,$A$7=21,D11,$A$7=22,D13,$A$7=23,D13,$A$7=24,D13,$A$7=25,D15,$A$7=26,D15,$A$7=27,D15,$A$7=28,D17,$A$7=29,D17,$A$7=30,D17,$A$7=31,D19,$A$7=32,D19,$A$7=33,D19,$A$7=34,D21,$A$7=35,D21,$A$7=36,D21,$A$7=37,D23,$A$7=38,D23,$A$7=39,D23,$A$7=40,D25)</f>
        <v>7d</v>
      </c>
      <c r="AS10" s="4" t="str" cm="1">
        <f t="array" ref="AS10">_xlfn.IFS($A$7=1,0,$A$7=2,0,$A$7=3,0,$A$7=4,D1,$A$7=5,D1,$A$7=6,D3,$A$7=7,D15,$A$7=8,D15,$A$7=9,D6,$A$7=10,D8,$A$7=11,D8,$A$7=12,D9,$A$7=13,D11,$A$7=14,D12,$A$7=15,D12,$A$7=16,D14,$A$7=17,D14,$A$7=18,D15,$A$7=19,D17,$A$7=20,D18,$A$7=21,D18,$A$7=22,D20,$A$7=23,D20,$A$7=24,D21,$A$7=25,D22,$A$7=26,D24,$A$7=27,D24,$A$7=28,D25,$A$7=29,D26,$A$7=30,D27,$A$7=31,D29,$A$7=32,D29,$A$7=33,D30,$A$7=34,D32,$A$7=35,D32,$A$7=36,D33,$A$7=37,D35,$A$7=38,D35,$A$7=39,D36,$A$7=40,D37)</f>
        <v>10a</v>
      </c>
    </row>
    <row r="11" spans="1:63" x14ac:dyDescent="0.2">
      <c r="A11" s="1">
        <v>-39</v>
      </c>
      <c r="B11">
        <v>8</v>
      </c>
      <c r="C11" s="3">
        <f t="shared" si="0"/>
        <v>0.54861111111111116</v>
      </c>
      <c r="D11" s="4" t="str">
        <f>'Zeitpläne Stationen'!B10</f>
        <v>6d</v>
      </c>
      <c r="E11" s="4" t="str" cm="1">
        <f t="array" ref="E11">_xlfn.IFS($A$7=1,0,$A$7=2,0,$A$7=3,D13,$A$7=4,D13,$A$7=5,D13,$A$7=6,D13,$A$7=7,D14,$A$7=8,D14,$A$7=9,D14,$A$7=10,D15,$A$7=11,D15,$A$7=12,D15,$A$7=13,D16,$A$7=14,D16,$A$7=15,D16,$A$7=16,D17,$A$7=17,D17,$A$7=18,D17,$A$7=19,D18,$A$7=20,D18,$A$7=21,D18,$A$7=22,0,$A$7=23,D19,$A$7=24,D19,$A$7=25,D20,$A$7=26,D20,$A$7=27,D20,$A$7=28,D21,$A$7=29,D21,$A$7=30,D21,$A$7=31,D22,$A$7=32,D22,$A$7=33,D22,$A$7=34,D23,$A$7=35,D23,$A$7=36,D23,$A$7=37,D24,$A$7=38,D24,$A$7=39,D24,$A$7=40,D25)</f>
        <v>9a</v>
      </c>
      <c r="F11" s="4" t="str" cm="1">
        <f t="array" ref="F11">_xlfn.IFS($A$7=1,0,$A$7=2,0,$A$7=3,0,$A$7=4,0,$A$7=5,0,$A$7=6,0,$A$7=7,D17,$A$7=8,D17,$A$7=9,D17,$A$7=10,D18,$A$7=11,D18,$A$7=12,D19,$A$7=13,D19,$A$7=14,D19,$A$7=15,D19,$A$7=16,D20,$A$7=17,D20,$A$7=18,D20,$A$7=22,0,$A$7=23,D26,$A$7=24,D27,$A$7=25,D27,$A$7=26,D29,$A$7=27,D29,$A$7=28,D29,$A$7=29,D30,$A$7=30,D31,$A$7=31,D32,$A$7=32,D32,$A$7=33,D33,$A$7=34,D34,$A$7=35,D34,$A$7=36,D35,$A$7=37,D36,$A$7=38,D36,$A$7=39,D37,$A$7=40,D37)</f>
        <v>11b</v>
      </c>
      <c r="G11" s="4" t="str">
        <f t="shared" si="1"/>
        <v>6c</v>
      </c>
      <c r="H11" s="4" t="str">
        <f t="shared" si="2"/>
        <v>8d</v>
      </c>
      <c r="I11" s="4" t="str">
        <f t="shared" si="3"/>
        <v>11a</v>
      </c>
      <c r="J11" s="4" t="str">
        <f t="shared" ref="J11:L11" si="15">D9</f>
        <v>6b</v>
      </c>
      <c r="K11" s="4" t="str">
        <f t="shared" si="15"/>
        <v>8c</v>
      </c>
      <c r="L11" s="4" t="str">
        <f t="shared" si="15"/>
        <v>10d</v>
      </c>
      <c r="M11" s="4" t="str">
        <f t="shared" ref="M11:O11" si="16">D8</f>
        <v>6a</v>
      </c>
      <c r="N11" s="4" t="str">
        <f t="shared" si="16"/>
        <v>8b</v>
      </c>
      <c r="O11" s="4" t="str">
        <f t="shared" si="16"/>
        <v>10c</v>
      </c>
      <c r="P11" s="4" t="str">
        <f t="shared" ref="P11:R11" si="17">D7</f>
        <v>5d</v>
      </c>
      <c r="Q11" s="4" t="str">
        <f t="shared" si="17"/>
        <v>8a</v>
      </c>
      <c r="R11" s="4" t="str">
        <f t="shared" si="17"/>
        <v>10b</v>
      </c>
      <c r="S11" s="4" t="str">
        <f t="shared" ref="S11:U11" si="18">D6</f>
        <v>5c</v>
      </c>
      <c r="T11" s="4" t="str">
        <f t="shared" si="18"/>
        <v>7d</v>
      </c>
      <c r="U11" s="4" t="str">
        <f t="shared" si="18"/>
        <v>10a</v>
      </c>
      <c r="V11" s="4" t="str">
        <f t="shared" si="14"/>
        <v>5b</v>
      </c>
      <c r="W11" s="4" t="str">
        <f t="shared" si="14"/>
        <v>7c</v>
      </c>
      <c r="X11" s="4" t="str">
        <f t="shared" si="14"/>
        <v>9d</v>
      </c>
      <c r="Y11" s="4" t="str">
        <f>D4</f>
        <v>5a</v>
      </c>
      <c r="Z11" s="4" t="str">
        <f>E4</f>
        <v>7b</v>
      </c>
      <c r="AA11" s="4" t="str">
        <f>F4</f>
        <v>9c</v>
      </c>
      <c r="AB11" s="4" t="str" cm="1">
        <f t="array" ref="AB11">_xlfn.IFS($A$7=1,0,$A$7=2,0,$A$7=3,0,$A$7=4,D5,$A$7=5,D5,$A$7=6,D5,$A$7=7,D6,$A$7=8,D6,$A$7=9,D6,$A$7=10,D7,$A$7=11,D7,$A$7=12,D7,$A$7=13,D8,$A$7=14,D8,$A$7=15,D8,$A$7=16,D9,$A$7=17,D9,$A$7=18,D9,$A$7=19,D10,$A$7=20,D10,$A$7=21,D10,$A$7=22,D11,$A$7=23,D11,$A$7=24,D11,$A$7=25,D12,$A$7=26,D12,$A$7=27,D12,$A$7=28,D13,$A$7=29,D13,$A$7=30,D13,$A$7=31,D14,$A$7=32,D14,$A$7=33,D14,$A$7=34,D15,$A$7=35,D15,$A$7=36,D15,$A$7=37,D16,$A$7=38,D16,$A$7=39,D16,$A$7=40,D17)</f>
        <v>7a</v>
      </c>
      <c r="AC11" s="4" t="str" cm="1">
        <f t="array" ref="AC11">_xlfn.IFS($A$7=1,0,$A$7=2,0,$A$7=3,D17,$A$7=4,D17,$A$7=5,D17,$A$7=6,D7,$A$7=7,D10,$A$7=8,D9,$A$7=9,D9,$A$7=10,0,$A$7=11,D19,$A$7=12,D11,$A$7=13,D20,$A$7=14,D13,$A$7=15,D13,$A$7=16,D21,$A$7=17,D21,$A$7=18,D15,$A$7=19,0,$A$7=20,D17,$A$7=21,D17,$A$7=22,0,$A$7=23,D19,$A$7=24,D19,$A$7=25,0,$A$7=26,D21,$A$7=27,D21,$A$7=28,0,$A$7=29,D23,$A$7=30,D23,$A$7=31,0,$A$7=32,0,$A$7=33,D25,$A$7=34,0,$A$7=35,0,$A$7=36,D27,$A$7=37,0,$A$7=38,D29,$A$7=39,D29,$A$7=40,D31)</f>
        <v>9b</v>
      </c>
      <c r="AD11" s="4" cm="1">
        <f t="array" ref="AD11">_xlfn.IFS($A$7=1,0,$A$7=2,0,$A$7=3,0,$A$7=4,D7,$A$7=5,D7,$A$7=6,D9,$A$7=7,D21,$A$7=8,D21,$A$7=9,D12,$A$7=10,0,$A$7=11,D14,$A$7=12,D15,$A$7=13,0,$A$7=14,D23,$A$7=15,D18,$A$7=16,0,$A$7=17,D20,$A$7=18,D21,$A$7=19,0,$A$7=20,0,$A$7=21,D24,$A$7=22,0,$A$7=23,D26,$A$7=24,D27,$A$7=25,D28,$A$7=26,0,$A$7=27,D30,$A$7=28,D31,$A$7=29,D32,$A$7=30,D33,$A$7=31,0,$A$7=32,D35,$A$7=33,D36,$A$7=34,0,$A$7=35,D38,$A$7=36,D39,$A$7=37,0,$A$7=38,D41,$A$7=39,D42,$A$7=40,D43)</f>
        <v>0</v>
      </c>
      <c r="AE11" s="4" t="str" cm="1">
        <f t="array" ref="AE11">_xlfn.IFS($A$7=1,0,$A$7=2,0,$A$7=3,0,$A$7=4,D4,$A$7=5,D4,$A$7=6,D4,$A$7=7,D5,$A$7=8,D5,$A$7=9,D5,$A$7=10,D6,$A$7=11,D6,$A$7=12,D6,$A$7=13,D7,$A$7=14,D7,$A$7=15,D7,$A$7=16,D8,$A$7=17,D8,$A$7=18,D8,$A$7=19,D9,$A$7=20,D9,$A$7=21,D9,$A$7=22,D10,$A$7=23,D10,$A$7=24,D10,$A$7=25,D11,$A$7=26,D11,$A$7=27,D11,$A$7=28,D12,$A$7=29,D12,$A$7=30,D12,$A$7=31,D13,$A$7=32,D13,$A$7=33,D13,$A$7=34,D14,$A$7=35,D14,$A$7=36,D14,$A$7=37,D15,$A$7=38,D15,$A$7=39,D15,$A$7=40,D16)</f>
        <v>6d</v>
      </c>
      <c r="AF11" s="4" t="str" cm="1">
        <f t="array" ref="AF11">_xlfn.IFS($A$7=1,0,$A$7=2,0,$A$7=3,D16,$A$7=4,D16,$A$7=5,D16,$A$7=6,D6,$A$7=7,D9,$A$7=8,D8,$A$7=9,D8,$A$7=10,D10,$A$7=11,D10,$A$7=12,D10,$A$7=13,D12,$A$7=14,D12,$A$7=15,D12,$A$7=16,D14,$A$7=17,D14,$A$7=18,D14,$A$7=19,D16,$A$7=20,D16,$A$7=21,D16,$A$7=22,D18,$A$7=23,D18,$A$7=24,D18,$A$7=25,D20,$A$7=26,D20,$A$7=27,D20,$A$7=28,D22,$A$7=29,D22,$A$7=30,D22,$A$7=31,D24,$A$7=32,D24,$A$7=33,D24,$A$7=34,D26,$A$7=35,D26,$A$7=36,D26,$A$7=37,D28,$A$7=38,D28,$A$7=39,D28,$A$7=40,D30)</f>
        <v>9a</v>
      </c>
      <c r="AG11" s="4" t="str" cm="1">
        <f t="array" ref="AG11">_xlfn.IFS($A$7=1,0,$A$7=2,0,$A$7=3,0,$A$7=4,D6,$A$7=5,D6,$A$7=6,D8,$A$7=7,D20,$A$7=8,D20,$A$7=9,D11,$A$7=10,D13,$A$7=11,D13,$A$7=12,D14,$A$7=13,D16,$A$7=14,D17,$A$7=15,D17,$A$7=16,D19,$A$7=17,D19,$A$7=18,D20,$A$7=19,D22,$A$7=20,D23,$A$7=21,D23,$A$7=22,D25,$A$7=23,D25,$A$7=24,D26,$A$7=25,D27,$A$7=26,D29,$A$7=27,D29,$A$7=28,D30,$A$7=29,D31,$A$7=30,D32,$A$7=31,D34,$A$7=32,D34,$A$7=33,D35,$A$7=34,D37,$A$7=35,D37,$A$7=36,D38,$A$7=37,D40,$A$7=38,D40,$A$7=39,D41,$A$7=40,D42)</f>
        <v>11b</v>
      </c>
      <c r="AH11" s="4" t="str" cm="1">
        <f t="array" ref="AH11">_xlfn.IFS($A$7=1,0,$A$7=2,0,$A$7=3,0,$A$7=4,D3,$A$7=5,D3,$A$7=6,D3,$A$7=7,D4,$A$7=8,D4,$A$7=9,D4,$A$7=10,D5,$A$7=11,D5,$A$7=12,D5,$A$7=13,D6,$A$7=14,D6,$A$7=15,D6,$A$7=16,D7,$A$7=17,D7,$A$7=18,D7,$A$7=19,D8,$A$7=20,D8,$A$7=21,D8,$A$7=22,D9,$A$7=23,D9,$A$7=24,D9,$A$7=25,D10,$A$7=26,D10,$A$7=27,D10,$A$7=28,D11,$A$7=29,D11,$A$7=30,D11,$A$7=31,D12,$A$7=32,D12,$A$7=33,D12,$A$7=34,D13,$A$7=35,D13,$A$7=36,D13,$A$7=37,D14,$A$7=38,D14,$A$7=39,D14,$A$7=40,D15)</f>
        <v>6c</v>
      </c>
      <c r="AI11" s="4" t="str" cm="1">
        <f t="array" ref="AI11">_xlfn.IFS($A$7=1,0,$A$7=2,0,$A$7=3,D15,$A$7=4,D15,$A$7=5,D15,$A$7=6,D5,$A$7=7,D8,$A$7=8,D7,$A$7=9,D7,$A$7=10,D9,$A$7=11,D9,$A$7=12,D9,$A$7=13,D11,$A$7=14,D11,$A$7=15,D11,$A$7=16,D13,$A$7=17,D13,$A$7=18,D13,$A$7=19,D15,$A$7=20,D15,$A$7=21,D15,$A$7=22,D17,$A$7=23,D17,$A$7=24,D17,$A$7=25,D19,$A$7=26,D19,$A$7=27,D19,$A$7=28,D21,$A$7=29,D21,$A$7=30,D21,$A$7=31,D23,$A$7=32,D23,$A$7=33,D23,$A$7=34,D25,$A$7=35,D25,$A$7=36,D25,$A$7=37,D27,$A$7=38,D27,$A$7=39,D27,$A$7=40,D29)</f>
        <v>8d</v>
      </c>
      <c r="AJ11" s="4" t="str" cm="1">
        <f t="array" ref="AJ11">_xlfn.IFS($A$7=1,0,$A$7=2,0,$A$7=3,0,$A$7=4,D5,$A$7=5,D5,$A$7=6,D7,$A$7=7,D19,$A$7=8,D19,$A$7=9,D10,$A$7=10,D12,$A$7=11,D12,$A$7=12,D13,$A$7=13,D15,$A$7=14,D16,$A$7=15,D16,$A$7=16,D18,$A$7=17,D18,$A$7=18,D19,$A$7=19,D21,$A$7=20,D22,$A$7=21,D22,$A$7=22,D24,$A$7=23,D24,$A$7=24,D25,$A$7=25,D26,$A$7=26,D28,$A$7=27,D28,$A$7=28,D29,$A$7=29,D30,$A$7=30,D31,$A$7=31,D33,$A$7=32,D33,$A$7=33,D34,$A$7=34,D36,$A$7=35,D36,$A$7=36,D37,$A$7=37,D39,$A$7=38,D39,$A$7=39,D40,$A$7=40,D41)</f>
        <v>11a</v>
      </c>
      <c r="AK11" s="4" t="str" cm="1">
        <f t="array" ref="AK11">_xlfn.IFS($A$7=1,0,$A$7=2,0,$A$7=3,0,$A$7=4,D2,$A$7=5,D2,$A$7=6,D2,$A$7=7,D3,$A$7=8,D3,$A$7=9,D3,$A$7=10,D4,$A$7=11,D4,$A$7=12,D4,$A$7=13,D5,$A$7=14,D5,$A$7=15,D5,$A$7=16,D6,$A$7=17,D6,$A$7=18,D6,$A$7=19,D7,$A$7=20,D7,$A$7=21,D7,$A$7=22,D8,$A$7=23,D8,$A$7=24,D8,$A$7=25,D9,$A$7=26,D9,$A$7=27,D9,$A$7=28,D10,$A$7=29,D10,$A$7=30,D10,$A$7=31,D11,$A$7=32,D11,$A$7=33,D11,$A$7=34,D12,$A$7=35,D12,$A$7=36,D12,$A$7=37,D13,$A$7=38,D13,$A$7=39,D13,$A$7=40,D14)</f>
        <v>6b</v>
      </c>
      <c r="AL11" s="4" t="str" cm="1">
        <f t="array" ref="AL11">_xlfn.IFS($A$7=1,0,$A$7=2,0,$A$7=3,D14,$A$7=4,D14,$A$7=5,D14,$A$7=6,D4,$A$7=7,D7,$A$7=8,D6,$A$7=9,D6,$A$7=10,D8,$A$7=11,D8,$A$7=12,D8,$A$7=13,D10,$A$7=14,D10,$A$7=15,D10,$A$7=16,D12,$A$7=17,D12,$A$7=18,D12,$A$7=19,D14,$A$7=20,D14,$A$7=21,D14,$A$7=22,D16,$A$7=23,D16,$A$7=24,D16,$A$7=25,D18,$A$7=26,D18,$A$7=27,D18,$A$7=28,D20,$A$7=29,D20,$A$7=30,D20,$A$7=31,D22,$A$7=32,D22,$A$7=33,D22,$A$7=34,D24,$A$7=35,D24,$A$7=36,D24,$A$7=37,D26,$A$7=38,D26,$A$7=39,D26,$A$7=40,D28)</f>
        <v>8c</v>
      </c>
      <c r="AM11" s="4" t="str" cm="1">
        <f t="array" ref="AM11">_xlfn.IFS($A$7=1,0,$A$7=2,0,$A$7=3,0,$A$7=4,D4,$A$7=5,D4,$A$7=6,D6,$A$7=7,D18,$A$7=8,D18,$A$7=9,D9,$A$7=10,D11,$A$7=11,D11,$A$7=12,D12,$A$7=13,D14,$A$7=14,D15,$A$7=15,D15,$A$7=16,D17,$A$7=17,D17,$A$7=18,D18,$A$7=19,D20,$A$7=20,D21,$A$7=21,D21,$A$7=22,D23,$A$7=23,D23,$A$7=24,D24,$A$7=25,D25,$A$7=26,D27,$A$7=27,D27,$A$7=28,D28,$A$7=29,D29,$A$7=30,D30,$A$7=31,D32,$A$7=32,D32,$A$7=33,D33,$A$7=34,D35,$A$7=35,D35,$A$7=36,D36,$A$7=37,D38,$A$7=38,D38,$A$7=39,D39,$A$7=40,D40)</f>
        <v>10d</v>
      </c>
      <c r="AN11" s="4" t="str" cm="1">
        <f t="array" ref="AN11">_xlfn.IFS($A$7=1,0,$A$7=2,0,$A$7=3,0,$A$7=4,D1,$A$7=5,D1,$A$7=6,D1,$A$7=7,D2,$A$7=8,D2,$A$7=9,D2,$A$7=10,D3,$A$7=11,D3,$A$7=12,D3,$A$7=13,D4,$A$7=14,D4,$A$7=15,D4,$A$7=16,D5,$A$7=17,D5,$A$7=18,D5,$A$7=19,D6,$A$7=20,D6,$A$7=21,D6,$A$7=22,D7,$A$7=23,D7,$A$7=24,D7,$A$7=25,D8,$A$7=26,D8,$A$7=27,D8,$A$7=28,D9,$A$7=29,D9,$A$7=30,D9,$A$7=31,D10,$A$7=32,D10,$A$7=33,D10,$A$7=34,D11,$A$7=35,D11,$A$7=36,D11,$A$7=37,D12,$A$7=38,D12,$A$7=39,D12,$A$7=40,D13)</f>
        <v>6a</v>
      </c>
      <c r="AO11" s="4" t="str" cm="1">
        <f t="array" ref="AO11">_xlfn.IFS($A$7=1,0,$A$7=2,0,$A$7=3,D13,$A$7=4,D13,$A$7=5,D13,$A$7=6,D3,$A$7=7,D6,$A$7=8,D5,$A$7=9,D5,$A$7=10,D7,$A$7=11,D7,$A$7=12,D7,$A$7=13,D9,$A$7=14,D9,$A$7=15,D9,$A$7=16,D11,$A$7=17,D11,$A$7=18,D11,$A$7=19,D13,$A$7=20,D13,$A$7=21,D13,$A$7=22,D15,$A$7=23,D15,$A$7=24,D15,$A$7=25,D17,$A$7=26,D17,$A$7=27,D17,$A$7=28,D19,$A$7=29,D19,$A$7=30,D19,$A$7=31,D21,$A$7=32,D21,$A$7=33,D21,$A$7=34,D23,$A$7=35,D23,$A$7=36,D23,$A$7=37,D25,$A$7=38,D25,$A$7=39,D25,$A$7=40,D27)</f>
        <v>8b</v>
      </c>
      <c r="AP11" s="4" t="str" cm="1">
        <f t="array" ref="AP11">_xlfn.IFS($A$7=1,0,$A$7=2,0,$A$7=3,0,$A$7=4,D3,$A$7=5,D3,$A$7=6,D5,$A$7=7,D17,$A$7=8,D17,$A$7=9,D8,$A$7=10,D10,$A$7=11,D10,$A$7=12,D11,$A$7=13,D13,$A$7=14,D14,$A$7=15,D14,$A$7=16,D16,$A$7=17,D16,$A$7=18,D17,$A$7=19,D19,$A$7=20,D20,$A$7=21,D20,$A$7=22,D22,$A$7=23,D22,$A$7=24,D23,$A$7=25,D24,$A$7=26,D26,$A$7=27,D26,$A$7=28,D27,$A$7=29,D28,$A$7=30,D29,$A$7=31,D31,$A$7=32,D31,$A$7=33,D32,$A$7=34,D34,$A$7=35,D34,$A$7=36,D35,$A$7=37,D37,$A$7=38,D37,$A$7=39,D38,$A$7=40,D39)</f>
        <v>10c</v>
      </c>
      <c r="AQ11" s="4" t="str" cm="1">
        <f t="array" ref="AQ11">_xlfn.IFS($A$7=1,0,$A$7=2,0,$A$7=3,0,$A$7=4,#REF!,$A$7=5,#REF!,$A$7=6,#REF!,$A$7=7,D1,$A$7=8,D1,$A$7=9,D1,$A$7=10,D2,$A$7=11,D2,$A$7=12,D2,$A$7=13,D3,$A$7=14,D3,$A$7=15,D3,$A$7=16,D4,$A$7=17,D4,$A$7=18,D4,$A$7=19,D5,$A$7=20,D5,$A$7=21,D5,$A$7=22,D6,$A$7=23,D6,$A$7=24,D6,$A$7=25,D7,$A$7=26,D7,$A$7=27,D7,$A$7=28,D8,$A$7=29,D8,$A$7=30,D8,$A$7=31,D9,$A$7=32,D9,$A$7=33,D9,$A$7=34,D10,$A$7=35,D10,$A$7=36,D10,$A$7=37,D11,$A$7=38,D11,$A$7=39,D11,$A$7=40,D12)</f>
        <v>5d</v>
      </c>
      <c r="AR11" s="4" t="str" cm="1">
        <f t="array" ref="AR11">_xlfn.IFS($A$7=1,0,$A$7=2,0,$A$7=3,D12,$A$7=4,D12,$A$7=5,D12,$A$7=6,D2,$A$7=7,D5,$A$7=8,D4,$A$7=9,D4,$A$7=10,D6,$A$7=11,D6,$A$7=12,D6,$A$7=13,D8,$A$7=14,D8,$A$7=15,D8,$A$7=16,D10,$A$7=17,D10,$A$7=18,D10,$A$7=19,D12,$A$7=20,D12,$A$7=21,D12,$A$7=22,D14,$A$7=23,D14,$A$7=24,D14,$A$7=25,D16,$A$7=26,D16,$A$7=27,D16,$A$7=28,D18,$A$7=29,D18,$A$7=30,D18,$A$7=31,D20,$A$7=32,D20,$A$7=33,D20,$A$7=34,D22,$A$7=35,D22,$A$7=36,D22,$A$7=37,D24,$A$7=38,D24,$A$7=39,D24,$A$7=40,D26)</f>
        <v>8a</v>
      </c>
      <c r="AS11" s="4" t="str" cm="1">
        <f t="array" ref="AS11">_xlfn.IFS($A$7=1,0,$A$7=2,0,$A$7=3,0,$A$7=4,D2,$A$7=5,D2,$A$7=6,D4,$A$7=7,D16,$A$7=8,D16,$A$7=9,D7,$A$7=10,D9,$A$7=11,D9,$A$7=12,D10,$A$7=13,D12,$A$7=14,D13,$A$7=15,D13,$A$7=16,D15,$A$7=17,D15,$A$7=18,D16,$A$7=19,D18,$A$7=20,D19,$A$7=21,D19,$A$7=22,D21,$A$7=23,D21,$A$7=24,D22,$A$7=25,D23,$A$7=26,D25,$A$7=27,D25,$A$7=28,D26,$A$7=29,D27,$A$7=30,D28,$A$7=31,D30,$A$7=32,D30,$A$7=33,D31,$A$7=34,D33,$A$7=35,D33,$A$7=36,D34,$A$7=37,D36,$A$7=38,D36,$A$7=39,D37,$A$7=40,D38)</f>
        <v>10b</v>
      </c>
    </row>
    <row r="12" spans="1:63" x14ac:dyDescent="0.2">
      <c r="A12" s="1">
        <v>-38</v>
      </c>
      <c r="B12">
        <v>9</v>
      </c>
      <c r="C12" s="3">
        <f t="shared" si="0"/>
        <v>0.57638888888888884</v>
      </c>
      <c r="D12" s="4" t="str">
        <f>'Zeitpläne Stationen'!B11</f>
        <v>7a</v>
      </c>
      <c r="E12" s="4" t="str" cm="1">
        <f t="array" ref="E12">_xlfn.IFS($A$7=1,0,$A$7=2,0,$A$7=3,D14,$A$7=4,D14,$A$7=5,D14,$A$7=6,D14,$A$7=7,D15,$A$7=8,D15,$A$7=9,D15,$A$7=10,D16,$A$7=11,D16,$A$7=12,D16,$A$7=13,D17,$A$7=14,D17,$A$7=15,D17,$A$7=16,D18,$A$7=17,D18,$A$7=18,D18,$A$7=19,D19,$A$7=20,D19,$A$7=21,D19,$A$7=22,D20,$A$7=23,D20,$A$7=24,D20,$A$7=25,0,$A$7=26,D21,$A$7=27,D21,$A$7=28,D22,$A$7=29,D22,$A$7=30,D22,$A$7=31,D23,$A$7=32,D23,$A$7=33,D23,$A$7=34,D24,$A$7=35,D24,$A$7=36,D24,$A$7=37,D25,$A$7=38,D25,$A$7=39,D25,$A$7=40,D26)</f>
        <v>9b</v>
      </c>
      <c r="F12" s="4" cm="1">
        <f t="array" ref="F12">_xlfn.IFS($A$7=1,0,$A$7=2,0,$A$7=3,0,$A$7=4,0,$A$7=5,0,$A$7=6,0,$A$7=7,D18,$A$7=8,D18,$A$7=9,D18,$A$7=10,D19,$A$7=11,D19,$A$7=12,D20,$A$7=13,D20,$A$7=14,D20,$A$7=15,D20,$A$7=16,D21,$A$7=17,D21,$A$7=18,D21,$A$7=25,D28,$A$7=26,0,$A$7=27,D30,$A$7=28,D30,$A$7=29,D31,$A$7=30,D32,$A$7=31,D33,$A$7=32,D33,$A$7=33,D34,$A$7=34,D35,$A$7=35,D35,$A$7=36,D36,$A$7=37,D37,$A$7=38,D37,$A$7=39,D38,$A$7=40,D38)</f>
        <v>0</v>
      </c>
      <c r="G12" s="4" t="str">
        <f t="shared" si="1"/>
        <v>6d</v>
      </c>
      <c r="H12" s="4" t="str">
        <f t="shared" si="2"/>
        <v>9a</v>
      </c>
      <c r="I12" s="4" t="str">
        <f t="shared" si="3"/>
        <v>11b</v>
      </c>
      <c r="J12" s="4" t="str">
        <f t="shared" ref="J12:L12" si="19">D10</f>
        <v>6c</v>
      </c>
      <c r="K12" s="4" t="str">
        <f t="shared" si="19"/>
        <v>8d</v>
      </c>
      <c r="L12" s="4" t="str">
        <f t="shared" si="19"/>
        <v>11a</v>
      </c>
      <c r="M12" s="4" t="str">
        <f t="shared" ref="M12:O12" si="20">D9</f>
        <v>6b</v>
      </c>
      <c r="N12" s="4" t="str">
        <f t="shared" si="20"/>
        <v>8c</v>
      </c>
      <c r="O12" s="4" t="str">
        <f t="shared" si="20"/>
        <v>10d</v>
      </c>
      <c r="P12" s="4" t="str">
        <f t="shared" ref="P12:R12" si="21">D8</f>
        <v>6a</v>
      </c>
      <c r="Q12" s="4" t="str">
        <f t="shared" si="21"/>
        <v>8b</v>
      </c>
      <c r="R12" s="4" t="str">
        <f t="shared" si="21"/>
        <v>10c</v>
      </c>
      <c r="S12" s="4" t="str">
        <f t="shared" ref="S12:U12" si="22">D7</f>
        <v>5d</v>
      </c>
      <c r="T12" s="4" t="str">
        <f t="shared" si="22"/>
        <v>8a</v>
      </c>
      <c r="U12" s="4" t="str">
        <f t="shared" si="22"/>
        <v>10b</v>
      </c>
      <c r="V12" s="4" t="str">
        <f t="shared" ref="V12:X12" si="23">D6</f>
        <v>5c</v>
      </c>
      <c r="W12" s="4" t="str">
        <f t="shared" si="23"/>
        <v>7d</v>
      </c>
      <c r="X12" s="4" t="str">
        <f t="shared" si="23"/>
        <v>10a</v>
      </c>
      <c r="Y12" s="4" t="str">
        <f t="shared" ref="Y12:AA12" si="24">D5</f>
        <v>5b</v>
      </c>
      <c r="Z12" s="4" t="str">
        <f t="shared" si="24"/>
        <v>7c</v>
      </c>
      <c r="AA12" s="4" t="str">
        <f t="shared" si="24"/>
        <v>9d</v>
      </c>
      <c r="AB12" s="4" t="str">
        <f>D4</f>
        <v>5a</v>
      </c>
      <c r="AC12" s="4" t="str">
        <f>E4</f>
        <v>7b</v>
      </c>
      <c r="AD12" s="4" t="str">
        <f>F4</f>
        <v>9c</v>
      </c>
      <c r="AE12" s="4" t="str" cm="1">
        <f t="array" ref="AE12">_xlfn.IFS($A$7=1,0,$A$7=2,0,$A$7=3,0,$A$7=4,D5,$A$7=5,D5,$A$7=6,D5,$A$7=7,D6,$A$7=8,D6,$A$7=9,D6,$A$7=10,D7,$A$7=11,D7,$A$7=12,D7,$A$7=13,D8,$A$7=14,D8,$A$7=15,D8,$A$7=16,D9,$A$7=17,D9,$A$7=18,D9,$A$7=19,D10,$A$7=20,D10,$A$7=21,D10,$A$7=22,D11,$A$7=23,D11,$A$7=24,D11,$A$7=25,D12,$A$7=26,D12,$A$7=27,D12,$A$7=28,D13,$A$7=29,D13,$A$7=30,D13,$A$7=31,D14,$A$7=32,D14,$A$7=33,D14,$A$7=34,D15,$A$7=35,D15,$A$7=36,D15,$A$7=37,D16,$A$7=38,D16,$A$7=39,D16,$A$7=40,D17)</f>
        <v>7a</v>
      </c>
      <c r="AF12" s="4" t="str" cm="1">
        <f t="array" ref="AF12">_xlfn.IFS($A$7=1,0,$A$7=2,0,$A$7=3,D17,$A$7=4,D17,$A$7=5,D17,$A$7=6,D7,$A$7=7,D10,$A$7=8,D9,$A$7=9,D9,$A$7=10,0,$A$7=11,D19,$A$7=12,D11,$A$7=13,D20,$A$7=14,D13,$A$7=15,D13,$A$7=16,D21,$A$7=17,D21,$A$7=18,D15,$A$7=19,0,$A$7=20,D17,$A$7=21,D17,$A$7=22,0,$A$7=23,D19,$A$7=24,D19,$A$7=25,0,$A$7=26,D21,$A$7=27,D21,$A$7=28,0,$A$7=29,D23,$A$7=30,D23,$A$7=31,0,$A$7=32,0,$A$7=33,D25,$A$7=34,0,$A$7=35,0,$A$7=36,D27,$A$7=37,0,$A$7=38,D29,$A$7=39,D29,$A$7=40,D31)</f>
        <v>9b</v>
      </c>
      <c r="AG12" s="4" cm="1">
        <f t="array" ref="AG12">_xlfn.IFS($A$7=1,0,$A$7=2,0,$A$7=3,0,$A$7=4,D7,$A$7=5,D7,$A$7=6,D9,$A$7=7,D21,$A$7=8,D21,$A$7=9,D12,$A$7=10,0,$A$7=11,D14,$A$7=12,D15,$A$7=13,0,$A$7=14,D23,$A$7=15,D18,$A$7=16,0,$A$7=17,D20,$A$7=18,D21,$A$7=19,0,$A$7=20,0,$A$7=21,D24,$A$7=22,0,$A$7=23,D26,$A$7=24,D27,$A$7=25,D28,$A$7=26,0,$A$7=27,D30,$A$7=28,D31,$A$7=29,D32,$A$7=30,D33,$A$7=31,0,$A$7=32,D35,$A$7=33,D36,$A$7=34,0,$A$7=35,D38,$A$7=36,D39,$A$7=37,0,$A$7=38,D41,$A$7=39,D42,$A$7=40,D43)</f>
        <v>0</v>
      </c>
      <c r="AH12" s="4" t="str" cm="1">
        <f t="array" ref="AH12">_xlfn.IFS($A$7=1,0,$A$7=2,0,$A$7=3,0,$A$7=4,D4,$A$7=5,D4,$A$7=6,D4,$A$7=7,D5,$A$7=8,D5,$A$7=9,D5,$A$7=10,D6,$A$7=11,D6,$A$7=12,D6,$A$7=13,D7,$A$7=14,D7,$A$7=15,D7,$A$7=16,D8,$A$7=17,D8,$A$7=18,D8,$A$7=19,D9,$A$7=20,D9,$A$7=21,D9,$A$7=22,D10,$A$7=23,D10,$A$7=24,D10,$A$7=25,D11,$A$7=26,D11,$A$7=27,D11,$A$7=28,D12,$A$7=29,D12,$A$7=30,D12,$A$7=31,D13,$A$7=32,D13,$A$7=33,D13,$A$7=34,D14,$A$7=35,D14,$A$7=36,D14,$A$7=37,D15,$A$7=38,D15,$A$7=39,D15,$A$7=40,D16)</f>
        <v>6d</v>
      </c>
      <c r="AI12" s="4" t="str" cm="1">
        <f t="array" ref="AI12">_xlfn.IFS($A$7=1,0,$A$7=2,0,$A$7=3,D16,$A$7=4,D16,$A$7=5,D16,$A$7=6,D6,$A$7=7,D9,$A$7=8,D8,$A$7=9,D8,$A$7=10,D10,$A$7=11,D10,$A$7=12,D10,$A$7=13,D12,$A$7=14,D12,$A$7=15,D12,$A$7=16,D14,$A$7=17,D14,$A$7=18,D14,$A$7=19,D16,$A$7=20,D16,$A$7=21,D16,$A$7=22,D18,$A$7=23,D18,$A$7=24,D18,$A$7=25,D20,$A$7=26,D20,$A$7=27,D20,$A$7=28,D22,$A$7=29,D22,$A$7=30,D22,$A$7=31,D24,$A$7=32,D24,$A$7=33,D24,$A$7=34,D26,$A$7=35,D26,$A$7=36,D26,$A$7=37,D28,$A$7=38,D28,$A$7=39,D28,$A$7=40,D30)</f>
        <v>9a</v>
      </c>
      <c r="AJ12" s="4" t="str" cm="1">
        <f t="array" ref="AJ12">_xlfn.IFS($A$7=1,0,$A$7=2,0,$A$7=3,0,$A$7=4,D6,$A$7=5,D6,$A$7=6,D8,$A$7=7,D20,$A$7=8,D20,$A$7=9,D11,$A$7=10,D13,$A$7=11,D13,$A$7=12,D14,$A$7=13,D16,$A$7=14,D17,$A$7=15,D17,$A$7=16,D19,$A$7=17,D19,$A$7=18,D20,$A$7=19,D22,$A$7=20,D23,$A$7=21,D23,$A$7=22,D25,$A$7=23,D25,$A$7=24,D26,$A$7=25,D27,$A$7=26,D29,$A$7=27,D29,$A$7=28,D30,$A$7=29,D31,$A$7=30,D32,$A$7=31,D34,$A$7=32,D34,$A$7=33,D35,$A$7=34,D37,$A$7=35,D37,$A$7=36,D38,$A$7=37,D40,$A$7=38,D40,$A$7=39,D41,$A$7=40,D42)</f>
        <v>11b</v>
      </c>
      <c r="AK12" s="4" t="str" cm="1">
        <f t="array" ref="AK12">_xlfn.IFS($A$7=1,0,$A$7=2,0,$A$7=3,0,$A$7=4,D3,$A$7=5,D3,$A$7=6,D3,$A$7=7,D4,$A$7=8,D4,$A$7=9,D4,$A$7=10,D5,$A$7=11,D5,$A$7=12,D5,$A$7=13,D6,$A$7=14,D6,$A$7=15,D6,$A$7=16,D7,$A$7=17,D7,$A$7=18,D7,$A$7=19,D8,$A$7=20,D8,$A$7=21,D8,$A$7=22,D9,$A$7=23,D9,$A$7=24,D9,$A$7=25,D10,$A$7=26,D10,$A$7=27,D10,$A$7=28,D11,$A$7=29,D11,$A$7=30,D11,$A$7=31,D12,$A$7=32,D12,$A$7=33,D12,$A$7=34,D13,$A$7=35,D13,$A$7=36,D13,$A$7=37,D14,$A$7=38,D14,$A$7=39,D14,$A$7=40,D15)</f>
        <v>6c</v>
      </c>
      <c r="AL12" s="4" t="str" cm="1">
        <f t="array" ref="AL12">_xlfn.IFS($A$7=1,0,$A$7=2,0,$A$7=3,D15,$A$7=4,D15,$A$7=5,D15,$A$7=6,D5,$A$7=7,D8,$A$7=8,D7,$A$7=9,D7,$A$7=10,D9,$A$7=11,D9,$A$7=12,D9,$A$7=13,D11,$A$7=14,D11,$A$7=15,D11,$A$7=16,D13,$A$7=17,D13,$A$7=18,D13,$A$7=19,D15,$A$7=20,D15,$A$7=21,D15,$A$7=22,D17,$A$7=23,D17,$A$7=24,D17,$A$7=25,D19,$A$7=26,D19,$A$7=27,D19,$A$7=28,D21,$A$7=29,D21,$A$7=30,D21,$A$7=31,D23,$A$7=32,D23,$A$7=33,D23,$A$7=34,D25,$A$7=35,D25,$A$7=36,D25,$A$7=37,D27,$A$7=38,D27,$A$7=39,D27,$A$7=40,D29)</f>
        <v>8d</v>
      </c>
      <c r="AM12" s="4" t="str" cm="1">
        <f t="array" ref="AM12">_xlfn.IFS($A$7=1,0,$A$7=2,0,$A$7=3,0,$A$7=4,D5,$A$7=5,D5,$A$7=6,D7,$A$7=7,D19,$A$7=8,D19,$A$7=9,D10,$A$7=10,D12,$A$7=11,D12,$A$7=12,D13,$A$7=13,D15,$A$7=14,D16,$A$7=15,D16,$A$7=16,D18,$A$7=17,D18,$A$7=18,D19,$A$7=19,D21,$A$7=20,D22,$A$7=21,D22,$A$7=22,D24,$A$7=23,D24,$A$7=24,D25,$A$7=25,D26,$A$7=26,D28,$A$7=27,D28,$A$7=28,D29,$A$7=29,D30,$A$7=30,D31,$A$7=31,D33,$A$7=32,D33,$A$7=33,D34,$A$7=34,D36,$A$7=35,D36,$A$7=36,D37,$A$7=37,D39,$A$7=38,D39,$A$7=39,D40,$A$7=40,D41)</f>
        <v>11a</v>
      </c>
      <c r="AN12" s="4" t="str" cm="1">
        <f t="array" ref="AN12">_xlfn.IFS($A$7=1,0,$A$7=2,0,$A$7=3,0,$A$7=4,D2,$A$7=5,D2,$A$7=6,D2,$A$7=7,D3,$A$7=8,D3,$A$7=9,D3,$A$7=10,D4,$A$7=11,D4,$A$7=12,D4,$A$7=13,D5,$A$7=14,D5,$A$7=15,D5,$A$7=16,D6,$A$7=17,D6,$A$7=18,D6,$A$7=19,D7,$A$7=20,D7,$A$7=21,D7,$A$7=22,D8,$A$7=23,D8,$A$7=24,D8,$A$7=25,D9,$A$7=26,D9,$A$7=27,D9,$A$7=28,D10,$A$7=29,D10,$A$7=30,D10,$A$7=31,D11,$A$7=32,D11,$A$7=33,D11,$A$7=34,D12,$A$7=35,D12,$A$7=36,D12,$A$7=37,D13,$A$7=38,D13,$A$7=39,D13,$A$7=40,D14)</f>
        <v>6b</v>
      </c>
      <c r="AO12" s="4" t="str" cm="1">
        <f t="array" ref="AO12">_xlfn.IFS($A$7=1,0,$A$7=2,0,$A$7=3,D14,$A$7=4,D14,$A$7=5,D14,$A$7=6,D4,$A$7=7,D7,$A$7=8,D6,$A$7=9,D6,$A$7=10,D8,$A$7=11,D8,$A$7=12,D8,$A$7=13,D10,$A$7=14,D10,$A$7=15,D10,$A$7=16,D12,$A$7=17,D12,$A$7=18,D12,$A$7=19,D14,$A$7=20,D14,$A$7=21,D14,$A$7=22,D16,$A$7=23,D16,$A$7=24,D16,$A$7=25,D18,$A$7=26,D18,$A$7=27,D18,$A$7=28,D20,$A$7=29,D20,$A$7=30,D20,$A$7=31,D22,$A$7=32,D22,$A$7=33,D22,$A$7=34,D24,$A$7=35,D24,$A$7=36,D24,$A$7=37,D26,$A$7=38,D26,$A$7=39,D26,$A$7=40,D28)</f>
        <v>8c</v>
      </c>
      <c r="AP12" s="4" t="str" cm="1">
        <f t="array" ref="AP12">_xlfn.IFS($A$7=1,0,$A$7=2,0,$A$7=3,0,$A$7=4,D4,$A$7=5,D4,$A$7=6,D6,$A$7=7,D18,$A$7=8,D18,$A$7=9,D9,$A$7=10,D11,$A$7=11,D11,$A$7=12,D12,$A$7=13,D14,$A$7=14,D15,$A$7=15,D15,$A$7=16,D17,$A$7=17,D17,$A$7=18,D18,$A$7=19,D20,$A$7=20,D21,$A$7=21,D21,$A$7=22,D23,$A$7=23,D23,$A$7=24,D24,$A$7=25,D25,$A$7=26,D27,$A$7=27,D27,$A$7=28,D28,$A$7=29,D29,$A$7=30,D30,$A$7=31,D32,$A$7=32,D32,$A$7=33,D33,$A$7=34,D35,$A$7=35,D35,$A$7=36,D36,$A$7=37,D38,$A$7=38,D38,$A$7=39,D39,$A$7=40,D40)</f>
        <v>10d</v>
      </c>
      <c r="AQ12" s="4" t="str" cm="1">
        <f t="array" ref="AQ12">_xlfn.IFS($A$7=1,0,$A$7=2,0,$A$7=3,0,$A$7=4,D1,$A$7=5,D1,$A$7=6,D1,$A$7=7,D2,$A$7=8,D2,$A$7=9,D2,$A$7=10,D3,$A$7=11,D3,$A$7=12,D3,$A$7=13,D4,$A$7=14,D4,$A$7=15,D4,$A$7=16,D5,$A$7=17,D5,$A$7=18,D5,$A$7=19,D6,$A$7=20,D6,$A$7=21,D6,$A$7=22,D7,$A$7=23,D7,$A$7=24,D7,$A$7=25,D8,$A$7=26,D8,$A$7=27,D8,$A$7=28,D9,$A$7=29,D9,$A$7=30,D9,$A$7=31,D10,$A$7=32,D10,$A$7=33,D10,$A$7=34,D11,$A$7=35,D11,$A$7=36,D11,$A$7=37,D12,$A$7=38,D12,$A$7=39,D12,$A$7=40,D13)</f>
        <v>6a</v>
      </c>
      <c r="AR12" s="4" t="str" cm="1">
        <f t="array" ref="AR12">_xlfn.IFS($A$7=1,0,$A$7=2,0,$A$7=3,D13,$A$7=4,D13,$A$7=5,D13,$A$7=6,D3,$A$7=7,D6,$A$7=8,D5,$A$7=9,D5,$A$7=10,D7,$A$7=11,D7,$A$7=12,D7,$A$7=13,D9,$A$7=14,D9,$A$7=15,D9,$A$7=16,D11,$A$7=17,D11,$A$7=18,D11,$A$7=19,D13,$A$7=20,D13,$A$7=21,D13,$A$7=22,D15,$A$7=23,D15,$A$7=24,D15,$A$7=25,D17,$A$7=26,D17,$A$7=27,D17,$A$7=28,D19,$A$7=29,D19,$A$7=30,D19,$A$7=31,D21,$A$7=32,D21,$A$7=33,D21,$A$7=34,D23,$A$7=35,D23,$A$7=36,D23,$A$7=37,D25,$A$7=38,D25,$A$7=39,D25,$A$7=40,D27)</f>
        <v>8b</v>
      </c>
      <c r="AS12" s="4" t="str" cm="1">
        <f t="array" ref="AS12">_xlfn.IFS($A$7=1,0,$A$7=2,0,$A$7=3,0,$A$7=4,D3,$A$7=5,D3,$A$7=6,D5,$A$7=7,D17,$A$7=8,D17,$A$7=9,D8,$A$7=10,D10,$A$7=11,D10,$A$7=12,D11,$A$7=13,D13,$A$7=14,D14,$A$7=15,D14,$A$7=16,D16,$A$7=17,D16,$A$7=18,D17,$A$7=19,D19,$A$7=20,D20,$A$7=21,D20,$A$7=22,D22,$A$7=23,D22,$A$7=24,D23,$A$7=25,D24,$A$7=26,D26,$A$7=27,D26,$A$7=28,D27,$A$7=29,D28,$A$7=30,D29,$A$7=31,D31,$A$7=32,D31,$A$7=33,D32,$A$7=34,D34,$A$7=35,D34,$A$7=36,D35,$A$7=37,D37,$A$7=38,D37,$A$7=39,D38,$A$7=40,D39)</f>
        <v>10c</v>
      </c>
    </row>
    <row r="13" spans="1:63" x14ac:dyDescent="0.2">
      <c r="A13" s="1">
        <v>-37</v>
      </c>
      <c r="B13">
        <v>10</v>
      </c>
      <c r="C13" s="3">
        <f t="shared" si="0"/>
        <v>0.60416666666666674</v>
      </c>
      <c r="D13" s="4" t="str">
        <f>'Zeitpläne Stationen'!B12</f>
        <v>7b</v>
      </c>
      <c r="E13" s="4" t="str" cm="1">
        <f t="array" ref="E13">_xlfn.IFS($A$7=1,0,$A$7=2,0,$A$7=3,D15,$A$7=4,D15,$A$7=5,D15,$A$7=6,D15,$A$7=7,D16,$A$7=8,D16,$A$7=9,D16,$A$7=10,D17,$A$7=11,D17,$A$7=12,D17,$A$7=13,D18,$A$7=14,D18,$A$7=15,D18,$A$7=16,D19,$A$7=17,D19,$A$7=18,D19,$A$7=19,D20,$A$7=20,D20,$A$7=21,D20,$A$7=22,D21,$A$7=23,D21,$A$7=24,D21,$A$7=25,D22,$A$7=26,D22,$A$7=27,D22,$A$7=28,0,$A$7=29,D23,$A$7=30,D23,$A$7=31,D24,$A$7=32,D24,$A$7=33,D24,$A$7=34,D25,$A$7=35,D25,$A$7=36,D25,$A$7=37,D26,$A$7=38,D26,$A$7=39,D26,$A$7=40,D27)</f>
        <v>9c</v>
      </c>
      <c r="F13" s="4" t="e" cm="1">
        <f t="array" ref="F13">_xlfn.IFS($A$7=1,0,$A$7=2,0,$A$7=3,0,$A$7=4,0,$A$7=5,0,$A$7=6,0,$A$7=7,D19,$A$7=8,D19,$A$7=9,D19,$A$7=10,D20,$A$7=11,D20,$A$7=12,D21,$A$7=13,D21,$A$7=14,D21,$A$7=15,D21,$A$7=16,D22,$A$7=17,D22,$A$7=18,D22,$A$7=28,D31,$A$7=29,D32,$A$7=30,D33,$A$7=31,D34,$A$7=32,D34,$A$7=33,D35,$A$7=34,D36,$A$7=35,D36,$A$7=36,D37,$A$7=37,D38,$A$7=38,D38,$A$7=39,D39,$A$7=40,D39)</f>
        <v>#N/A</v>
      </c>
      <c r="G13" s="4" t="str">
        <f t="shared" si="1"/>
        <v>7a</v>
      </c>
      <c r="H13" s="4" t="str">
        <f t="shared" si="2"/>
        <v>9b</v>
      </c>
      <c r="I13" s="4">
        <f t="shared" si="3"/>
        <v>0</v>
      </c>
      <c r="J13" s="4" t="str">
        <f t="shared" ref="J13:L13" si="25">D11</f>
        <v>6d</v>
      </c>
      <c r="K13" s="4" t="str">
        <f t="shared" si="25"/>
        <v>9a</v>
      </c>
      <c r="L13" s="4" t="str">
        <f t="shared" si="25"/>
        <v>11b</v>
      </c>
      <c r="M13" s="4" t="str">
        <f t="shared" ref="M13:O13" si="26">D10</f>
        <v>6c</v>
      </c>
      <c r="N13" s="4" t="str">
        <f t="shared" si="26"/>
        <v>8d</v>
      </c>
      <c r="O13" s="4" t="str">
        <f t="shared" si="26"/>
        <v>11a</v>
      </c>
      <c r="P13" s="4" t="str">
        <f t="shared" ref="P13:R13" si="27">D9</f>
        <v>6b</v>
      </c>
      <c r="Q13" s="4" t="str">
        <f t="shared" si="27"/>
        <v>8c</v>
      </c>
      <c r="R13" s="4" t="str">
        <f t="shared" si="27"/>
        <v>10d</v>
      </c>
      <c r="S13" s="4" t="str">
        <f t="shared" ref="S13:U13" si="28">D8</f>
        <v>6a</v>
      </c>
      <c r="T13" s="4" t="str">
        <f t="shared" si="28"/>
        <v>8b</v>
      </c>
      <c r="U13" s="4" t="str">
        <f t="shared" si="28"/>
        <v>10c</v>
      </c>
      <c r="V13" s="4" t="str">
        <f t="shared" ref="V13:X13" si="29">D7</f>
        <v>5d</v>
      </c>
      <c r="W13" s="4" t="str">
        <f t="shared" si="29"/>
        <v>8a</v>
      </c>
      <c r="X13" s="4" t="str">
        <f t="shared" si="29"/>
        <v>10b</v>
      </c>
      <c r="Y13" s="4" t="str">
        <f t="shared" ref="Y13:AA13" si="30">D6</f>
        <v>5c</v>
      </c>
      <c r="Z13" s="4" t="str">
        <f t="shared" si="30"/>
        <v>7d</v>
      </c>
      <c r="AA13" s="4" t="str">
        <f t="shared" si="30"/>
        <v>10a</v>
      </c>
      <c r="AB13" s="4" t="str">
        <f t="shared" ref="AB13:AD13" si="31">D5</f>
        <v>5b</v>
      </c>
      <c r="AC13" s="4" t="str">
        <f t="shared" si="31"/>
        <v>7c</v>
      </c>
      <c r="AD13" s="4" t="str">
        <f t="shared" si="31"/>
        <v>9d</v>
      </c>
      <c r="AE13" s="4" t="str">
        <f>D4</f>
        <v>5a</v>
      </c>
      <c r="AF13" s="4" t="str">
        <f>E4</f>
        <v>7b</v>
      </c>
      <c r="AG13" s="4" t="str">
        <f>F4</f>
        <v>9c</v>
      </c>
      <c r="AH13" s="4" t="str" cm="1">
        <f t="array" ref="AH13">_xlfn.IFS($A$7=1,0,$A$7=2,0,$A$7=3,0,$A$7=4,D5,$A$7=5,D5,$A$7=6,D5,$A$7=7,D6,$A$7=8,D6,$A$7=9,D6,$A$7=10,D7,$A$7=11,D7,$A$7=12,D7,$A$7=13,D8,$A$7=14,D8,$A$7=15,D8,$A$7=16,D9,$A$7=17,D9,$A$7=18,D9,$A$7=19,D10,$A$7=20,D10,$A$7=21,D10,$A$7=22,D11,$A$7=23,D11,$A$7=24,D11,$A$7=25,D12,$A$7=26,D12,$A$7=27,D12,$A$7=28,D13,$A$7=29,D13,$A$7=30,D13,$A$7=31,D14,$A$7=32,D14,$A$7=33,D14,$A$7=34,D15,$A$7=35,D15,$A$7=36,D15,$A$7=37,D16,$A$7=38,D16,$A$7=39,D16,$A$7=40,D17)</f>
        <v>7a</v>
      </c>
      <c r="AI13" s="4" t="str" cm="1">
        <f t="array" ref="AI13">_xlfn.IFS($A$7=1,0,$A$7=2,0,$A$7=3,D17,$A$7=4,D17,$A$7=5,D17,$A$7=6,D7,$A$7=7,D10,$A$7=8,D9,$A$7=9,D9,$A$7=10,0,$A$7=11,D19,$A$7=12,D11,$A$7=13,D20,$A$7=14,D13,$A$7=15,D13,$A$7=16,D21,$A$7=17,D21,$A$7=18,D15,$A$7=19,0,$A$7=20,D17,$A$7=21,D17,$A$7=22,0,$A$7=23,D19,$A$7=24,D19,$A$7=25,0,$A$7=26,D21,$A$7=27,D21,$A$7=28,0,$A$7=29,D23,$A$7=30,D23,$A$7=31,0,$A$7=32,0,$A$7=33,D25,$A$7=34,0,$A$7=35,0,$A$7=36,D27,$A$7=37,0,$A$7=38,D29,$A$7=39,D29,$A$7=40,D31)</f>
        <v>9b</v>
      </c>
      <c r="AJ13" s="4" cm="1">
        <f t="array" ref="AJ13">_xlfn.IFS($A$7=1,0,$A$7=2,0,$A$7=3,0,$A$7=4,D7,$A$7=5,D7,$A$7=6,D9,$A$7=7,D21,$A$7=8,D21,$A$7=9,D12,$A$7=10,0,$A$7=11,D14,$A$7=12,D15,$A$7=13,0,$A$7=14,D23,$A$7=15,D18,$A$7=16,0,$A$7=17,D20,$A$7=18,D21,$A$7=19,0,$A$7=20,0,$A$7=21,D24,$A$7=22,0,$A$7=23,D26,$A$7=24,D27,$A$7=25,D28,$A$7=26,0,$A$7=27,D30,$A$7=28,D31,$A$7=29,D32,$A$7=30,D33,$A$7=31,0,$A$7=32,D35,$A$7=33,D36,$A$7=34,0,$A$7=35,D38,$A$7=36,D39,$A$7=37,0,$A$7=38,D41,$A$7=39,D42,$A$7=40,D43)</f>
        <v>0</v>
      </c>
      <c r="AK13" s="4" t="str" cm="1">
        <f t="array" ref="AK13">_xlfn.IFS($A$7=1,0,$A$7=2,0,$A$7=3,0,$A$7=4,D4,$A$7=5,D4,$A$7=6,D4,$A$7=7,D5,$A$7=8,D5,$A$7=9,D5,$A$7=10,D6,$A$7=11,D6,$A$7=12,D6,$A$7=13,D7,$A$7=14,D7,$A$7=15,D7,$A$7=16,D8,$A$7=17,D8,$A$7=18,D8,$A$7=19,D9,$A$7=20,D9,$A$7=21,D9,$A$7=22,D10,$A$7=23,D10,$A$7=24,D10,$A$7=25,D11,$A$7=26,D11,$A$7=27,D11,$A$7=28,D12,$A$7=29,D12,$A$7=30,D12,$A$7=31,D13,$A$7=32,D13,$A$7=33,D13,$A$7=34,D14,$A$7=35,D14,$A$7=36,D14,$A$7=37,D15,$A$7=38,D15,$A$7=39,D15,$A$7=40,D16)</f>
        <v>6d</v>
      </c>
      <c r="AL13" s="4" t="str" cm="1">
        <f t="array" ref="AL13">_xlfn.IFS($A$7=1,0,$A$7=2,0,$A$7=3,D16,$A$7=4,D16,$A$7=5,D16,$A$7=6,D6,$A$7=7,D9,$A$7=8,D8,$A$7=9,D8,$A$7=10,D10,$A$7=11,D10,$A$7=12,D10,$A$7=13,D12,$A$7=14,D12,$A$7=15,D12,$A$7=16,D14,$A$7=17,D14,$A$7=18,D14,$A$7=19,D16,$A$7=20,D16,$A$7=21,D16,$A$7=22,D18,$A$7=23,D18,$A$7=24,D18,$A$7=25,D20,$A$7=26,D20,$A$7=27,D20,$A$7=28,D22,$A$7=29,D22,$A$7=30,D22,$A$7=31,D24,$A$7=32,D24,$A$7=33,D24,$A$7=34,D26,$A$7=35,D26,$A$7=36,D26,$A$7=37,D28,$A$7=38,D28,$A$7=39,D28,$A$7=40,D30)</f>
        <v>9a</v>
      </c>
      <c r="AM13" s="4" t="str" cm="1">
        <f t="array" ref="AM13">_xlfn.IFS($A$7=1,0,$A$7=2,0,$A$7=3,0,$A$7=4,D6,$A$7=5,D6,$A$7=6,D8,$A$7=7,D20,$A$7=8,D20,$A$7=9,D11,$A$7=10,D13,$A$7=11,D13,$A$7=12,D14,$A$7=13,D16,$A$7=14,D17,$A$7=15,D17,$A$7=16,D19,$A$7=17,D19,$A$7=18,D20,$A$7=19,D22,$A$7=20,D23,$A$7=21,D23,$A$7=22,D25,$A$7=23,D25,$A$7=24,D26,$A$7=25,D27,$A$7=26,D29,$A$7=27,D29,$A$7=28,D30,$A$7=29,D31,$A$7=30,D32,$A$7=31,D34,$A$7=32,D34,$A$7=33,D35,$A$7=34,D37,$A$7=35,D37,$A$7=36,D38,$A$7=37,D40,$A$7=38,D40,$A$7=39,D41,$A$7=40,D42)</f>
        <v>11b</v>
      </c>
      <c r="AN13" s="4" t="str" cm="1">
        <f t="array" ref="AN13">_xlfn.IFS($A$7=1,0,$A$7=2,0,$A$7=3,0,$A$7=4,D3,$A$7=5,D3,$A$7=6,D3,$A$7=7,D4,$A$7=8,D4,$A$7=9,D4,$A$7=10,D5,$A$7=11,D5,$A$7=12,D5,$A$7=13,D6,$A$7=14,D6,$A$7=15,D6,$A$7=16,D7,$A$7=17,D7,$A$7=18,D7,$A$7=19,D8,$A$7=20,D8,$A$7=21,D8,$A$7=22,D9,$A$7=23,D9,$A$7=24,D9,$A$7=25,D10,$A$7=26,D10,$A$7=27,D10,$A$7=28,D11,$A$7=29,D11,$A$7=30,D11,$A$7=31,D12,$A$7=32,D12,$A$7=33,D12,$A$7=34,D13,$A$7=35,D13,$A$7=36,D13,$A$7=37,D14,$A$7=38,D14,$A$7=39,D14,$A$7=40,D15)</f>
        <v>6c</v>
      </c>
      <c r="AO13" s="4" t="str" cm="1">
        <f t="array" ref="AO13">_xlfn.IFS($A$7=1,0,$A$7=2,0,$A$7=3,D15,$A$7=4,D15,$A$7=5,D15,$A$7=6,D5,$A$7=7,D8,$A$7=8,D7,$A$7=9,D7,$A$7=10,D9,$A$7=11,D9,$A$7=12,D9,$A$7=13,D11,$A$7=14,D11,$A$7=15,D11,$A$7=16,D13,$A$7=17,D13,$A$7=18,D13,$A$7=19,D15,$A$7=20,D15,$A$7=21,D15,$A$7=22,D17,$A$7=23,D17,$A$7=24,D17,$A$7=25,D19,$A$7=26,D19,$A$7=27,D19,$A$7=28,D21,$A$7=29,D21,$A$7=30,D21,$A$7=31,D23,$A$7=32,D23,$A$7=33,D23,$A$7=34,D25,$A$7=35,D25,$A$7=36,D25,$A$7=37,D27,$A$7=38,D27,$A$7=39,D27,$A$7=40,D29)</f>
        <v>8d</v>
      </c>
      <c r="AP13" s="4" t="str" cm="1">
        <f t="array" ref="AP13">_xlfn.IFS($A$7=1,0,$A$7=2,0,$A$7=3,0,$A$7=4,D5,$A$7=5,D5,$A$7=6,D7,$A$7=7,D19,$A$7=8,D19,$A$7=9,D10,$A$7=10,D12,$A$7=11,D12,$A$7=12,D13,$A$7=13,D15,$A$7=14,D16,$A$7=15,D16,$A$7=16,D18,$A$7=17,D18,$A$7=18,D19,$A$7=19,D21,$A$7=20,D22,$A$7=21,D22,$A$7=22,D24,$A$7=23,D24,$A$7=24,D25,$A$7=25,D26,$A$7=26,D28,$A$7=27,D28,$A$7=28,D29,$A$7=29,D30,$A$7=30,D31,$A$7=31,D33,$A$7=32,D33,$A$7=33,D34,$A$7=34,D36,$A$7=35,D36,$A$7=36,D37,$A$7=37,D39,$A$7=38,D39,$A$7=39,D40,$A$7=40,D41)</f>
        <v>11a</v>
      </c>
      <c r="AQ13" s="4" t="str" cm="1">
        <f t="array" ref="AQ13">_xlfn.IFS($A$7=1,0,$A$7=2,0,$A$7=3,0,$A$7=4,D2,$A$7=5,D2,$A$7=6,D2,$A$7=7,D3,$A$7=8,D3,$A$7=9,D3,$A$7=10,D4,$A$7=11,D4,$A$7=12,D4,$A$7=13,D5,$A$7=14,D5,$A$7=15,D5,$A$7=16,D6,$A$7=17,D6,$A$7=18,D6,$A$7=19,D7,$A$7=20,D7,$A$7=21,D7,$A$7=22,D8,$A$7=23,D8,$A$7=24,D8,$A$7=25,D9,$A$7=26,D9,$A$7=27,D9,$A$7=28,D10,$A$7=29,D10,$A$7=30,D10,$A$7=31,D11,$A$7=32,D11,$A$7=33,D11,$A$7=34,D12,$A$7=35,D12,$A$7=36,D12,$A$7=37,D13,$A$7=38,D13,$A$7=39,D13,$A$7=40,D14)</f>
        <v>6b</v>
      </c>
      <c r="AR13" s="4" t="str" cm="1">
        <f t="array" ref="AR13">_xlfn.IFS($A$7=1,0,$A$7=2,0,$A$7=3,D14,$A$7=4,D14,$A$7=5,D14,$A$7=6,D4,$A$7=7,D7,$A$7=8,D6,$A$7=9,D6,$A$7=10,D8,$A$7=11,D8,$A$7=12,D8,$A$7=13,D10,$A$7=14,D10,$A$7=15,D10,$A$7=16,D12,$A$7=17,D12,$A$7=18,D12,$A$7=19,D14,$A$7=20,D14,$A$7=21,D14,$A$7=22,D16,$A$7=23,D16,$A$7=24,D16,$A$7=25,D18,$A$7=26,D18,$A$7=27,D18,$A$7=28,D20,$A$7=29,D20,$A$7=30,D20,$A$7=31,D22,$A$7=32,D22,$A$7=33,D22,$A$7=34,D24,$A$7=35,D24,$A$7=36,D24,$A$7=37,D26,$A$7=38,D26,$A$7=39,D26,$A$7=40,D28)</f>
        <v>8c</v>
      </c>
      <c r="AS13" s="4" t="str" cm="1">
        <f t="array" ref="AS13">_xlfn.IFS($A$7=1,0,$A$7=2,0,$A$7=3,0,$A$7=4,D4,$A$7=5,D4,$A$7=6,D6,$A$7=7,D18,$A$7=8,D18,$A$7=9,D9,$A$7=10,D11,$A$7=11,D11,$A$7=12,D12,$A$7=13,D14,$A$7=14,D15,$A$7=15,D15,$A$7=16,D17,$A$7=17,D17,$A$7=18,D18,$A$7=19,D20,$A$7=20,D21,$A$7=21,D21,$A$7=22,D23,$A$7=23,D23,$A$7=24,D24,$A$7=25,D25,$A$7=26,D27,$A$7=27,D27,$A$7=28,D28,$A$7=29,D29,$A$7=30,D30,$A$7=31,D32,$A$7=32,D32,$A$7=33,D33,$A$7=34,D35,$A$7=35,D35,$A$7=36,D36,$A$7=37,D38,$A$7=38,D38,$A$7=39,D39,$A$7=40,D40)</f>
        <v>10d</v>
      </c>
    </row>
    <row r="14" spans="1:63" x14ac:dyDescent="0.2">
      <c r="A14" s="1">
        <v>-36</v>
      </c>
      <c r="B14">
        <v>11</v>
      </c>
      <c r="C14" s="3">
        <f t="shared" si="0"/>
        <v>0.63194444444444442</v>
      </c>
      <c r="D14" s="4" t="str">
        <f>'Zeitpläne Stationen'!B13</f>
        <v>7c</v>
      </c>
      <c r="E14" s="4" t="str" cm="1">
        <f t="array" ref="E14">_xlfn.IFS($A$7=1,0,$A$7=2,0,$A$7=3,D16,$A$7=4,D16,$A$7=5,D16,$A$7=6,D16,$A$7=7,D17,$A$7=8,D17,$A$7=9,D17,$A$7=10,D18,$A$7=11,D18,$A$7=12,D18,$A$7=13,D19,$A$7=14,D19,$A$7=15,D19,$A$7=16,D20,$A$7=17,D20,$A$7=18,D20,$A$7=19,D21,$A$7=20,D21,$A$7=21,D21,$A$7=22,D22,$A$7=23,D22,$A$7=24,D22,$A$7=25,D23,$A$7=26,D23,$A$7=27,D23,$A$7=28,D24,$A$7=29,D24,$A$7=30,D24,$A$7=31,0,$A$7=32,0,$A$7=33,D25,$A$7=34,D26,$A$7=35,D26,$A$7=36,D26,$A$7=37,D27,$A$7=38,D27,$A$7=39,D27,$A$7=40,D28)</f>
        <v>9d</v>
      </c>
      <c r="F14" s="4" t="e" cm="1">
        <f t="array" ref="F14">_xlfn.IFS($A$7=1,0,$A$7=2,0,$A$7=3,0,$A$7=4,0,$A$7=5,0,$A$7=6,0,$A$7=7,D20,$A$7=8,D20,$A$7=9,D20,$A$7=10,D21,$A$7=11,D21,$A$7=12,D22,$A$7=13,D22,$A$7=14,D22,$A$7=15,D22,$A$7=16,D23,$A$7=17,D23,$A$7=18,D23,$A$7=29,0,$A$7=30,D25,$A$7=31,0,$A$7=32,D35,$A$7=33,D36,$A$7=34,D37,$A$7=35,D37,$A$7=36,D38,$A$7=37,D39,$A$7=38,D39,$A$7=39,D40,$A$7=40,D40)</f>
        <v>#N/A</v>
      </c>
      <c r="G14" s="4" t="str">
        <f t="shared" si="1"/>
        <v>7b</v>
      </c>
      <c r="H14" s="4" t="str">
        <f t="shared" si="2"/>
        <v>9c</v>
      </c>
      <c r="I14" s="4" t="e">
        <f t="shared" si="3"/>
        <v>#N/A</v>
      </c>
      <c r="J14" s="4" t="str">
        <f t="shared" ref="J14:L14" si="32">D12</f>
        <v>7a</v>
      </c>
      <c r="K14" s="4" t="str">
        <f t="shared" si="32"/>
        <v>9b</v>
      </c>
      <c r="L14" s="4">
        <f t="shared" si="32"/>
        <v>0</v>
      </c>
      <c r="M14" s="4" t="str">
        <f t="shared" ref="M14:O14" si="33">D11</f>
        <v>6d</v>
      </c>
      <c r="N14" s="4" t="str">
        <f t="shared" si="33"/>
        <v>9a</v>
      </c>
      <c r="O14" s="4" t="str">
        <f t="shared" si="33"/>
        <v>11b</v>
      </c>
      <c r="P14" s="4" t="str">
        <f t="shared" ref="P14:R14" si="34">D10</f>
        <v>6c</v>
      </c>
      <c r="Q14" s="4" t="str">
        <f t="shared" si="34"/>
        <v>8d</v>
      </c>
      <c r="R14" s="4" t="str">
        <f t="shared" si="34"/>
        <v>11a</v>
      </c>
      <c r="S14" s="4" t="str">
        <f t="shared" ref="S14:U14" si="35">D9</f>
        <v>6b</v>
      </c>
      <c r="T14" s="4" t="str">
        <f t="shared" si="35"/>
        <v>8c</v>
      </c>
      <c r="U14" s="4" t="str">
        <f t="shared" si="35"/>
        <v>10d</v>
      </c>
      <c r="V14" s="4" t="str">
        <f t="shared" ref="V14:X14" si="36">D8</f>
        <v>6a</v>
      </c>
      <c r="W14" s="4" t="str">
        <f t="shared" si="36"/>
        <v>8b</v>
      </c>
      <c r="X14" s="4" t="str">
        <f t="shared" si="36"/>
        <v>10c</v>
      </c>
      <c r="Y14" s="4" t="str">
        <f t="shared" ref="Y14:AA14" si="37">D7</f>
        <v>5d</v>
      </c>
      <c r="Z14" s="4" t="str">
        <f t="shared" si="37"/>
        <v>8a</v>
      </c>
      <c r="AA14" s="4" t="str">
        <f t="shared" si="37"/>
        <v>10b</v>
      </c>
      <c r="AB14" s="4" t="str">
        <f t="shared" ref="AB14:AD14" si="38">D6</f>
        <v>5c</v>
      </c>
      <c r="AC14" s="4" t="str">
        <f t="shared" si="38"/>
        <v>7d</v>
      </c>
      <c r="AD14" s="4" t="str">
        <f t="shared" si="38"/>
        <v>10a</v>
      </c>
      <c r="AE14" s="4" t="str">
        <f t="shared" ref="AE14:AG29" si="39">D5</f>
        <v>5b</v>
      </c>
      <c r="AF14" s="4" t="str">
        <f t="shared" si="39"/>
        <v>7c</v>
      </c>
      <c r="AG14" s="4" t="str">
        <f t="shared" si="39"/>
        <v>9d</v>
      </c>
      <c r="AH14" s="4" t="str">
        <f>G5</f>
        <v>5a</v>
      </c>
      <c r="AI14" s="4" t="str">
        <f>H5</f>
        <v>7b</v>
      </c>
      <c r="AJ14" s="4" t="str">
        <f>I5</f>
        <v>9c</v>
      </c>
      <c r="AK14" s="4" t="str" cm="1">
        <f t="array" ref="AK14">_xlfn.IFS($A$7=1,0,$A$7=2,0,$A$7=3,0,$A$7=4,D5,$A$7=5,D5,$A$7=6,D5,$A$7=7,D6,$A$7=8,D6,$A$7=9,D6,$A$7=10,D7,$A$7=11,D7,$A$7=12,D7,$A$7=13,D8,$A$7=14,D8,$A$7=15,D8,$A$7=16,D9,$A$7=17,D9,$A$7=18,D9,$A$7=19,D10,$A$7=20,D10,$A$7=21,D10,$A$7=22,D11,$A$7=23,D11,$A$7=24,D11,$A$7=25,D12,$A$7=26,D12,$A$7=27,D12,$A$7=28,D13,$A$7=29,D13,$A$7=30,D13,$A$7=31,D14,$A$7=32,D14,$A$7=33,D14,$A$7=34,D15,$A$7=35,D15,$A$7=36,D15,$A$7=37,D16,$A$7=38,D16,$A$7=39,D16,$A$7=40,D17)</f>
        <v>7a</v>
      </c>
      <c r="AL14" s="4" t="str" cm="1">
        <f t="array" ref="AL14">_xlfn.IFS($A$7=1,0,$A$7=2,0,$A$7=3,D17,$A$7=4,D17,$A$7=5,D17,$A$7=6,D7,$A$7=7,D10,$A$7=8,D9,$A$7=9,D9,$A$7=10,0,$A$7=11,D19,$A$7=12,D11,$A$7=13,D20,$A$7=14,D13,$A$7=15,D13,$A$7=16,D21,$A$7=17,D21,$A$7=18,D15,$A$7=19,0,$A$7=20,D17,$A$7=21,D17,$A$7=22,0,$A$7=23,D19,$A$7=24,D19,$A$7=25,0,$A$7=26,D21,$A$7=27,D21,$A$7=28,0,$A$7=29,D23,$A$7=30,D23,$A$7=31,0,$A$7=32,0,$A$7=33,D25,$A$7=34,0,$A$7=35,0,$A$7=36,D27,$A$7=37,0,$A$7=38,D29,$A$7=39,D29,$A$7=40,D31)</f>
        <v>9b</v>
      </c>
      <c r="AM14" s="4" cm="1">
        <f t="array" ref="AM14">_xlfn.IFS($A$7=1,0,$A$7=2,0,$A$7=3,0,$A$7=4,D7,$A$7=5,D7,$A$7=6,D9,$A$7=7,D21,$A$7=8,D21,$A$7=9,D12,$A$7=10,0,$A$7=11,D14,$A$7=12,D15,$A$7=13,0,$A$7=14,D23,$A$7=15,D18,$A$7=16,0,$A$7=17,D20,$A$7=18,D21,$A$7=19,0,$A$7=20,0,$A$7=21,D24,$A$7=22,0,$A$7=23,D26,$A$7=24,D27,$A$7=25,D28,$A$7=26,0,$A$7=27,D30,$A$7=28,D31,$A$7=29,D32,$A$7=30,D33,$A$7=31,0,$A$7=32,D35,$A$7=33,D36,$A$7=34,0,$A$7=35,D38,$A$7=36,D39,$A$7=37,0,$A$7=38,D41,$A$7=39,D42,$A$7=40,D43)</f>
        <v>0</v>
      </c>
      <c r="AN14" s="4" t="str" cm="1">
        <f t="array" ref="AN14">_xlfn.IFS($A$7=1,0,$A$7=2,0,$A$7=3,0,$A$7=4,D4,$A$7=5,D4,$A$7=6,D4,$A$7=7,D5,$A$7=8,D5,$A$7=9,D5,$A$7=10,D6,$A$7=11,D6,$A$7=12,D6,$A$7=13,D7,$A$7=14,D7,$A$7=15,D7,$A$7=16,D8,$A$7=17,D8,$A$7=18,D8,$A$7=19,D9,$A$7=20,D9,$A$7=21,D9,$A$7=22,D10,$A$7=23,D10,$A$7=24,D10,$A$7=25,D11,$A$7=26,D11,$A$7=27,D11,$A$7=28,D12,$A$7=29,D12,$A$7=30,D12,$A$7=31,D13,$A$7=32,D13,$A$7=33,D13,$A$7=34,D14,$A$7=35,D14,$A$7=36,D14,$A$7=37,D15,$A$7=38,D15,$A$7=39,D15,$A$7=40,D16)</f>
        <v>6d</v>
      </c>
      <c r="AO14" s="4" t="str" cm="1">
        <f t="array" ref="AO14">_xlfn.IFS($A$7=1,0,$A$7=2,0,$A$7=3,D16,$A$7=4,D16,$A$7=5,D16,$A$7=6,D6,$A$7=7,D9,$A$7=8,D8,$A$7=9,D8,$A$7=10,D10,$A$7=11,D10,$A$7=12,D10,$A$7=13,D12,$A$7=14,D12,$A$7=15,D12,$A$7=16,D14,$A$7=17,D14,$A$7=18,D14,$A$7=19,D16,$A$7=20,D16,$A$7=21,D16,$A$7=22,D18,$A$7=23,D18,$A$7=24,D18,$A$7=25,D20,$A$7=26,D20,$A$7=27,D20,$A$7=28,D22,$A$7=29,D22,$A$7=30,D22,$A$7=31,D24,$A$7=32,D24,$A$7=33,D24,$A$7=34,D26,$A$7=35,D26,$A$7=36,D26,$A$7=37,D28,$A$7=38,D28,$A$7=39,D28,$A$7=40,D30)</f>
        <v>9a</v>
      </c>
      <c r="AP14" s="4" t="str" cm="1">
        <f t="array" ref="AP14">_xlfn.IFS($A$7=1,0,$A$7=2,0,$A$7=3,0,$A$7=4,D6,$A$7=5,D6,$A$7=6,D8,$A$7=7,D20,$A$7=8,D20,$A$7=9,D11,$A$7=10,D13,$A$7=11,D13,$A$7=12,D14,$A$7=13,D16,$A$7=14,D17,$A$7=15,D17,$A$7=16,D19,$A$7=17,D19,$A$7=18,D20,$A$7=19,D22,$A$7=20,D23,$A$7=21,D23,$A$7=22,D25,$A$7=23,D25,$A$7=24,D26,$A$7=25,D27,$A$7=26,D29,$A$7=27,D29,$A$7=28,D30,$A$7=29,D31,$A$7=30,D32,$A$7=31,D34,$A$7=32,D34,$A$7=33,D35,$A$7=34,D37,$A$7=35,D37,$A$7=36,D38,$A$7=37,D40,$A$7=38,D40,$A$7=39,D41,$A$7=40,D42)</f>
        <v>11b</v>
      </c>
      <c r="AQ14" s="4" t="str" cm="1">
        <f t="array" ref="AQ14">_xlfn.IFS($A$7=1,0,$A$7=2,0,$A$7=3,0,$A$7=4,D3,$A$7=5,D3,$A$7=6,D3,$A$7=7,D4,$A$7=8,D4,$A$7=9,D4,$A$7=10,D5,$A$7=11,D5,$A$7=12,D5,$A$7=13,D6,$A$7=14,D6,$A$7=15,D6,$A$7=16,D7,$A$7=17,D7,$A$7=18,D7,$A$7=19,D8,$A$7=20,D8,$A$7=21,D8,$A$7=22,D9,$A$7=23,D9,$A$7=24,D9,$A$7=25,D10,$A$7=26,D10,$A$7=27,D10,$A$7=28,D11,$A$7=29,D11,$A$7=30,D11,$A$7=31,D12,$A$7=32,D12,$A$7=33,D12,$A$7=34,D13,$A$7=35,D13,$A$7=36,D13,$A$7=37,D14,$A$7=38,D14,$A$7=39,D14,$A$7=40,D15)</f>
        <v>6c</v>
      </c>
      <c r="AR14" s="4" t="str" cm="1">
        <f t="array" ref="AR14">_xlfn.IFS($A$7=1,0,$A$7=2,0,$A$7=3,D15,$A$7=4,D15,$A$7=5,D15,$A$7=6,D5,$A$7=7,D8,$A$7=8,D7,$A$7=9,D7,$A$7=10,D9,$A$7=11,D9,$A$7=12,D9,$A$7=13,D11,$A$7=14,D11,$A$7=15,D11,$A$7=16,D13,$A$7=17,D13,$A$7=18,D13,$A$7=19,D15,$A$7=20,D15,$A$7=21,D15,$A$7=22,D17,$A$7=23,D17,$A$7=24,D17,$A$7=25,D19,$A$7=26,D19,$A$7=27,D19,$A$7=28,D21,$A$7=29,D21,$A$7=30,D21,$A$7=31,D23,$A$7=32,D23,$A$7=33,D23,$A$7=34,D25,$A$7=35,D25,$A$7=36,D25,$A$7=37,D27,$A$7=38,D27,$A$7=39,D27,$A$7=40,D29)</f>
        <v>8d</v>
      </c>
      <c r="AS14" s="4" t="str" cm="1">
        <f t="array" ref="AS14">_xlfn.IFS($A$7=1,0,$A$7=2,0,$A$7=3,0,$A$7=4,D5,$A$7=5,D5,$A$7=6,D7,$A$7=7,D19,$A$7=8,D19,$A$7=9,D10,$A$7=10,D12,$A$7=11,D12,$A$7=12,D13,$A$7=13,D15,$A$7=14,D16,$A$7=15,D16,$A$7=16,D18,$A$7=17,D18,$A$7=18,D19,$A$7=19,D21,$A$7=20,D22,$A$7=21,D22,$A$7=22,D24,$A$7=23,D24,$A$7=24,D25,$A$7=25,D26,$A$7=26,D28,$A$7=27,D28,$A$7=28,D29,$A$7=29,D30,$A$7=30,D31,$A$7=31,D33,$A$7=32,D33,$A$7=33,D34,$A$7=34,D36,$A$7=35,D36,$A$7=36,D37,$A$7=37,D39,$A$7=38,D39,$A$7=39,D40,$A$7=40,D41)</f>
        <v>11a</v>
      </c>
    </row>
    <row r="15" spans="1:63" x14ac:dyDescent="0.2">
      <c r="A15" s="1">
        <v>-35</v>
      </c>
      <c r="B15">
        <v>12</v>
      </c>
      <c r="C15" s="3">
        <f t="shared" si="0"/>
        <v>0.65972222222222221</v>
      </c>
      <c r="D15" s="4" t="str">
        <f>'Zeitpläne Stationen'!B14</f>
        <v>7d</v>
      </c>
      <c r="E15" s="4" t="str" cm="1">
        <f t="array" ref="E15">_xlfn.IFS($A$7=1,0,$A$7=2,0,$A$7=3,D17,$A$7=4,D17,$A$7=5,D17,$A$7=6,D17,$A$7=7,D18,$A$7=8,D18,$A$7=9,D18,$A$7=10,D19,$A$7=11,D19,$A$7=12,D19,$A$7=13,D20,$A$7=14,D20,$A$7=15,D20,$A$7=16,D21,$A$7=17,D21,$A$7=18,D21,$A$7=19,D22,$A$7=20,D22,$A$7=21,D22,$A$7=22,D23,$A$7=23,D23,$A$7=24,D23,$A$7=25,D24,$A$7=26,D24,$A$7=27,D24,$A$7=28,D25,$A$7=29,D25,$A$7=30,D25,$A$7=31,D26,$A$7=32,D26,$A$7=33,D26,$A$7=34,0,$A$7=35,0,$A$7=36,D27,$A$7=37,D28,$A$7=38,D28,$A$7=39,D28,$A$7=40,D29)</f>
        <v>10a</v>
      </c>
      <c r="F15" s="4" t="e" cm="1">
        <f t="array" ref="F15">_xlfn.IFS($A$7=1,0,$A$7=2,0,$A$7=3,0,$A$7=4,0,$A$7=5,0,$A$7=6,0,$A$7=7,D21,$A$7=8,D21,$A$7=9,D21,$A$7=10,D22,$A$7=11,D22,$A$7=12,D23,$A$7=13,D23,$A$7=14,D23,$A$7=15,D23,$A$7=16,D24,$A$7=17,D24,$A$7=18,D24,$A$7=34,0,$A$7=35,D38,$A$7=36,D39,$A$7=37,D40,$A$7=38,D40,$A$7=39,D41,$A$7=40,D41)</f>
        <v>#N/A</v>
      </c>
      <c r="G15" s="4" t="str">
        <f t="shared" si="1"/>
        <v>7c</v>
      </c>
      <c r="H15" s="4" t="str">
        <f t="shared" si="2"/>
        <v>9d</v>
      </c>
      <c r="I15" s="4" t="e">
        <f t="shared" si="3"/>
        <v>#N/A</v>
      </c>
      <c r="J15" s="4" t="str">
        <f t="shared" ref="J15:L15" si="40">D13</f>
        <v>7b</v>
      </c>
      <c r="K15" s="4" t="str">
        <f t="shared" si="40"/>
        <v>9c</v>
      </c>
      <c r="L15" s="4" t="e">
        <f t="shared" si="40"/>
        <v>#N/A</v>
      </c>
      <c r="M15" s="4" t="str">
        <f t="shared" ref="M15:O15" si="41">D12</f>
        <v>7a</v>
      </c>
      <c r="N15" s="4" t="str">
        <f t="shared" si="41"/>
        <v>9b</v>
      </c>
      <c r="O15" s="4">
        <f t="shared" si="41"/>
        <v>0</v>
      </c>
      <c r="P15" s="4" t="str">
        <f t="shared" ref="P15:R15" si="42">D11</f>
        <v>6d</v>
      </c>
      <c r="Q15" s="4" t="str">
        <f t="shared" si="42"/>
        <v>9a</v>
      </c>
      <c r="R15" s="4" t="str">
        <f t="shared" si="42"/>
        <v>11b</v>
      </c>
      <c r="S15" s="4" t="str">
        <f t="shared" ref="S15:U15" si="43">D10</f>
        <v>6c</v>
      </c>
      <c r="T15" s="4" t="str">
        <f t="shared" si="43"/>
        <v>8d</v>
      </c>
      <c r="U15" s="4" t="str">
        <f t="shared" si="43"/>
        <v>11a</v>
      </c>
      <c r="V15" s="4" t="str">
        <f t="shared" ref="V15:X15" si="44">D9</f>
        <v>6b</v>
      </c>
      <c r="W15" s="4" t="str">
        <f t="shared" si="44"/>
        <v>8c</v>
      </c>
      <c r="X15" s="4" t="str">
        <f t="shared" si="44"/>
        <v>10d</v>
      </c>
      <c r="Y15" s="4" t="str">
        <f t="shared" ref="Y15:AA15" si="45">D8</f>
        <v>6a</v>
      </c>
      <c r="Z15" s="4" t="str">
        <f t="shared" si="45"/>
        <v>8b</v>
      </c>
      <c r="AA15" s="4" t="str">
        <f t="shared" si="45"/>
        <v>10c</v>
      </c>
      <c r="AB15" s="4" t="str">
        <f t="shared" ref="AB15:AD15" si="46">D7</f>
        <v>5d</v>
      </c>
      <c r="AC15" s="4" t="str">
        <f t="shared" si="46"/>
        <v>8a</v>
      </c>
      <c r="AD15" s="4" t="str">
        <f t="shared" si="46"/>
        <v>10b</v>
      </c>
      <c r="AE15" s="4" t="str">
        <f t="shared" ref="AE15:AF15" si="47">D6</f>
        <v>5c</v>
      </c>
      <c r="AF15" s="4" t="str">
        <f t="shared" si="47"/>
        <v>7d</v>
      </c>
      <c r="AG15" s="4" t="str">
        <f t="shared" si="39"/>
        <v>10a</v>
      </c>
      <c r="AH15" s="4" t="str">
        <f t="shared" ref="AH15:AH43" si="48">G6</f>
        <v>5b</v>
      </c>
      <c r="AI15" s="4" t="str">
        <f t="shared" ref="AI15:AI43" si="49">H6</f>
        <v>7c</v>
      </c>
      <c r="AJ15" s="4" t="str">
        <f t="shared" ref="AJ15:AJ43" si="50">I6</f>
        <v>9d</v>
      </c>
      <c r="AK15" s="4" t="str">
        <f>J6</f>
        <v>5a</v>
      </c>
      <c r="AL15" s="4" t="str">
        <f>K6</f>
        <v>7b</v>
      </c>
      <c r="AM15" s="4" t="str">
        <f>L6</f>
        <v>9c</v>
      </c>
      <c r="AN15" s="4" t="str" cm="1">
        <f t="array" ref="AN15">_xlfn.IFS($A$7=1,0,$A$7=2,0,$A$7=3,0,$A$7=4,D5,$A$7=5,D5,$A$7=6,D5,$A$7=7,D6,$A$7=8,D6,$A$7=9,D6,$A$7=10,D7,$A$7=11,D7,$A$7=12,D7,$A$7=13,D8,$A$7=14,D8,$A$7=15,D8,$A$7=16,D9,$A$7=17,D9,$A$7=18,D9,$A$7=19,D10,$A$7=20,D10,$A$7=21,D10,$A$7=22,D11,$A$7=23,D11,$A$7=24,D11,$A$7=25,D12,$A$7=26,D12,$A$7=27,D12,$A$7=28,D13,$A$7=29,D13,$A$7=30,D13,$A$7=31,D14,$A$7=32,D14,$A$7=33,D14,$A$7=34,D15,$A$7=35,D15,$A$7=36,D15,$A$7=37,D16,$A$7=38,D16,$A$7=39,D16,$A$7=40,D17)</f>
        <v>7a</v>
      </c>
      <c r="AO15" s="4" t="str" cm="1">
        <f t="array" ref="AO15">_xlfn.IFS($A$7=1,0,$A$7=2,0,$A$7=3,D17,$A$7=4,D17,$A$7=5,D17,$A$7=6,D7,$A$7=7,D10,$A$7=8,D9,$A$7=9,D9,$A$7=10,0,$A$7=11,D19,$A$7=12,D11,$A$7=13,D20,$A$7=14,D13,$A$7=15,D13,$A$7=16,D21,$A$7=17,D21,$A$7=18,D15,$A$7=19,0,$A$7=20,D17,$A$7=21,D17,$A$7=22,0,$A$7=23,D19,$A$7=24,D19,$A$7=25,0,$A$7=26,D21,$A$7=27,D21,$A$7=28,0,$A$7=29,D23,$A$7=30,D23,$A$7=31,0,$A$7=32,0,$A$7=33,D25,$A$7=34,0,$A$7=35,0,$A$7=36,D27,$A$7=37,0,$A$7=38,D29,$A$7=39,D29,$A$7=40,D31)</f>
        <v>9b</v>
      </c>
      <c r="AP15" s="4" cm="1">
        <f t="array" ref="AP15">_xlfn.IFS($A$7=1,0,$A$7=2,0,$A$7=3,0,$A$7=4,D7,$A$7=5,D7,$A$7=6,D9,$A$7=7,D21,$A$7=8,D21,$A$7=9,D12,$A$7=10,0,$A$7=11,D14,$A$7=12,D15,$A$7=13,0,$A$7=14,D23,$A$7=15,D18,$A$7=16,0,$A$7=17,D20,$A$7=18,D21,$A$7=19,0,$A$7=20,0,$A$7=21,D24,$A$7=22,0,$A$7=23,D26,$A$7=24,D27,$A$7=25,D28,$A$7=26,0,$A$7=27,D30,$A$7=28,D31,$A$7=29,D32,$A$7=30,D33,$A$7=31,0,$A$7=32,D35,$A$7=33,D36,$A$7=34,0,$A$7=35,D38,$A$7=36,D39,$A$7=37,0,$A$7=38,D41,$A$7=39,D42,$A$7=40,D43)</f>
        <v>0</v>
      </c>
      <c r="AQ15" s="4" t="str" cm="1">
        <f t="array" ref="AQ15">_xlfn.IFS($A$7=1,0,$A$7=2,0,$A$7=3,0,$A$7=4,D4,$A$7=5,D4,$A$7=6,D4,$A$7=7,D5,$A$7=8,D5,$A$7=9,D5,$A$7=10,D6,$A$7=11,D6,$A$7=12,D6,$A$7=13,D7,$A$7=14,D7,$A$7=15,D7,$A$7=16,D8,$A$7=17,D8,$A$7=18,D8,$A$7=19,D9,$A$7=20,D9,$A$7=21,D9,$A$7=22,D10,$A$7=23,D10,$A$7=24,D10,$A$7=25,D11,$A$7=26,D11,$A$7=27,D11,$A$7=28,D12,$A$7=29,D12,$A$7=30,D12,$A$7=31,D13,$A$7=32,D13,$A$7=33,D13,$A$7=34,D14,$A$7=35,D14,$A$7=36,D14,$A$7=37,D15,$A$7=38,D15,$A$7=39,D15,$A$7=40,D16)</f>
        <v>6d</v>
      </c>
      <c r="AR15" s="4" t="str" cm="1">
        <f t="array" ref="AR15">_xlfn.IFS($A$7=1,0,$A$7=2,0,$A$7=3,D16,$A$7=4,D16,$A$7=5,D16,$A$7=6,D6,$A$7=7,D9,$A$7=8,D8,$A$7=9,D8,$A$7=10,D10,$A$7=11,D10,$A$7=12,D10,$A$7=13,D12,$A$7=14,D12,$A$7=15,D12,$A$7=16,D14,$A$7=17,D14,$A$7=18,D14,$A$7=19,D16,$A$7=20,D16,$A$7=21,D16,$A$7=22,D18,$A$7=23,D18,$A$7=24,D18,$A$7=25,D20,$A$7=26,D20,$A$7=27,D20,$A$7=28,D22,$A$7=29,D22,$A$7=30,D22,$A$7=31,D24,$A$7=32,D24,$A$7=33,D24,$A$7=34,D26,$A$7=35,D26,$A$7=36,D26,$A$7=37,D28,$A$7=38,D28,$A$7=39,D28,$A$7=40,D30)</f>
        <v>9a</v>
      </c>
      <c r="AS15" s="4" t="str" cm="1">
        <f t="array" ref="AS15">_xlfn.IFS($A$7=1,0,$A$7=2,0,$A$7=3,0,$A$7=4,D6,$A$7=5,D6,$A$7=6,D8,$A$7=7,D20,$A$7=8,D20,$A$7=9,D11,$A$7=10,D13,$A$7=11,D13,$A$7=12,D14,$A$7=13,D16,$A$7=14,D17,$A$7=15,D17,$A$7=16,D19,$A$7=17,D19,$A$7=18,D20,$A$7=19,D22,$A$7=20,D23,$A$7=21,D23,$A$7=22,D25,$A$7=23,D25,$A$7=24,D26,$A$7=25,D27,$A$7=26,D29,$A$7=27,D29,$A$7=28,D30,$A$7=29,D31,$A$7=30,D32,$A$7=31,D34,$A$7=32,D34,$A$7=33,D35,$A$7=34,D37,$A$7=35,D37,$A$7=36,D38,$A$7=37,D40,$A$7=38,D40,$A$7=39,D41,$A$7=40,D42)</f>
        <v>11b</v>
      </c>
    </row>
    <row r="16" spans="1:63" x14ac:dyDescent="0.2">
      <c r="A16" s="1">
        <v>-34</v>
      </c>
      <c r="B16">
        <v>13</v>
      </c>
      <c r="C16" s="3">
        <f t="shared" si="0"/>
        <v>0.6875</v>
      </c>
      <c r="D16" s="4" t="str">
        <f>'Zeitpläne Stationen'!B15</f>
        <v>8a</v>
      </c>
      <c r="E16" s="4" t="str" cm="1">
        <f t="array" ref="E16">_xlfn.IFS($A$7=1,0,$A$7=2,0,$A$7=3,D18,$A$7=4,D18,$A$7=5,D18,$A$7=6,D18,$A$7=7,D19,$A$7=8,D19,$A$7=9,D19,$A$7=10,D20,$A$7=11,D20,$A$7=12,D20,$A$7=13,D21,$A$7=14,D21,$A$7=15,D21,$A$7=16,D22,$A$7=17,D22,$A$7=18,D22,$A$7=19,D23,$A$7=20,D23,$A$7=21,D23,$A$7=22,D24,$A$7=23,D24,$A$7=24,D24,$A$7=25,D25,$A$7=26,D25,$A$7=27,D25,$A$7=28,D26,$A$7=29,D26,$A$7=30,D26,$A$7=31,D27,$A$7=32,D27,$A$7=33,D27,$A$7=34,D28,$A$7=35,D28,$A$7=36,D28,$A$7=37,0,$A$7=38,D29,$A$7=39,D29,$A$7=40,D30)</f>
        <v>10b</v>
      </c>
      <c r="F16" s="4" t="e" cm="1">
        <f t="array" ref="F16">_xlfn.IFS($A$7=1,0,$A$7=2,0,$A$7=3,0,$A$7=4,0,$A$7=5,0,$A$7=6,0,$A$7=7,D22,$A$7=8,D22,$A$7=9,D22,$A$7=10,D23,$A$7=11,D23,$A$7=12,D24,$A$7=13,D24,$A$7=14,D24,$A$7=15,D24,$A$7=16,D25,$A$7=17,D25,$A$7=18,D25,$A$7=34,D37,$A$7=35,D27,$A$7=36,D27,$A$7=37,0,$A$7=38,D41,$A$7=39,D42,$A$7=40,D42)</f>
        <v>#N/A</v>
      </c>
      <c r="G16" s="4" t="str">
        <f t="shared" si="1"/>
        <v>7d</v>
      </c>
      <c r="H16" s="4" t="str">
        <f t="shared" si="2"/>
        <v>10a</v>
      </c>
      <c r="I16" s="4" t="e">
        <f t="shared" si="3"/>
        <v>#N/A</v>
      </c>
      <c r="J16" s="4" t="str">
        <f t="shared" ref="J16:L16" si="51">D14</f>
        <v>7c</v>
      </c>
      <c r="K16" s="4" t="str">
        <f t="shared" si="51"/>
        <v>9d</v>
      </c>
      <c r="L16" s="4" t="e">
        <f t="shared" si="51"/>
        <v>#N/A</v>
      </c>
      <c r="M16" s="4" t="str">
        <f t="shared" ref="M16:O16" si="52">D13</f>
        <v>7b</v>
      </c>
      <c r="N16" s="4" t="str">
        <f t="shared" si="52"/>
        <v>9c</v>
      </c>
      <c r="O16" s="4" t="e">
        <f t="shared" si="52"/>
        <v>#N/A</v>
      </c>
      <c r="P16" s="4" t="str">
        <f t="shared" ref="P16:R16" si="53">D12</f>
        <v>7a</v>
      </c>
      <c r="Q16" s="4" t="str">
        <f t="shared" si="53"/>
        <v>9b</v>
      </c>
      <c r="R16" s="4">
        <f t="shared" si="53"/>
        <v>0</v>
      </c>
      <c r="S16" s="4" t="str">
        <f t="shared" ref="S16:U16" si="54">D11</f>
        <v>6d</v>
      </c>
      <c r="T16" s="4" t="str">
        <f t="shared" si="54"/>
        <v>9a</v>
      </c>
      <c r="U16" s="4" t="str">
        <f t="shared" si="54"/>
        <v>11b</v>
      </c>
      <c r="V16" s="4" t="str">
        <f t="shared" ref="V16:X16" si="55">D10</f>
        <v>6c</v>
      </c>
      <c r="W16" s="4" t="str">
        <f t="shared" si="55"/>
        <v>8d</v>
      </c>
      <c r="X16" s="4" t="str">
        <f t="shared" si="55"/>
        <v>11a</v>
      </c>
      <c r="Y16" s="4" t="str">
        <f t="shared" ref="Y16:AA16" si="56">D9</f>
        <v>6b</v>
      </c>
      <c r="Z16" s="4" t="str">
        <f t="shared" si="56"/>
        <v>8c</v>
      </c>
      <c r="AA16" s="4" t="str">
        <f t="shared" si="56"/>
        <v>10d</v>
      </c>
      <c r="AB16" s="4" t="str">
        <f t="shared" ref="AB16:AD16" si="57">D8</f>
        <v>6a</v>
      </c>
      <c r="AC16" s="4" t="str">
        <f t="shared" si="57"/>
        <v>8b</v>
      </c>
      <c r="AD16" s="4" t="str">
        <f t="shared" si="57"/>
        <v>10c</v>
      </c>
      <c r="AE16" s="4" t="str">
        <f t="shared" ref="AE16:AF16" si="58">D7</f>
        <v>5d</v>
      </c>
      <c r="AF16" s="4" t="str">
        <f t="shared" si="58"/>
        <v>8a</v>
      </c>
      <c r="AG16" s="4" t="str">
        <f t="shared" si="39"/>
        <v>10b</v>
      </c>
      <c r="AH16" s="4" t="str">
        <f t="shared" si="48"/>
        <v>5c</v>
      </c>
      <c r="AI16" s="4" t="str">
        <f t="shared" si="49"/>
        <v>7d</v>
      </c>
      <c r="AJ16" s="4" t="str">
        <f t="shared" si="50"/>
        <v>10a</v>
      </c>
      <c r="AK16" s="4" t="str">
        <f t="shared" ref="AK16:AK43" si="59">J7</f>
        <v>5b</v>
      </c>
      <c r="AL16" s="4" t="str">
        <f t="shared" ref="AL16:AL43" si="60">K7</f>
        <v>7c</v>
      </c>
      <c r="AM16" s="4" t="str">
        <f t="shared" ref="AM16:AM43" si="61">L7</f>
        <v>9d</v>
      </c>
      <c r="AN16" s="4" t="str">
        <f>M7</f>
        <v>5a</v>
      </c>
      <c r="AO16" s="4" t="str">
        <f>N7</f>
        <v>7b</v>
      </c>
      <c r="AP16" s="4" t="str">
        <f>O7</f>
        <v>9c</v>
      </c>
      <c r="AQ16" s="4" t="str" cm="1">
        <f t="array" ref="AQ16">_xlfn.IFS($A$7=1,0,$A$7=2,0,$A$7=3,0,$A$7=4,D5,$A$7=5,D5,$A$7=6,D5,$A$7=7,D6,$A$7=8,D6,$A$7=9,D6,$A$7=10,D7,$A$7=11,D7,$A$7=12,D7,$A$7=13,D8,$A$7=14,D8,$A$7=15,D8,$A$7=16,D9,$A$7=17,D9,$A$7=18,D9,$A$7=19,D10,$A$7=20,D10,$A$7=21,D10,$A$7=22,D11,$A$7=23,D11,$A$7=24,D11,$A$7=25,D12,$A$7=26,D12,$A$7=27,D12,$A$7=28,D13,$A$7=29,D13,$A$7=30,D13,$A$7=31,D14,$A$7=32,D14,$A$7=33,D14,$A$7=34,D15,$A$7=35,D15,$A$7=36,D15,$A$7=37,D16,$A$7=38,D16,$A$7=39,D16,$A$7=40,D17)</f>
        <v>7a</v>
      </c>
      <c r="AR16" s="4" t="str" cm="1">
        <f t="array" ref="AR16">_xlfn.IFS($A$7=1,0,$A$7=2,0,$A$7=3,D17,$A$7=4,D17,$A$7=5,D17,$A$7=6,D7,$A$7=7,D10,$A$7=8,D9,$A$7=9,D9,$A$7=10,0,$A$7=11,D19,$A$7=12,D11,$A$7=13,D20,$A$7=14,D13,$A$7=15,D13,$A$7=16,D21,$A$7=17,D21,$A$7=18,D15,$A$7=19,0,$A$7=20,D17,$A$7=21,D17,$A$7=22,0,$A$7=23,D19,$A$7=24,D19,$A$7=25,0,$A$7=26,D21,$A$7=27,D21,$A$7=28,0,$A$7=29,D23,$A$7=30,D23,$A$7=31,0,$A$7=32,0,$A$7=33,D25,$A$7=34,0,$A$7=35,0,$A$7=36,D27,$A$7=37,0,$A$7=38,D29,$A$7=39,D29,$A$7=40,D31)</f>
        <v>9b</v>
      </c>
      <c r="AS16" s="4" cm="1">
        <f t="array" ref="AS16">_xlfn.IFS($A$7=1,0,$A$7=2,0,$A$7=3,0,$A$7=4,D7,$A$7=5,D7,$A$7=6,D9,$A$7=7,D21,$A$7=8,D21,$A$7=9,D12,$A$7=10,0,$A$7=11,D14,$A$7=12,D15,$A$7=13,0,$A$7=14,D23,$A$7=15,D18,$A$7=16,0,$A$7=17,D20,$A$7=18,D21,$A$7=19,0,$A$7=20,0,$A$7=21,D24,$A$7=22,0,$A$7=23,D26,$A$7=24,D27,$A$7=25,D28,$A$7=26,0,$A$7=27,D30,$A$7=28,D31,$A$7=29,D32,$A$7=30,D33,$A$7=31,0,$A$7=32,D35,$A$7=33,D36,$A$7=34,0,$A$7=35,D38,$A$7=36,D39,$A$7=37,0,$A$7=38,D41,$A$7=39,D42,$A$7=40,D43)</f>
        <v>0</v>
      </c>
    </row>
    <row r="17" spans="1:63" x14ac:dyDescent="0.2">
      <c r="A17" s="1">
        <v>-33</v>
      </c>
      <c r="B17">
        <v>14</v>
      </c>
      <c r="C17" s="3">
        <f t="shared" si="0"/>
        <v>0.71527777777777779</v>
      </c>
      <c r="D17" s="4" t="str">
        <f>'Zeitpläne Stationen'!B16</f>
        <v>8b</v>
      </c>
      <c r="E17" s="4" t="str" cm="1">
        <f t="array" ref="E17">_xlfn.IFS($A$7=1,0,$A$7=2,0,$A$7=3,D19,$A$7=4,D19,$A$7=5,D19,$A$7=6,D19,$A$7=7,D20,$A$7=8,D20,$A$7=9,D20,$A$7=10,D21,$A$7=11,D21,$A$7=12,D21,$A$7=13,D22,$A$7=14,D22,$A$7=15,D22,$A$7=16,D23,$A$7=17,D23,$A$7=18,D23,$A$7=19,D24,$A$7=20,D24,$A$7=21,D24,$A$7=22,D25,$A$7=23,D25,$A$7=24,D25,$A$7=25,D26,$A$7=26,D26,$A$7=27,D26,$A$7=28,D27,$A$7=29,D27,$A$7=30,D27,$A$7=31,D28,$A$7=32,D28,$A$7=33,D28,$A$7=34,D29,$A$7=35,D29,$A$7=36,D29,$A$7=37,D30,$A$7=38,D30,$A$7=39,D30,$A$7=40,D31)</f>
        <v>10c</v>
      </c>
      <c r="F17" s="4" t="e" cm="1">
        <f t="array" ref="F17">_xlfn.IFS($A$7=1,0,$A$7=2,0,$A$7=3,0,$A$7=4,0,$A$7=5,0,$A$7=6,0,$A$7=7,D23,$A$7=8,D23,$A$7=9,D23,$A$7=10,D24,$A$7=11,D24,$A$7=12,D25,$A$7=13,D25,$A$7=14,D25,$A$7=15,D25,$A$7=16,D26,$A$7=17,D26,$A$7=18,D26,$A$7=34,D37,$A$7=35,D27,$A$7=36,D27,$A$7=37,D28,$A$7=38,D28,$A$7=39,D28,$A$7=40,D43)</f>
        <v>#N/A</v>
      </c>
      <c r="G17" s="4" t="str">
        <f t="shared" si="1"/>
        <v>8a</v>
      </c>
      <c r="H17" s="4" t="str">
        <f t="shared" si="2"/>
        <v>10b</v>
      </c>
      <c r="I17" s="4" t="e">
        <f t="shared" si="3"/>
        <v>#N/A</v>
      </c>
      <c r="J17" s="4" t="str">
        <f t="shared" ref="J17:L17" si="62">D15</f>
        <v>7d</v>
      </c>
      <c r="K17" s="4" t="str">
        <f t="shared" si="62"/>
        <v>10a</v>
      </c>
      <c r="L17" s="4" t="e">
        <f t="shared" si="62"/>
        <v>#N/A</v>
      </c>
      <c r="M17" s="4" t="str">
        <f t="shared" ref="M17:O17" si="63">D14</f>
        <v>7c</v>
      </c>
      <c r="N17" s="4" t="str">
        <f t="shared" si="63"/>
        <v>9d</v>
      </c>
      <c r="O17" s="4" t="e">
        <f t="shared" si="63"/>
        <v>#N/A</v>
      </c>
      <c r="P17" s="4" t="str">
        <f t="shared" ref="P17:R17" si="64">D13</f>
        <v>7b</v>
      </c>
      <c r="Q17" s="4" t="str">
        <f t="shared" si="64"/>
        <v>9c</v>
      </c>
      <c r="R17" s="4" t="e">
        <f t="shared" si="64"/>
        <v>#N/A</v>
      </c>
      <c r="S17" s="4" t="str">
        <f t="shared" ref="S17:U17" si="65">D12</f>
        <v>7a</v>
      </c>
      <c r="T17" s="4" t="str">
        <f t="shared" si="65"/>
        <v>9b</v>
      </c>
      <c r="U17" s="4">
        <f t="shared" si="65"/>
        <v>0</v>
      </c>
      <c r="V17" s="4" t="str">
        <f t="shared" ref="V17:X17" si="66">D11</f>
        <v>6d</v>
      </c>
      <c r="W17" s="4" t="str">
        <f t="shared" si="66"/>
        <v>9a</v>
      </c>
      <c r="X17" s="4" t="str">
        <f t="shared" si="66"/>
        <v>11b</v>
      </c>
      <c r="Y17" s="4" t="str">
        <f t="shared" ref="Y17:AA17" si="67">D10</f>
        <v>6c</v>
      </c>
      <c r="Z17" s="4" t="str">
        <f t="shared" si="67"/>
        <v>8d</v>
      </c>
      <c r="AA17" s="4" t="str">
        <f t="shared" si="67"/>
        <v>11a</v>
      </c>
      <c r="AB17" s="4" t="str">
        <f t="shared" ref="AB17:AD17" si="68">D9</f>
        <v>6b</v>
      </c>
      <c r="AC17" s="4" t="str">
        <f t="shared" si="68"/>
        <v>8c</v>
      </c>
      <c r="AD17" s="4" t="str">
        <f t="shared" si="68"/>
        <v>10d</v>
      </c>
      <c r="AE17" s="4" t="str">
        <f t="shared" ref="AE17:AF17" si="69">D8</f>
        <v>6a</v>
      </c>
      <c r="AF17" s="4" t="str">
        <f t="shared" si="69"/>
        <v>8b</v>
      </c>
      <c r="AG17" s="4" t="str">
        <f t="shared" si="39"/>
        <v>10c</v>
      </c>
      <c r="AH17" s="4" t="str">
        <f t="shared" si="48"/>
        <v>5d</v>
      </c>
      <c r="AI17" s="4" t="str">
        <f t="shared" si="49"/>
        <v>8a</v>
      </c>
      <c r="AJ17" s="4" t="str">
        <f t="shared" si="50"/>
        <v>10b</v>
      </c>
      <c r="AK17" s="4" t="str">
        <f t="shared" si="59"/>
        <v>5c</v>
      </c>
      <c r="AL17" s="4" t="str">
        <f t="shared" si="60"/>
        <v>7d</v>
      </c>
      <c r="AM17" s="4" t="str">
        <f t="shared" si="61"/>
        <v>10a</v>
      </c>
      <c r="AN17" s="4" t="str">
        <f t="shared" ref="AN17:AN43" si="70">M8</f>
        <v>5b</v>
      </c>
      <c r="AO17" s="4" t="str">
        <f t="shared" ref="AO17:AO43" si="71">N8</f>
        <v>7c</v>
      </c>
      <c r="AP17" s="4" t="str">
        <f t="shared" ref="AP17:AP43" si="72">O8</f>
        <v>9d</v>
      </c>
      <c r="AQ17" s="4" t="str">
        <f>P8</f>
        <v>5a</v>
      </c>
      <c r="AR17" s="4" t="str">
        <f>Q8</f>
        <v>7b</v>
      </c>
      <c r="AS17" s="4" t="str">
        <f>R8</f>
        <v>9c</v>
      </c>
    </row>
    <row r="18" spans="1:63" x14ac:dyDescent="0.2">
      <c r="A18" s="1">
        <v>-32</v>
      </c>
      <c r="B18">
        <v>15</v>
      </c>
      <c r="C18" s="3">
        <f t="shared" si="0"/>
        <v>0.74305555555555558</v>
      </c>
      <c r="D18" s="4" t="str">
        <f>'Zeitpläne Stationen'!B17</f>
        <v>8c</v>
      </c>
      <c r="E18" s="4" t="str" cm="1">
        <f t="array" ref="E18">_xlfn.IFS($A$7=1,0,$A$7=2,0,$A$7=3,D20,$A$7=4,D20,$A$7=5,D20,$A$7=6,D20,$A$7=7,D21,$A$7=8,D21,$A$7=9,D21,$A$7=10,D22,$A$7=11,D22,$A$7=12,D22,$A$7=13,D23,$A$7=14,D23,$A$7=15,D23,$A$7=16,D24,$A$7=17,D24,$A$7=18,D24,$A$7=19,D25,$A$7=20,D25,$A$7=21,D25,$A$7=22,D26,$A$7=23,D26,$A$7=24,D26,$A$7=25,D27,$A$7=26,D27,$A$7=27,D27,$A$7=28,D28,$A$7=29,D28,$A$7=30,D28,$A$7=31,D29,$A$7=32,D29,$A$7=33,D29,$A$7=34,D30,$A$7=35,D30,$A$7=36,D30,$A$7=37,D31,$A$7=38,D31,$A$7=39,D31,$A$7=40,D32)</f>
        <v>10d</v>
      </c>
      <c r="F18" s="4" t="e" cm="1">
        <f t="array" ref="F18">_xlfn.IFS($A$7=1,0,$A$7=2,0,$A$7=3,0,$A$7=4,0,$A$7=5,0,$A$7=6,0,$A$7=7,D24,$A$7=8,D24,$A$7=9,D24,$A$7=10,D25,$A$7=11,D25,$A$7=12,D26,$A$7=13,D26,$A$7=14,D26,$A$7=15,D26,$A$7=16,D27,$A$7=17,D27,$A$7=18,D27,$A$7=34,D37,$A$7=35,D27,$A$7=36,D27,$A$7=37,D28,$A$7=38,D28,$A$7=39,D28,$A$7=40,D29)</f>
        <v>#N/A</v>
      </c>
      <c r="G18" s="4" t="str">
        <f t="shared" si="1"/>
        <v>8b</v>
      </c>
      <c r="H18" s="4" t="str">
        <f t="shared" si="2"/>
        <v>10c</v>
      </c>
      <c r="I18" s="4" t="e">
        <f t="shared" si="3"/>
        <v>#N/A</v>
      </c>
      <c r="J18" s="4" t="str">
        <f t="shared" ref="J18:L18" si="73">D16</f>
        <v>8a</v>
      </c>
      <c r="K18" s="4" t="str">
        <f t="shared" si="73"/>
        <v>10b</v>
      </c>
      <c r="L18" s="4" t="e">
        <f t="shared" si="73"/>
        <v>#N/A</v>
      </c>
      <c r="M18" s="4" t="str">
        <f t="shared" ref="M18:O18" si="74">D15</f>
        <v>7d</v>
      </c>
      <c r="N18" s="4" t="str">
        <f t="shared" si="74"/>
        <v>10a</v>
      </c>
      <c r="O18" s="4" t="e">
        <f t="shared" si="74"/>
        <v>#N/A</v>
      </c>
      <c r="P18" s="4" t="str">
        <f t="shared" ref="P18:R18" si="75">D14</f>
        <v>7c</v>
      </c>
      <c r="Q18" s="4" t="str">
        <f t="shared" si="75"/>
        <v>9d</v>
      </c>
      <c r="R18" s="4" t="e">
        <f t="shared" si="75"/>
        <v>#N/A</v>
      </c>
      <c r="S18" s="4" t="str">
        <f t="shared" ref="S18:U18" si="76">D13</f>
        <v>7b</v>
      </c>
      <c r="T18" s="4" t="str">
        <f t="shared" si="76"/>
        <v>9c</v>
      </c>
      <c r="U18" s="4" t="e">
        <f t="shared" si="76"/>
        <v>#N/A</v>
      </c>
      <c r="V18" s="4" t="str">
        <f t="shared" ref="V18:X18" si="77">D12</f>
        <v>7a</v>
      </c>
      <c r="W18" s="4" t="str">
        <f t="shared" si="77"/>
        <v>9b</v>
      </c>
      <c r="X18" s="4">
        <f t="shared" si="77"/>
        <v>0</v>
      </c>
      <c r="Y18" s="4" t="str">
        <f t="shared" ref="Y18:AA18" si="78">D11</f>
        <v>6d</v>
      </c>
      <c r="Z18" s="4" t="str">
        <f t="shared" si="78"/>
        <v>9a</v>
      </c>
      <c r="AA18" s="4" t="str">
        <f t="shared" si="78"/>
        <v>11b</v>
      </c>
      <c r="AB18" s="4" t="str">
        <f t="shared" ref="AB18:AD18" si="79">D10</f>
        <v>6c</v>
      </c>
      <c r="AC18" s="4" t="str">
        <f t="shared" si="79"/>
        <v>8d</v>
      </c>
      <c r="AD18" s="4" t="str">
        <f t="shared" si="79"/>
        <v>11a</v>
      </c>
      <c r="AE18" s="4" t="str">
        <f t="shared" ref="AE18:AF18" si="80">D9</f>
        <v>6b</v>
      </c>
      <c r="AF18" s="4" t="str">
        <f t="shared" si="80"/>
        <v>8c</v>
      </c>
      <c r="AG18" s="4" t="str">
        <f t="shared" si="39"/>
        <v>10d</v>
      </c>
      <c r="AH18" s="4" t="str">
        <f t="shared" si="48"/>
        <v>6a</v>
      </c>
      <c r="AI18" s="4" t="str">
        <f t="shared" si="49"/>
        <v>8b</v>
      </c>
      <c r="AJ18" s="4" t="str">
        <f t="shared" si="50"/>
        <v>10c</v>
      </c>
      <c r="AK18" s="4" t="str">
        <f t="shared" si="59"/>
        <v>5d</v>
      </c>
      <c r="AL18" s="4" t="str">
        <f t="shared" si="60"/>
        <v>8a</v>
      </c>
      <c r="AM18" s="4" t="str">
        <f t="shared" si="61"/>
        <v>10b</v>
      </c>
      <c r="AN18" s="4" t="str">
        <f t="shared" si="70"/>
        <v>5c</v>
      </c>
      <c r="AO18" s="4" t="str">
        <f t="shared" si="71"/>
        <v>7d</v>
      </c>
      <c r="AP18" s="4" t="str">
        <f t="shared" si="72"/>
        <v>10a</v>
      </c>
      <c r="AQ18" s="4" t="str">
        <f t="shared" ref="AQ18:AQ43" si="81">P9</f>
        <v>5b</v>
      </c>
      <c r="AR18" s="4" t="str">
        <f t="shared" ref="AR18:AR43" si="82">Q9</f>
        <v>7c</v>
      </c>
      <c r="AS18" s="4" t="str">
        <f t="shared" ref="AS18:AS43" si="83">R9</f>
        <v>9d</v>
      </c>
    </row>
    <row r="19" spans="1:63" x14ac:dyDescent="0.2">
      <c r="A19" s="1">
        <v>-31</v>
      </c>
      <c r="B19">
        <v>16</v>
      </c>
      <c r="C19" s="3">
        <f t="shared" si="0"/>
        <v>0.77083333333333337</v>
      </c>
      <c r="D19" s="4" t="str">
        <f>'Zeitpläne Stationen'!B18</f>
        <v>8d</v>
      </c>
      <c r="E19" s="4" t="str" cm="1">
        <f t="array" ref="E19">_xlfn.IFS($A$7=1,0,$A$7=2,0,$A$7=3,D21,$A$7=4,D21,$A$7=5,D21,$A$7=6,D21,$A$7=7,D22,$A$7=8,D22,$A$7=9,D22,$A$7=10,D23,$A$7=11,D23,$A$7=12,D23,$A$7=13,D24,$A$7=14,D24,$A$7=15,D24,$A$7=16,D25,$A$7=17,D25,$A$7=18,D25,$A$7=19,D26,$A$7=20,D26,$A$7=21,D26,$A$7=22,D27,$A$7=23,D27,$A$7=24,D27,$A$7=25,D28,$A$7=26,D28,$A$7=27,D28,$A$7=28,D29,$A$7=29,D29,$A$7=30,D29,$A$7=31,D30,$A$7=32,D30,$A$7=33,D30,$A$7=34,D31,$A$7=35,D31,$A$7=36,D31,$A$7=37,D32,$A$7=38,D32,$A$7=39,D32,$A$7=40,D33)</f>
        <v>11a</v>
      </c>
      <c r="F19" s="4" t="e" cm="1">
        <f t="array" ref="F19">_xlfn.IFS($A$7=1,0,$A$7=2,0,$A$7=3,0,$A$7=4,0,$A$7=5,0,$A$7=6,0,$A$7=7,D25,$A$7=8,D25,$A$7=9,D25,$A$7=10,D26,$A$7=11,D26,$A$7=12,D27,$A$7=13,D27,$A$7=14,D27,$A$7=15,D27,$A$7=16,D28,$A$7=17,D28,$A$7=18,D28,$A$7=34,D37,$A$7=35,D27,$A$7=36,D27,$A$7=37,D28,$A$7=38,D28,$A$7=39,D28,$A$7=40,D29)</f>
        <v>#N/A</v>
      </c>
      <c r="G19" s="4" t="str">
        <f t="shared" si="1"/>
        <v>8c</v>
      </c>
      <c r="H19" s="4" t="str">
        <f t="shared" si="2"/>
        <v>10d</v>
      </c>
      <c r="I19" s="4" t="e">
        <f t="shared" si="3"/>
        <v>#N/A</v>
      </c>
      <c r="J19" s="4" t="str">
        <f t="shared" ref="J19:L19" si="84">D17</f>
        <v>8b</v>
      </c>
      <c r="K19" s="4" t="str">
        <f t="shared" si="84"/>
        <v>10c</v>
      </c>
      <c r="L19" s="4" t="e">
        <f t="shared" si="84"/>
        <v>#N/A</v>
      </c>
      <c r="M19" s="4" t="str">
        <f t="shared" ref="M19:O19" si="85">D16</f>
        <v>8a</v>
      </c>
      <c r="N19" s="4" t="str">
        <f t="shared" si="85"/>
        <v>10b</v>
      </c>
      <c r="O19" s="4" t="e">
        <f t="shared" si="85"/>
        <v>#N/A</v>
      </c>
      <c r="P19" s="4" t="str">
        <f t="shared" ref="P19:R19" si="86">D15</f>
        <v>7d</v>
      </c>
      <c r="Q19" s="4" t="str">
        <f t="shared" si="86"/>
        <v>10a</v>
      </c>
      <c r="R19" s="4" t="e">
        <f t="shared" si="86"/>
        <v>#N/A</v>
      </c>
      <c r="S19" s="4" t="str">
        <f t="shared" ref="S19:U19" si="87">D14</f>
        <v>7c</v>
      </c>
      <c r="T19" s="4" t="str">
        <f t="shared" si="87"/>
        <v>9d</v>
      </c>
      <c r="U19" s="4" t="e">
        <f t="shared" si="87"/>
        <v>#N/A</v>
      </c>
      <c r="V19" s="4" t="str">
        <f t="shared" ref="V19:X19" si="88">D13</f>
        <v>7b</v>
      </c>
      <c r="W19" s="4" t="str">
        <f t="shared" si="88"/>
        <v>9c</v>
      </c>
      <c r="X19" s="4" t="e">
        <f t="shared" si="88"/>
        <v>#N/A</v>
      </c>
      <c r="Y19" s="4" t="str">
        <f t="shared" ref="Y19:AA19" si="89">D12</f>
        <v>7a</v>
      </c>
      <c r="Z19" s="4" t="str">
        <f t="shared" si="89"/>
        <v>9b</v>
      </c>
      <c r="AA19" s="4">
        <f t="shared" si="89"/>
        <v>0</v>
      </c>
      <c r="AB19" s="4" t="str">
        <f t="shared" ref="AB19:AD19" si="90">D11</f>
        <v>6d</v>
      </c>
      <c r="AC19" s="4" t="str">
        <f t="shared" si="90"/>
        <v>9a</v>
      </c>
      <c r="AD19" s="4" t="str">
        <f t="shared" si="90"/>
        <v>11b</v>
      </c>
      <c r="AE19" s="4" t="str">
        <f t="shared" ref="AE19:AF19" si="91">D10</f>
        <v>6c</v>
      </c>
      <c r="AF19" s="4" t="str">
        <f t="shared" si="91"/>
        <v>8d</v>
      </c>
      <c r="AG19" s="4" t="str">
        <f t="shared" si="39"/>
        <v>11a</v>
      </c>
      <c r="AH19" s="4" t="str">
        <f t="shared" si="48"/>
        <v>6b</v>
      </c>
      <c r="AI19" s="4" t="str">
        <f t="shared" si="49"/>
        <v>8c</v>
      </c>
      <c r="AJ19" s="4" t="str">
        <f t="shared" si="50"/>
        <v>10d</v>
      </c>
      <c r="AK19" s="4" t="str">
        <f t="shared" si="59"/>
        <v>6a</v>
      </c>
      <c r="AL19" s="4" t="str">
        <f t="shared" si="60"/>
        <v>8b</v>
      </c>
      <c r="AM19" s="4" t="str">
        <f t="shared" si="61"/>
        <v>10c</v>
      </c>
      <c r="AN19" s="4" t="str">
        <f t="shared" si="70"/>
        <v>5d</v>
      </c>
      <c r="AO19" s="4" t="str">
        <f t="shared" si="71"/>
        <v>8a</v>
      </c>
      <c r="AP19" s="4" t="str">
        <f t="shared" si="72"/>
        <v>10b</v>
      </c>
      <c r="AQ19" s="4" t="str">
        <f t="shared" si="81"/>
        <v>5c</v>
      </c>
      <c r="AR19" s="4" t="str">
        <f t="shared" si="82"/>
        <v>7d</v>
      </c>
      <c r="AS19" s="4" t="str">
        <f t="shared" si="83"/>
        <v>10a</v>
      </c>
    </row>
    <row r="20" spans="1:63" x14ac:dyDescent="0.2">
      <c r="A20" s="1">
        <v>-30</v>
      </c>
      <c r="B20">
        <v>17</v>
      </c>
      <c r="C20" s="3">
        <f t="shared" si="0"/>
        <v>0.79861111111111116</v>
      </c>
      <c r="D20" s="4" t="str">
        <f>'Zeitpläne Stationen'!B19</f>
        <v>9a</v>
      </c>
      <c r="E20" s="4" t="str" cm="1">
        <f t="array" ref="E20">_xlfn.IFS($A$7=1,0,$A$7=2,0,$A$7=3,D22,$A$7=4,D22,$A$7=5,D22,$A$7=6,D22,$A$7=7,D23,$A$7=8,D23,$A$7=9,D23,$A$7=10,D24,$A$7=11,D24,$A$7=12,D24,$A$7=13,D25,$A$7=14,D25,$A$7=15,D25,$A$7=16,D26,$A$7=17,D26,$A$7=18,D26,$A$7=19,D27,$A$7=20,D27,$A$7=21,D27,$A$7=22,D28,$A$7=23,D28,$A$7=24,D28,$A$7=25,D29,$A$7=26,D29,$A$7=27,D29,$A$7=28,D30,$A$7=29,D30,$A$7=30,D30,$A$7=31,D31,$A$7=32,D31,$A$7=33,D31,$A$7=34,D32,$A$7=35,D32,$A$7=36,D32,$A$7=37,D33,$A$7=38,D33,$A$7=39,D33,$A$7=40,D34)</f>
        <v>11b</v>
      </c>
      <c r="F20" s="4" t="e" cm="1">
        <f t="array" ref="F20">_xlfn.IFS($A$7=1,0,$A$7=2,0,$A$7=3,0,$A$7=4,0,$A$7=5,0,$A$7=6,0,$A$7=7,D26,$A$7=8,D26,$A$7=9,D26,$A$7=10,D27,$A$7=11,D27,$A$7=12,D28,$A$7=13,D28,$A$7=14,D28,$A$7=15,D28,$A$7=16,D29,$A$7=17,D29,$A$7=18,D29,$A$7=34,D37,$A$7=35,D27,$A$7=36,D27,$A$7=37,D28,$A$7=38,D28,$A$7=39,D28,$A$7=40,D29)</f>
        <v>#N/A</v>
      </c>
      <c r="G20" s="4" t="str">
        <f t="shared" si="1"/>
        <v>8d</v>
      </c>
      <c r="H20" s="4" t="str">
        <f t="shared" si="2"/>
        <v>11a</v>
      </c>
      <c r="I20" s="4" t="e">
        <f t="shared" si="3"/>
        <v>#N/A</v>
      </c>
      <c r="J20" s="4" t="str">
        <f t="shared" ref="J20:L20" si="92">D18</f>
        <v>8c</v>
      </c>
      <c r="K20" s="4" t="str">
        <f t="shared" si="92"/>
        <v>10d</v>
      </c>
      <c r="L20" s="4" t="e">
        <f t="shared" si="92"/>
        <v>#N/A</v>
      </c>
      <c r="M20" s="4" t="str">
        <f t="shared" ref="M20:O20" si="93">D17</f>
        <v>8b</v>
      </c>
      <c r="N20" s="4" t="str">
        <f t="shared" si="93"/>
        <v>10c</v>
      </c>
      <c r="O20" s="4" t="e">
        <f t="shared" si="93"/>
        <v>#N/A</v>
      </c>
      <c r="P20" s="4" t="str">
        <f t="shared" ref="P20:R20" si="94">D16</f>
        <v>8a</v>
      </c>
      <c r="Q20" s="4" t="str">
        <f t="shared" si="94"/>
        <v>10b</v>
      </c>
      <c r="R20" s="4" t="e">
        <f t="shared" si="94"/>
        <v>#N/A</v>
      </c>
      <c r="S20" s="4" t="str">
        <f t="shared" ref="S20:U20" si="95">D15</f>
        <v>7d</v>
      </c>
      <c r="T20" s="4" t="str">
        <f t="shared" si="95"/>
        <v>10a</v>
      </c>
      <c r="U20" s="4" t="e">
        <f t="shared" si="95"/>
        <v>#N/A</v>
      </c>
      <c r="V20" s="4" t="str">
        <f t="shared" ref="V20:X20" si="96">D14</f>
        <v>7c</v>
      </c>
      <c r="W20" s="4" t="str">
        <f t="shared" si="96"/>
        <v>9d</v>
      </c>
      <c r="X20" s="4" t="e">
        <f t="shared" si="96"/>
        <v>#N/A</v>
      </c>
      <c r="Y20" s="4" t="str">
        <f t="shared" ref="Y20:AA20" si="97">D13</f>
        <v>7b</v>
      </c>
      <c r="Z20" s="4" t="str">
        <f t="shared" si="97"/>
        <v>9c</v>
      </c>
      <c r="AA20" s="4" t="e">
        <f t="shared" si="97"/>
        <v>#N/A</v>
      </c>
      <c r="AB20" s="4" t="str">
        <f t="shared" ref="AB20:AD20" si="98">D12</f>
        <v>7a</v>
      </c>
      <c r="AC20" s="4" t="str">
        <f t="shared" si="98"/>
        <v>9b</v>
      </c>
      <c r="AD20" s="4">
        <f t="shared" si="98"/>
        <v>0</v>
      </c>
      <c r="AE20" s="4" t="str">
        <f t="shared" ref="AE20:AF20" si="99">D11</f>
        <v>6d</v>
      </c>
      <c r="AF20" s="4" t="str">
        <f t="shared" si="99"/>
        <v>9a</v>
      </c>
      <c r="AG20" s="4" t="str">
        <f t="shared" si="39"/>
        <v>11b</v>
      </c>
      <c r="AH20" s="4" t="str">
        <f t="shared" si="48"/>
        <v>6c</v>
      </c>
      <c r="AI20" s="4" t="str">
        <f t="shared" si="49"/>
        <v>8d</v>
      </c>
      <c r="AJ20" s="4" t="str">
        <f t="shared" si="50"/>
        <v>11a</v>
      </c>
      <c r="AK20" s="4" t="str">
        <f t="shared" si="59"/>
        <v>6b</v>
      </c>
      <c r="AL20" s="4" t="str">
        <f t="shared" si="60"/>
        <v>8c</v>
      </c>
      <c r="AM20" s="4" t="str">
        <f t="shared" si="61"/>
        <v>10d</v>
      </c>
      <c r="AN20" s="4" t="str">
        <f t="shared" si="70"/>
        <v>6a</v>
      </c>
      <c r="AO20" s="4" t="str">
        <f t="shared" si="71"/>
        <v>8b</v>
      </c>
      <c r="AP20" s="4" t="str">
        <f t="shared" si="72"/>
        <v>10c</v>
      </c>
      <c r="AQ20" s="4" t="str">
        <f t="shared" si="81"/>
        <v>5d</v>
      </c>
      <c r="AR20" s="4" t="str">
        <f t="shared" si="82"/>
        <v>8a</v>
      </c>
      <c r="AS20" s="4" t="str">
        <f t="shared" si="83"/>
        <v>10b</v>
      </c>
    </row>
    <row r="21" spans="1:63" x14ac:dyDescent="0.2">
      <c r="A21" s="1">
        <v>-29</v>
      </c>
      <c r="B21">
        <v>18</v>
      </c>
      <c r="C21" s="3">
        <f t="shared" si="0"/>
        <v>0.82638888888888895</v>
      </c>
      <c r="D21" s="4" t="str">
        <f>'Zeitpläne Stationen'!B20</f>
        <v>9b</v>
      </c>
      <c r="E21" s="4" cm="1">
        <f t="array" ref="E21">_xlfn.IFS($A$7=1,0,$A$7=2,0,$A$7=3,D23,$A$7=4,D23,$A$7=5,D23,$A$7=6,D23,$A$7=7,D24,$A$7=8,D24,$A$7=9,D24,$A$7=10,D25,$A$7=11,D25,$A$7=12,D25,$A$7=13,D26,$A$7=14,D26,$A$7=15,D26,$A$7=16,D27,$A$7=17,D27,$A$7=18,D27,$A$7=19,D28,$A$7=20,D28,$A$7=21,D28,$A$7=22,D29,$A$7=23,D29,$A$7=24,D29,$A$7=25,D30,$A$7=26,D30,$A$7=27,D30,$A$7=28,D31,$A$7=29,D31,$A$7=30,D31,$A$7=31,D32,$A$7=32,D32,$A$7=33,D32,$A$7=34,D33,$A$7=35,D33,$A$7=36,D33,$A$7=37,D34,$A$7=38,D34,$A$7=39,D34,$A$7=40,D35)</f>
        <v>0</v>
      </c>
      <c r="F21" s="4" t="e" cm="1">
        <f t="array" ref="F21">_xlfn.IFS($A$7=1,0,$A$7=2,0,$A$7=3,0,$A$7=4,0,$A$7=5,0,$A$7=6,0,$A$7=7,D27,$A$7=8,D27,$A$7=9,D27,$A$7=10,D28,$A$7=11,D28,$A$7=12,D29,$A$7=13,D29,$A$7=14,D29,$A$7=15,D29,$A$7=16,D30,$A$7=17,D30,$A$7=18,D30)</f>
        <v>#N/A</v>
      </c>
      <c r="G21" s="4" t="str">
        <f t="shared" si="1"/>
        <v>9a</v>
      </c>
      <c r="H21" s="4" t="str">
        <f t="shared" si="2"/>
        <v>11b</v>
      </c>
      <c r="I21" s="4" t="e">
        <f t="shared" si="3"/>
        <v>#N/A</v>
      </c>
      <c r="J21" s="4" t="str">
        <f t="shared" ref="J21:L21" si="100">D19</f>
        <v>8d</v>
      </c>
      <c r="K21" s="4" t="str">
        <f t="shared" si="100"/>
        <v>11a</v>
      </c>
      <c r="L21" s="4" t="e">
        <f t="shared" si="100"/>
        <v>#N/A</v>
      </c>
      <c r="M21" s="4" t="str">
        <f t="shared" ref="M21:O21" si="101">D18</f>
        <v>8c</v>
      </c>
      <c r="N21" s="4" t="str">
        <f t="shared" si="101"/>
        <v>10d</v>
      </c>
      <c r="O21" s="4" t="e">
        <f t="shared" si="101"/>
        <v>#N/A</v>
      </c>
      <c r="P21" s="4" t="str">
        <f t="shared" ref="P21:R21" si="102">D17</f>
        <v>8b</v>
      </c>
      <c r="Q21" s="4" t="str">
        <f t="shared" si="102"/>
        <v>10c</v>
      </c>
      <c r="R21" s="4" t="e">
        <f t="shared" si="102"/>
        <v>#N/A</v>
      </c>
      <c r="S21" s="4" t="str">
        <f t="shared" ref="S21:U21" si="103">D16</f>
        <v>8a</v>
      </c>
      <c r="T21" s="4" t="str">
        <f t="shared" si="103"/>
        <v>10b</v>
      </c>
      <c r="U21" s="4" t="e">
        <f t="shared" si="103"/>
        <v>#N/A</v>
      </c>
      <c r="V21" s="4" t="str">
        <f t="shared" ref="V21:X21" si="104">D15</f>
        <v>7d</v>
      </c>
      <c r="W21" s="4" t="str">
        <f t="shared" si="104"/>
        <v>10a</v>
      </c>
      <c r="X21" s="4" t="e">
        <f t="shared" si="104"/>
        <v>#N/A</v>
      </c>
      <c r="Y21" s="4" t="str">
        <f t="shared" ref="Y21:AA21" si="105">D14</f>
        <v>7c</v>
      </c>
      <c r="Z21" s="4" t="str">
        <f t="shared" si="105"/>
        <v>9d</v>
      </c>
      <c r="AA21" s="4" t="e">
        <f t="shared" si="105"/>
        <v>#N/A</v>
      </c>
      <c r="AB21" s="4" t="str">
        <f t="shared" ref="AB21:AD21" si="106">D13</f>
        <v>7b</v>
      </c>
      <c r="AC21" s="4" t="str">
        <f t="shared" si="106"/>
        <v>9c</v>
      </c>
      <c r="AD21" s="4" t="e">
        <f t="shared" si="106"/>
        <v>#N/A</v>
      </c>
      <c r="AE21" s="4" t="str">
        <f t="shared" ref="AE21:AF21" si="107">D12</f>
        <v>7a</v>
      </c>
      <c r="AF21" s="4" t="str">
        <f t="shared" si="107"/>
        <v>9b</v>
      </c>
      <c r="AG21" s="4">
        <f t="shared" si="39"/>
        <v>0</v>
      </c>
      <c r="AH21" s="4" t="str">
        <f t="shared" si="48"/>
        <v>6d</v>
      </c>
      <c r="AI21" s="4" t="str">
        <f t="shared" si="49"/>
        <v>9a</v>
      </c>
      <c r="AJ21" s="4" t="str">
        <f t="shared" si="50"/>
        <v>11b</v>
      </c>
      <c r="AK21" s="4" t="str">
        <f t="shared" si="59"/>
        <v>6c</v>
      </c>
      <c r="AL21" s="4" t="str">
        <f t="shared" si="60"/>
        <v>8d</v>
      </c>
      <c r="AM21" s="4" t="str">
        <f t="shared" si="61"/>
        <v>11a</v>
      </c>
      <c r="AN21" s="4" t="str">
        <f t="shared" si="70"/>
        <v>6b</v>
      </c>
      <c r="AO21" s="4" t="str">
        <f t="shared" si="71"/>
        <v>8c</v>
      </c>
      <c r="AP21" s="4" t="str">
        <f t="shared" si="72"/>
        <v>10d</v>
      </c>
      <c r="AQ21" s="4" t="str">
        <f t="shared" si="81"/>
        <v>6a</v>
      </c>
      <c r="AR21" s="4" t="str">
        <f t="shared" si="82"/>
        <v>8b</v>
      </c>
      <c r="AS21" s="4" t="str">
        <f t="shared" si="83"/>
        <v>10c</v>
      </c>
    </row>
    <row r="22" spans="1:63" x14ac:dyDescent="0.2">
      <c r="A22" s="1">
        <v>-28</v>
      </c>
      <c r="B22">
        <v>19</v>
      </c>
      <c r="C22" s="3">
        <f t="shared" si="0"/>
        <v>0.85416666666666674</v>
      </c>
      <c r="D22" s="4" t="str">
        <f>'Zeitpläne Stationen'!B21</f>
        <v>9c</v>
      </c>
      <c r="E22" s="4" cm="1">
        <f t="array" ref="E22">_xlfn.IFS($A$7=1,0,$A$7=2,0,$A$7=3,D24,$A$7=4,D24,$A$7=5,D24,$A$7=6,D24,$A$7=7,D25,$A$7=8,D25,$A$7=9,D25,$A$7=10,D26,$A$7=11,D26,$A$7=12,D26,$A$7=13,D27,$A$7=14,D27,$A$7=15,D27,$A$7=16,D28,$A$7=17,D28,$A$7=18,D28,$A$7=19,D29,$A$7=20,D29,$A$7=21,D29,$A$7=22,D30,$A$7=23,D30,$A$7=24,D30,$A$7=25,D31,$A$7=26,D31,$A$7=27,D31,$A$7=28,D32,$A$7=29,D32,$A$7=30,D32,$A$7=31,D33,$A$7=32,D33,$A$7=33,D33,$A$7=34,D34,$A$7=35,D34,$A$7=36,D34,$A$7=37,D35,$A$7=38,D35,$A$7=39,D35,$A$7=40,D36)</f>
        <v>0</v>
      </c>
      <c r="F22" s="4" t="e" cm="1">
        <f t="array" ref="F22">_xlfn.IFS($A$7=1,0,$A$7=2,0,$A$7=3,0,$A$7=4,0,$A$7=5,0,$A$7=6,0,$A$7=7,D28,$A$7=8,D28,$A$7=9,D28,$A$7=10,D29,$A$7=11,D29,$A$7=12,D30,$A$7=13,D30,$A$7=14,D30,$A$7=15,D30,$A$7=16,D31,$A$7=17,D31,$A$7=18,D31)</f>
        <v>#N/A</v>
      </c>
      <c r="G22" s="4" t="str">
        <f t="shared" si="1"/>
        <v>9b</v>
      </c>
      <c r="H22" s="4">
        <f t="shared" si="2"/>
        <v>0</v>
      </c>
      <c r="I22" s="4" t="e">
        <f t="shared" si="3"/>
        <v>#N/A</v>
      </c>
      <c r="J22" s="4" t="str">
        <f t="shared" ref="J22:L22" si="108">D20</f>
        <v>9a</v>
      </c>
      <c r="K22" s="4" t="str">
        <f t="shared" si="108"/>
        <v>11b</v>
      </c>
      <c r="L22" s="4" t="e">
        <f t="shared" si="108"/>
        <v>#N/A</v>
      </c>
      <c r="M22" s="4" t="str">
        <f t="shared" ref="M22:O22" si="109">D19</f>
        <v>8d</v>
      </c>
      <c r="N22" s="4" t="str">
        <f t="shared" si="109"/>
        <v>11a</v>
      </c>
      <c r="O22" s="4" t="e">
        <f t="shared" si="109"/>
        <v>#N/A</v>
      </c>
      <c r="P22" s="4" t="str">
        <f t="shared" ref="P22:R22" si="110">D18</f>
        <v>8c</v>
      </c>
      <c r="Q22" s="4" t="str">
        <f t="shared" si="110"/>
        <v>10d</v>
      </c>
      <c r="R22" s="4" t="e">
        <f t="shared" si="110"/>
        <v>#N/A</v>
      </c>
      <c r="S22" s="4" t="str">
        <f t="shared" ref="S22:U22" si="111">D17</f>
        <v>8b</v>
      </c>
      <c r="T22" s="4" t="str">
        <f t="shared" si="111"/>
        <v>10c</v>
      </c>
      <c r="U22" s="4" t="e">
        <f t="shared" si="111"/>
        <v>#N/A</v>
      </c>
      <c r="V22" s="4" t="str">
        <f t="shared" ref="V22:X22" si="112">D16</f>
        <v>8a</v>
      </c>
      <c r="W22" s="4" t="str">
        <f t="shared" si="112"/>
        <v>10b</v>
      </c>
      <c r="X22" s="4" t="e">
        <f t="shared" si="112"/>
        <v>#N/A</v>
      </c>
      <c r="Y22" s="4" t="str">
        <f t="shared" ref="Y22:AA22" si="113">D15</f>
        <v>7d</v>
      </c>
      <c r="Z22" s="4" t="str">
        <f t="shared" si="113"/>
        <v>10a</v>
      </c>
      <c r="AA22" s="4" t="e">
        <f t="shared" si="113"/>
        <v>#N/A</v>
      </c>
      <c r="AB22" s="4" t="str">
        <f t="shared" ref="AB22:AD22" si="114">D14</f>
        <v>7c</v>
      </c>
      <c r="AC22" s="4" t="str">
        <f t="shared" si="114"/>
        <v>9d</v>
      </c>
      <c r="AD22" s="4" t="e">
        <f t="shared" si="114"/>
        <v>#N/A</v>
      </c>
      <c r="AE22" s="4" t="str">
        <f t="shared" ref="AE22:AF22" si="115">D13</f>
        <v>7b</v>
      </c>
      <c r="AF22" s="4" t="str">
        <f t="shared" si="115"/>
        <v>9c</v>
      </c>
      <c r="AG22" s="4" t="e">
        <f t="shared" si="39"/>
        <v>#N/A</v>
      </c>
      <c r="AH22" s="4" t="str">
        <f t="shared" si="48"/>
        <v>7a</v>
      </c>
      <c r="AI22" s="4" t="str">
        <f t="shared" si="49"/>
        <v>9b</v>
      </c>
      <c r="AJ22" s="4">
        <f t="shared" si="50"/>
        <v>0</v>
      </c>
      <c r="AK22" s="4" t="str">
        <f t="shared" si="59"/>
        <v>6d</v>
      </c>
      <c r="AL22" s="4" t="str">
        <f t="shared" si="60"/>
        <v>9a</v>
      </c>
      <c r="AM22" s="4" t="str">
        <f t="shared" si="61"/>
        <v>11b</v>
      </c>
      <c r="AN22" s="4" t="str">
        <f t="shared" si="70"/>
        <v>6c</v>
      </c>
      <c r="AO22" s="4" t="str">
        <f t="shared" si="71"/>
        <v>8d</v>
      </c>
      <c r="AP22" s="4" t="str">
        <f t="shared" si="72"/>
        <v>11a</v>
      </c>
      <c r="AQ22" s="4" t="str">
        <f t="shared" si="81"/>
        <v>6b</v>
      </c>
      <c r="AR22" s="4" t="str">
        <f t="shared" si="82"/>
        <v>8c</v>
      </c>
      <c r="AS22" s="4" t="str">
        <f t="shared" si="83"/>
        <v>10d</v>
      </c>
      <c r="BF22" s="1"/>
      <c r="BG22" s="1"/>
      <c r="BH22" s="1"/>
    </row>
    <row r="23" spans="1:63" x14ac:dyDescent="0.2">
      <c r="A23" s="1">
        <v>-27</v>
      </c>
      <c r="B23">
        <v>20</v>
      </c>
      <c r="C23" s="3">
        <f t="shared" si="0"/>
        <v>0.88194444444444442</v>
      </c>
      <c r="D23" s="4" t="str">
        <f>'Zeitpläne Stationen'!B22</f>
        <v>9d</v>
      </c>
      <c r="E23" s="4" cm="1">
        <f t="array" ref="E23">_xlfn.IFS($A$7=1,0,$A$7=2,0,$A$7=3,D25,$A$7=4,D25,$A$7=5,D25,$A$7=6,D25,$A$7=7,D26,$A$7=8,D26,$A$7=9,D26,$A$7=10,D27,$A$7=11,D27,$A$7=12,D27,$A$7=13,D28,$A$7=14,D28,$A$7=15,D28,$A$7=16,D29,$A$7=17,D29,$A$7=18,D29,$A$7=19,D30,$A$7=20,D30,$A$7=21,D30,$A$7=22,D31,$A$7=23,D31,$A$7=24,D31,$A$7=25,D32,$A$7=26,D32,$A$7=27,D32,$A$7=28,D33,$A$7=29,D33,$A$7=30,D33,$A$7=31,D34,$A$7=32,D34,$A$7=33,D34,$A$7=34,D35,$A$7=35,D35,$A$7=36,D35,$A$7=37,D36,$A$7=38,D36,$A$7=39,D36,$A$7=40,D37)</f>
        <v>0</v>
      </c>
      <c r="F23" s="4" t="e" cm="1">
        <f t="array" ref="F23">_xlfn.IFS($A$7=1,0,$A$7=2,0,$A$7=3,0,$A$7=4,0,$A$7=5,0,$A$7=6,0,$A$7=7,D29,$A$7=8,D29,$A$7=9,D29,$A$7=10,D30,$A$7=11,D30,$A$7=12,D31,$A$7=13,D31,$A$7=14,D31,$A$7=15,D31,$A$7=16,D32,$A$7=17,D32,$A$7=18,D32)</f>
        <v>#N/A</v>
      </c>
      <c r="G23" s="4" t="str">
        <f t="shared" si="1"/>
        <v>9c</v>
      </c>
      <c r="H23" s="4">
        <f t="shared" si="2"/>
        <v>0</v>
      </c>
      <c r="I23" s="4" t="e">
        <f t="shared" si="3"/>
        <v>#N/A</v>
      </c>
      <c r="J23" s="4" t="str">
        <f t="shared" ref="J23:L23" si="116">D21</f>
        <v>9b</v>
      </c>
      <c r="K23" s="4">
        <f t="shared" si="116"/>
        <v>0</v>
      </c>
      <c r="L23" s="4" t="e">
        <f t="shared" si="116"/>
        <v>#N/A</v>
      </c>
      <c r="M23" s="4" t="str">
        <f t="shared" ref="M23:O23" si="117">D20</f>
        <v>9a</v>
      </c>
      <c r="N23" s="4" t="str">
        <f t="shared" si="117"/>
        <v>11b</v>
      </c>
      <c r="O23" s="4" t="e">
        <f t="shared" si="117"/>
        <v>#N/A</v>
      </c>
      <c r="P23" s="4" t="str">
        <f t="shared" ref="P23:R23" si="118">D19</f>
        <v>8d</v>
      </c>
      <c r="Q23" s="4" t="str">
        <f t="shared" si="118"/>
        <v>11a</v>
      </c>
      <c r="R23" s="4" t="e">
        <f t="shared" si="118"/>
        <v>#N/A</v>
      </c>
      <c r="S23" s="4" t="str">
        <f t="shared" ref="S23:U23" si="119">D18</f>
        <v>8c</v>
      </c>
      <c r="T23" s="4" t="str">
        <f t="shared" si="119"/>
        <v>10d</v>
      </c>
      <c r="U23" s="4" t="e">
        <f t="shared" si="119"/>
        <v>#N/A</v>
      </c>
      <c r="V23" s="4" t="str">
        <f t="shared" ref="V23:X23" si="120">D17</f>
        <v>8b</v>
      </c>
      <c r="W23" s="4" t="str">
        <f t="shared" si="120"/>
        <v>10c</v>
      </c>
      <c r="X23" s="4" t="e">
        <f t="shared" si="120"/>
        <v>#N/A</v>
      </c>
      <c r="Y23" s="4" t="str">
        <f t="shared" ref="Y23:AA23" si="121">D16</f>
        <v>8a</v>
      </c>
      <c r="Z23" s="4" t="str">
        <f t="shared" si="121"/>
        <v>10b</v>
      </c>
      <c r="AA23" s="4" t="e">
        <f t="shared" si="121"/>
        <v>#N/A</v>
      </c>
      <c r="AB23" s="4" t="str">
        <f t="shared" ref="AB23:AD23" si="122">D15</f>
        <v>7d</v>
      </c>
      <c r="AC23" s="4" t="str">
        <f t="shared" si="122"/>
        <v>10a</v>
      </c>
      <c r="AD23" s="4" t="e">
        <f t="shared" si="122"/>
        <v>#N/A</v>
      </c>
      <c r="AE23" s="4" t="str">
        <f t="shared" ref="AE23:AF23" si="123">D14</f>
        <v>7c</v>
      </c>
      <c r="AF23" s="4" t="str">
        <f t="shared" si="123"/>
        <v>9d</v>
      </c>
      <c r="AG23" s="4" t="e">
        <f t="shared" si="39"/>
        <v>#N/A</v>
      </c>
      <c r="AH23" s="4" t="str">
        <f t="shared" si="48"/>
        <v>7b</v>
      </c>
      <c r="AI23" s="4" t="str">
        <f t="shared" si="49"/>
        <v>9c</v>
      </c>
      <c r="AJ23" s="4" t="e">
        <f t="shared" si="50"/>
        <v>#N/A</v>
      </c>
      <c r="AK23" s="4" t="str">
        <f t="shared" si="59"/>
        <v>7a</v>
      </c>
      <c r="AL23" s="4" t="str">
        <f t="shared" si="60"/>
        <v>9b</v>
      </c>
      <c r="AM23" s="4">
        <f t="shared" si="61"/>
        <v>0</v>
      </c>
      <c r="AN23" s="4" t="str">
        <f t="shared" si="70"/>
        <v>6d</v>
      </c>
      <c r="AO23" s="4" t="str">
        <f t="shared" si="71"/>
        <v>9a</v>
      </c>
      <c r="AP23" s="4" t="str">
        <f t="shared" si="72"/>
        <v>11b</v>
      </c>
      <c r="AQ23" s="4" t="str">
        <f t="shared" si="81"/>
        <v>6c</v>
      </c>
      <c r="AR23" s="4" t="str">
        <f t="shared" si="82"/>
        <v>8d</v>
      </c>
      <c r="AS23" s="4" t="str">
        <f t="shared" si="83"/>
        <v>11a</v>
      </c>
      <c r="BF23" s="1"/>
      <c r="BG23" s="1"/>
      <c r="BH23" s="1"/>
      <c r="BI23" s="1"/>
      <c r="BJ23" s="1"/>
      <c r="BK23" s="1"/>
    </row>
    <row r="24" spans="1:63" x14ac:dyDescent="0.2">
      <c r="A24" s="1">
        <v>-26</v>
      </c>
      <c r="B24">
        <v>21</v>
      </c>
      <c r="C24" s="3">
        <f t="shared" si="0"/>
        <v>0.90972222222222232</v>
      </c>
      <c r="D24" s="4" t="str">
        <f>'Zeitpläne Stationen'!B23</f>
        <v>10a</v>
      </c>
      <c r="E24" s="4" cm="1">
        <f t="array" ref="E24">_xlfn.IFS($A$7=1,0,$A$7=2,0,$A$7=3,D26,$A$7=4,D26,$A$7=5,D26,$A$7=6,D26,$A$7=7,D27,$A$7=8,D27,$A$7=9,D27,$A$7=10,D28,$A$7=11,D28,$A$7=12,D28,$A$7=13,D29,$A$7=14,D29,$A$7=15,D29,$A$7=16,D30,$A$7=17,D30,$A$7=18,D30,$A$7=19,D31,$A$7=20,D31,$A$7=21,D31,$A$7=22,D32,$A$7=23,D32,$A$7=24,D32,$A$7=25,D33,$A$7=26,D33,$A$7=27,D33,$A$7=28,D34,$A$7=29,D34,$A$7=30,D34,$A$7=31,D35,$A$7=32,D35,$A$7=33,D35,$A$7=34,D36,$A$7=35,D36,$A$7=36,D36,$A$7=37,D37,$A$7=38,D37,$A$7=39,D37,$A$7=40,D38)</f>
        <v>0</v>
      </c>
      <c r="F24" s="4" t="e" cm="1">
        <f t="array" ref="F24">_xlfn.IFS($A$7=1,0,$A$7=2,0,$A$7=3,0,$A$7=4,0,$A$7=5,0,$A$7=6,0,$A$7=7,D30,$A$7=8,D30,$A$7=9,D30,$A$7=10,D31,$A$7=11,D31,$A$7=12,D32,$A$7=13,D32,$A$7=14,D32,$A$7=15,D32,$A$7=16,D33,$A$7=17,D33,$A$7=18,D33)</f>
        <v>#N/A</v>
      </c>
      <c r="G24" s="4" t="str">
        <f t="shared" si="1"/>
        <v>9d</v>
      </c>
      <c r="H24" s="4">
        <f t="shared" si="2"/>
        <v>0</v>
      </c>
      <c r="I24" s="4" t="e">
        <f t="shared" si="3"/>
        <v>#N/A</v>
      </c>
      <c r="J24" s="4" t="str">
        <f t="shared" ref="J24:L24" si="124">D22</f>
        <v>9c</v>
      </c>
      <c r="K24" s="4">
        <f t="shared" si="124"/>
        <v>0</v>
      </c>
      <c r="L24" s="4" t="e">
        <f t="shared" si="124"/>
        <v>#N/A</v>
      </c>
      <c r="M24" s="4" t="str">
        <f t="shared" ref="M24:O24" si="125">D21</f>
        <v>9b</v>
      </c>
      <c r="N24" s="4">
        <f t="shared" si="125"/>
        <v>0</v>
      </c>
      <c r="O24" s="4" t="e">
        <f t="shared" si="125"/>
        <v>#N/A</v>
      </c>
      <c r="P24" s="4" t="str">
        <f t="shared" ref="P24:R24" si="126">D20</f>
        <v>9a</v>
      </c>
      <c r="Q24" s="4" t="str">
        <f t="shared" si="126"/>
        <v>11b</v>
      </c>
      <c r="R24" s="4" t="e">
        <f t="shared" si="126"/>
        <v>#N/A</v>
      </c>
      <c r="S24" s="4" t="str">
        <f t="shared" ref="S24:U24" si="127">D19</f>
        <v>8d</v>
      </c>
      <c r="T24" s="4" t="str">
        <f t="shared" si="127"/>
        <v>11a</v>
      </c>
      <c r="U24" s="4" t="e">
        <f t="shared" si="127"/>
        <v>#N/A</v>
      </c>
      <c r="V24" s="4" t="str">
        <f t="shared" ref="V24:X24" si="128">D18</f>
        <v>8c</v>
      </c>
      <c r="W24" s="4" t="str">
        <f t="shared" si="128"/>
        <v>10d</v>
      </c>
      <c r="X24" s="4" t="e">
        <f t="shared" si="128"/>
        <v>#N/A</v>
      </c>
      <c r="Y24" s="4" t="str">
        <f t="shared" ref="Y24:AA24" si="129">D17</f>
        <v>8b</v>
      </c>
      <c r="Z24" s="4" t="str">
        <f t="shared" si="129"/>
        <v>10c</v>
      </c>
      <c r="AA24" s="4" t="e">
        <f t="shared" si="129"/>
        <v>#N/A</v>
      </c>
      <c r="AB24" s="4" t="str">
        <f t="shared" ref="AB24:AD24" si="130">D16</f>
        <v>8a</v>
      </c>
      <c r="AC24" s="4" t="str">
        <f t="shared" si="130"/>
        <v>10b</v>
      </c>
      <c r="AD24" s="4" t="e">
        <f t="shared" si="130"/>
        <v>#N/A</v>
      </c>
      <c r="AE24" s="4" t="str">
        <f t="shared" ref="AE24:AF24" si="131">D15</f>
        <v>7d</v>
      </c>
      <c r="AF24" s="4" t="str">
        <f t="shared" si="131"/>
        <v>10a</v>
      </c>
      <c r="AG24" s="4" t="e">
        <f t="shared" si="39"/>
        <v>#N/A</v>
      </c>
      <c r="AH24" s="4" t="str">
        <f t="shared" si="48"/>
        <v>7c</v>
      </c>
      <c r="AI24" s="4" t="str">
        <f t="shared" si="49"/>
        <v>9d</v>
      </c>
      <c r="AJ24" s="4" t="e">
        <f t="shared" si="50"/>
        <v>#N/A</v>
      </c>
      <c r="AK24" s="4" t="str">
        <f t="shared" si="59"/>
        <v>7b</v>
      </c>
      <c r="AL24" s="4" t="str">
        <f t="shared" si="60"/>
        <v>9c</v>
      </c>
      <c r="AM24" s="4" t="e">
        <f t="shared" si="61"/>
        <v>#N/A</v>
      </c>
      <c r="AN24" s="4" t="str">
        <f t="shared" si="70"/>
        <v>7a</v>
      </c>
      <c r="AO24" s="4" t="str">
        <f t="shared" si="71"/>
        <v>9b</v>
      </c>
      <c r="AP24" s="4">
        <f t="shared" si="72"/>
        <v>0</v>
      </c>
      <c r="AQ24" s="4" t="str">
        <f t="shared" si="81"/>
        <v>6d</v>
      </c>
      <c r="AR24" s="4" t="str">
        <f t="shared" si="82"/>
        <v>9a</v>
      </c>
      <c r="AS24" s="4" t="str">
        <f t="shared" si="83"/>
        <v>11b</v>
      </c>
      <c r="BF24" s="1"/>
      <c r="BG24" s="1"/>
      <c r="BH24" s="1"/>
      <c r="BI24" s="1"/>
      <c r="BJ24" s="1"/>
      <c r="BK24" s="1"/>
    </row>
    <row r="25" spans="1:63" x14ac:dyDescent="0.2">
      <c r="A25" s="1">
        <v>-25</v>
      </c>
      <c r="B25">
        <v>22</v>
      </c>
      <c r="C25" s="3">
        <f t="shared" si="0"/>
        <v>0.9375</v>
      </c>
      <c r="D25" s="4" t="str">
        <f>'Zeitpläne Stationen'!B24</f>
        <v>10b</v>
      </c>
      <c r="E25" s="4" cm="1">
        <f t="array" ref="E25">_xlfn.IFS($A$7=1,0,$A$7=2,0,$A$7=3,D27,$A$7=4,D27,$A$7=5,D27,$A$7=6,D27,$A$7=7,D28,$A$7=8,D28,$A$7=9,D28,$A$7=10,D29,$A$7=11,D29,$A$7=12,D29,$A$7=13,D30,$A$7=14,D30,$A$7=15,D30,$A$7=16,D31,$A$7=17,D31,$A$7=18,D31,$A$7=19,D32,$A$7=20,D32,$A$7=21,D32,$A$7=22,D33,$A$7=23,D33,$A$7=24,D33,$A$7=25,D34,$A$7=26,D34,$A$7=27,D34,$A$7=28,D35,$A$7=29,D35,$A$7=30,D35,$A$7=31,D36,$A$7=32,D36,$A$7=33,D36,$A$7=34,D37,$A$7=35,D37,$A$7=36,D37,$A$7=37,D38,$A$7=38,D38,$A$7=39,D38,$A$7=40,D39)</f>
        <v>0</v>
      </c>
      <c r="F25" s="4" t="e" cm="1">
        <f t="array" ref="F25">_xlfn.IFS($A$7=1,0,$A$7=2,0,$A$7=3,0,$A$7=4,0,$A$7=5,0,$A$7=6,0,$A$7=7,D31,$A$7=8,D31,$A$7=9,D31,$A$7=10,D32,$A$7=11,D32,$A$7=12,D33,$A$7=13,D33,$A$7=14,D33,$A$7=15,D33,$A$7=16,D34,$A$7=17,D34,$A$7=18,D34)</f>
        <v>#N/A</v>
      </c>
      <c r="G25" s="4" t="str">
        <f t="shared" si="1"/>
        <v>10a</v>
      </c>
      <c r="H25" s="4">
        <f t="shared" si="2"/>
        <v>0</v>
      </c>
      <c r="I25" s="4" t="e">
        <f t="shared" si="3"/>
        <v>#N/A</v>
      </c>
      <c r="J25" s="4" t="str">
        <f t="shared" ref="J25:L25" si="132">D23</f>
        <v>9d</v>
      </c>
      <c r="K25" s="4">
        <f t="shared" si="132"/>
        <v>0</v>
      </c>
      <c r="L25" s="4" t="e">
        <f t="shared" si="132"/>
        <v>#N/A</v>
      </c>
      <c r="M25" s="4" t="str">
        <f t="shared" ref="M25:O25" si="133">D22</f>
        <v>9c</v>
      </c>
      <c r="N25" s="4">
        <f t="shared" si="133"/>
        <v>0</v>
      </c>
      <c r="O25" s="4" t="e">
        <f t="shared" si="133"/>
        <v>#N/A</v>
      </c>
      <c r="P25" s="4" t="str">
        <f t="shared" ref="P25:R25" si="134">D21</f>
        <v>9b</v>
      </c>
      <c r="Q25" s="4">
        <f t="shared" si="134"/>
        <v>0</v>
      </c>
      <c r="R25" s="4" t="e">
        <f t="shared" si="134"/>
        <v>#N/A</v>
      </c>
      <c r="S25" s="4" t="str">
        <f t="shared" ref="S25:U25" si="135">D20</f>
        <v>9a</v>
      </c>
      <c r="T25" s="4" t="str">
        <f t="shared" si="135"/>
        <v>11b</v>
      </c>
      <c r="U25" s="4" t="e">
        <f t="shared" si="135"/>
        <v>#N/A</v>
      </c>
      <c r="V25" s="4" t="str">
        <f t="shared" ref="V25:X25" si="136">D19</f>
        <v>8d</v>
      </c>
      <c r="W25" s="4" t="str">
        <f t="shared" si="136"/>
        <v>11a</v>
      </c>
      <c r="X25" s="4" t="e">
        <f t="shared" si="136"/>
        <v>#N/A</v>
      </c>
      <c r="Y25" s="4" t="str">
        <f t="shared" ref="Y25:AA25" si="137">D18</f>
        <v>8c</v>
      </c>
      <c r="Z25" s="4" t="str">
        <f t="shared" si="137"/>
        <v>10d</v>
      </c>
      <c r="AA25" s="4" t="e">
        <f t="shared" si="137"/>
        <v>#N/A</v>
      </c>
      <c r="AB25" s="4" t="str">
        <f t="shared" ref="AB25:AD25" si="138">D17</f>
        <v>8b</v>
      </c>
      <c r="AC25" s="4" t="str">
        <f t="shared" si="138"/>
        <v>10c</v>
      </c>
      <c r="AD25" s="4" t="e">
        <f t="shared" si="138"/>
        <v>#N/A</v>
      </c>
      <c r="AE25" s="4" t="str">
        <f t="shared" ref="AE25:AF25" si="139">D16</f>
        <v>8a</v>
      </c>
      <c r="AF25" s="4" t="str">
        <f t="shared" si="139"/>
        <v>10b</v>
      </c>
      <c r="AG25" s="4" t="e">
        <f t="shared" si="39"/>
        <v>#N/A</v>
      </c>
      <c r="AH25" s="4" t="str">
        <f t="shared" si="48"/>
        <v>7d</v>
      </c>
      <c r="AI25" s="4" t="str">
        <f t="shared" si="49"/>
        <v>10a</v>
      </c>
      <c r="AJ25" s="4" t="e">
        <f t="shared" si="50"/>
        <v>#N/A</v>
      </c>
      <c r="AK25" s="4" t="str">
        <f t="shared" si="59"/>
        <v>7c</v>
      </c>
      <c r="AL25" s="4" t="str">
        <f t="shared" si="60"/>
        <v>9d</v>
      </c>
      <c r="AM25" s="4" t="e">
        <f t="shared" si="61"/>
        <v>#N/A</v>
      </c>
      <c r="AN25" s="4" t="str">
        <f t="shared" si="70"/>
        <v>7b</v>
      </c>
      <c r="AO25" s="4" t="str">
        <f t="shared" si="71"/>
        <v>9c</v>
      </c>
      <c r="AP25" s="4" t="e">
        <f t="shared" si="72"/>
        <v>#N/A</v>
      </c>
      <c r="AQ25" s="4" t="str">
        <f t="shared" si="81"/>
        <v>7a</v>
      </c>
      <c r="AR25" s="4" t="str">
        <f t="shared" si="82"/>
        <v>9b</v>
      </c>
      <c r="AS25" s="4">
        <f t="shared" si="83"/>
        <v>0</v>
      </c>
      <c r="BF25" s="1"/>
      <c r="BG25" s="1"/>
      <c r="BH25" s="1"/>
      <c r="BI25" s="1"/>
      <c r="BJ25" s="1"/>
      <c r="BK25" s="1"/>
    </row>
    <row r="26" spans="1:63" x14ac:dyDescent="0.2">
      <c r="A26" s="1">
        <v>-24</v>
      </c>
      <c r="B26">
        <v>23</v>
      </c>
      <c r="C26" s="3">
        <f t="shared" si="0"/>
        <v>0.96527777777777768</v>
      </c>
      <c r="D26" s="4" t="str">
        <f>'Zeitpläne Stationen'!B25</f>
        <v>10c</v>
      </c>
      <c r="E26" s="4" cm="1">
        <f t="array" ref="E26">_xlfn.IFS($A$7=1,0,$A$7=2,0,$A$7=3,D28,$A$7=4,D28,$A$7=5,D28,$A$7=6,D28,$A$7=7,D29,$A$7=8,D29,$A$7=9,D29,$A$7=10,D30,$A$7=11,D30,$A$7=12,D30,$A$7=13,D31,$A$7=14,D31,$A$7=15,D31,$A$7=16,D32,$A$7=17,D32,$A$7=18,D32,$A$7=19,D33,$A$7=20,D33,$A$7=21,D33,$A$7=22,D34,$A$7=23,D34,$A$7=24,D34,$A$7=25,D35,$A$7=26,D35,$A$7=27,D35,$A$7=28,D36,$A$7=29,D36,$A$7=30,D36,$A$7=31,D37,$A$7=32,D37,$A$7=33,D37,$A$7=34,D38,$A$7=35,D38,$A$7=36,D38,$A$7=37,D39,$A$7=38,D39,$A$7=39,D39,$A$7=40,D40)</f>
        <v>0</v>
      </c>
      <c r="F26" s="4" t="e" cm="1">
        <f t="array" ref="F26">_xlfn.IFS($A$7=1,0,$A$7=2,0,$A$7=3,0,$A$7=4,0,$A$7=5,0,$A$7=6,0,$A$7=7,D32,$A$7=8,D32,$A$7=9,D32,$A$7=10,D33,$A$7=11,D33,$A$7=12,D34,$A$7=13,D34,$A$7=14,D34,$A$7=15,D34,$A$7=16,D35,$A$7=17,D35,$A$7=18,D35)</f>
        <v>#N/A</v>
      </c>
      <c r="G26" s="4" t="str">
        <f t="shared" si="1"/>
        <v>10b</v>
      </c>
      <c r="H26" s="4">
        <f t="shared" si="2"/>
        <v>0</v>
      </c>
      <c r="I26" s="4" t="e">
        <f t="shared" si="3"/>
        <v>#N/A</v>
      </c>
      <c r="J26" s="4" t="str">
        <f t="shared" ref="J26:L26" si="140">D24</f>
        <v>10a</v>
      </c>
      <c r="K26" s="4">
        <f t="shared" si="140"/>
        <v>0</v>
      </c>
      <c r="L26" s="4" t="e">
        <f t="shared" si="140"/>
        <v>#N/A</v>
      </c>
      <c r="M26" s="4" t="str">
        <f t="shared" ref="M26:O26" si="141">D23</f>
        <v>9d</v>
      </c>
      <c r="N26" s="4">
        <f t="shared" si="141"/>
        <v>0</v>
      </c>
      <c r="O26" s="4" t="e">
        <f t="shared" si="141"/>
        <v>#N/A</v>
      </c>
      <c r="P26" s="4" t="str">
        <f t="shared" ref="P26:R26" si="142">D22</f>
        <v>9c</v>
      </c>
      <c r="Q26" s="4">
        <f t="shared" si="142"/>
        <v>0</v>
      </c>
      <c r="R26" s="4" t="e">
        <f t="shared" si="142"/>
        <v>#N/A</v>
      </c>
      <c r="S26" s="4" t="str">
        <f t="shared" ref="S26:U26" si="143">D21</f>
        <v>9b</v>
      </c>
      <c r="T26" s="4">
        <f t="shared" si="143"/>
        <v>0</v>
      </c>
      <c r="U26" s="4" t="e">
        <f t="shared" si="143"/>
        <v>#N/A</v>
      </c>
      <c r="V26" s="4" t="str">
        <f t="shared" ref="V26:X26" si="144">D20</f>
        <v>9a</v>
      </c>
      <c r="W26" s="4" t="str">
        <f t="shared" si="144"/>
        <v>11b</v>
      </c>
      <c r="X26" s="4" t="e">
        <f t="shared" si="144"/>
        <v>#N/A</v>
      </c>
      <c r="Y26" s="4" t="str">
        <f t="shared" ref="Y26:AA26" si="145">D19</f>
        <v>8d</v>
      </c>
      <c r="Z26" s="4" t="str">
        <f t="shared" si="145"/>
        <v>11a</v>
      </c>
      <c r="AA26" s="4" t="e">
        <f t="shared" si="145"/>
        <v>#N/A</v>
      </c>
      <c r="AB26" s="4" t="str">
        <f t="shared" ref="AB26:AD26" si="146">D18</f>
        <v>8c</v>
      </c>
      <c r="AC26" s="4" t="str">
        <f t="shared" si="146"/>
        <v>10d</v>
      </c>
      <c r="AD26" s="4" t="e">
        <f t="shared" si="146"/>
        <v>#N/A</v>
      </c>
      <c r="AE26" s="4" t="str">
        <f t="shared" ref="AE26:AF26" si="147">D17</f>
        <v>8b</v>
      </c>
      <c r="AF26" s="4" t="str">
        <f t="shared" si="147"/>
        <v>10c</v>
      </c>
      <c r="AG26" s="4" t="e">
        <f t="shared" si="39"/>
        <v>#N/A</v>
      </c>
      <c r="AH26" s="4" t="str">
        <f t="shared" si="48"/>
        <v>8a</v>
      </c>
      <c r="AI26" s="4" t="str">
        <f t="shared" si="49"/>
        <v>10b</v>
      </c>
      <c r="AJ26" s="4" t="e">
        <f t="shared" si="50"/>
        <v>#N/A</v>
      </c>
      <c r="AK26" s="4" t="str">
        <f t="shared" si="59"/>
        <v>7d</v>
      </c>
      <c r="AL26" s="4" t="str">
        <f t="shared" si="60"/>
        <v>10a</v>
      </c>
      <c r="AM26" s="4" t="e">
        <f t="shared" si="61"/>
        <v>#N/A</v>
      </c>
      <c r="AN26" s="4" t="str">
        <f t="shared" si="70"/>
        <v>7c</v>
      </c>
      <c r="AO26" s="4" t="str">
        <f t="shared" si="71"/>
        <v>9d</v>
      </c>
      <c r="AP26" s="4" t="e">
        <f t="shared" si="72"/>
        <v>#N/A</v>
      </c>
      <c r="AQ26" s="4" t="str">
        <f t="shared" si="81"/>
        <v>7b</v>
      </c>
      <c r="AR26" s="4" t="str">
        <f t="shared" si="82"/>
        <v>9c</v>
      </c>
      <c r="AS26" s="4" t="e">
        <f t="shared" si="83"/>
        <v>#N/A</v>
      </c>
      <c r="BF26" s="1"/>
      <c r="BG26" s="1"/>
      <c r="BH26" s="1"/>
      <c r="BI26" s="1"/>
      <c r="BJ26" s="1"/>
      <c r="BK26" s="1"/>
    </row>
    <row r="27" spans="1:63" x14ac:dyDescent="0.2">
      <c r="A27" s="1">
        <v>-23</v>
      </c>
      <c r="B27">
        <v>24</v>
      </c>
      <c r="C27" s="3">
        <f t="shared" si="0"/>
        <v>0.99305555555555558</v>
      </c>
      <c r="D27" s="4" t="str">
        <f>'Zeitpläne Stationen'!B26</f>
        <v>10d</v>
      </c>
      <c r="E27" s="4" cm="1">
        <f t="array" ref="E27">_xlfn.IFS($A$7=1,0,$A$7=2,0,$A$7=3,D29,$A$7=4,D29,$A$7=5,D29,$A$7=6,D29,$A$7=7,D30,$A$7=8,D30,$A$7=9,D30,$A$7=10,D31,$A$7=11,D31,$A$7=12,D31,$A$7=13,D32,$A$7=14,D32,$A$7=15,D32,$A$7=16,D33,$A$7=17,D33,$A$7=18,D33,$A$7=19,D34,$A$7=20,D34,$A$7=21,D34,$A$7=22,D35,$A$7=23,D35,$A$7=24,D35,$A$7=25,D36,$A$7=26,D36,$A$7=27,D36,$A$7=28,D37,$A$7=29,D37,$A$7=30,D37,$A$7=31,D38,$A$7=32,D38,$A$7=33,D38,$A$7=34,D39,$A$7=35,D39,$A$7=36,D39,$A$7=37,D40,$A$7=38,D40,$A$7=39,D40,$A$7=40,D41)</f>
        <v>0</v>
      </c>
      <c r="F27" s="4" t="e" cm="1">
        <f t="array" ref="F27">_xlfn.IFS($A$7=1,0,$A$7=2,0,$A$7=3,0,$A$7=4,0,$A$7=5,0,$A$7=6,0,$A$7=7,D33,$A$7=8,D33,$A$7=9,D33,$A$7=10,D34,$A$7=11,D34,$A$7=12,D35,$A$7=13,D35,$A$7=14,D35,$A$7=15,D35,$A$7=16,D36,$A$7=17,D36,$A$7=18,D36)</f>
        <v>#N/A</v>
      </c>
      <c r="G27" s="4" t="str">
        <f t="shared" si="1"/>
        <v>10c</v>
      </c>
      <c r="H27" s="4">
        <f t="shared" si="2"/>
        <v>0</v>
      </c>
      <c r="I27" s="4" t="e">
        <f t="shared" si="3"/>
        <v>#N/A</v>
      </c>
      <c r="J27" s="4" t="str">
        <f t="shared" ref="J27:L27" si="148">D25</f>
        <v>10b</v>
      </c>
      <c r="K27" s="4">
        <f t="shared" si="148"/>
        <v>0</v>
      </c>
      <c r="L27" s="4" t="e">
        <f t="shared" si="148"/>
        <v>#N/A</v>
      </c>
      <c r="M27" s="4" t="str">
        <f t="shared" ref="M27:O27" si="149">D24</f>
        <v>10a</v>
      </c>
      <c r="N27" s="4">
        <f t="shared" si="149"/>
        <v>0</v>
      </c>
      <c r="O27" s="4" t="e">
        <f t="shared" si="149"/>
        <v>#N/A</v>
      </c>
      <c r="P27" s="4" t="str">
        <f t="shared" ref="P27:R27" si="150">D23</f>
        <v>9d</v>
      </c>
      <c r="Q27" s="4">
        <f t="shared" si="150"/>
        <v>0</v>
      </c>
      <c r="R27" s="4" t="e">
        <f t="shared" si="150"/>
        <v>#N/A</v>
      </c>
      <c r="S27" s="4" t="str">
        <f t="shared" ref="S27:U27" si="151">D22</f>
        <v>9c</v>
      </c>
      <c r="T27" s="4">
        <f t="shared" si="151"/>
        <v>0</v>
      </c>
      <c r="U27" s="4" t="e">
        <f t="shared" si="151"/>
        <v>#N/A</v>
      </c>
      <c r="V27" s="4" t="str">
        <f t="shared" ref="V27:X27" si="152">D21</f>
        <v>9b</v>
      </c>
      <c r="W27" s="4">
        <f t="shared" si="152"/>
        <v>0</v>
      </c>
      <c r="X27" s="4" t="e">
        <f t="shared" si="152"/>
        <v>#N/A</v>
      </c>
      <c r="Y27" s="4" t="str">
        <f t="shared" ref="Y27:AA27" si="153">D20</f>
        <v>9a</v>
      </c>
      <c r="Z27" s="4" t="str">
        <f t="shared" si="153"/>
        <v>11b</v>
      </c>
      <c r="AA27" s="4" t="e">
        <f t="shared" si="153"/>
        <v>#N/A</v>
      </c>
      <c r="AB27" s="4" t="str">
        <f t="shared" ref="AB27:AD27" si="154">D19</f>
        <v>8d</v>
      </c>
      <c r="AC27" s="4" t="str">
        <f t="shared" si="154"/>
        <v>11a</v>
      </c>
      <c r="AD27" s="4" t="e">
        <f t="shared" si="154"/>
        <v>#N/A</v>
      </c>
      <c r="AE27" s="4" t="str">
        <f t="shared" ref="AE27:AF27" si="155">D18</f>
        <v>8c</v>
      </c>
      <c r="AF27" s="4" t="str">
        <f t="shared" si="155"/>
        <v>10d</v>
      </c>
      <c r="AG27" s="4" t="e">
        <f t="shared" si="39"/>
        <v>#N/A</v>
      </c>
      <c r="AH27" s="4" t="str">
        <f t="shared" si="48"/>
        <v>8b</v>
      </c>
      <c r="AI27" s="4" t="str">
        <f t="shared" si="49"/>
        <v>10c</v>
      </c>
      <c r="AJ27" s="4" t="e">
        <f t="shared" si="50"/>
        <v>#N/A</v>
      </c>
      <c r="AK27" s="4" t="str">
        <f t="shared" si="59"/>
        <v>8a</v>
      </c>
      <c r="AL27" s="4" t="str">
        <f t="shared" si="60"/>
        <v>10b</v>
      </c>
      <c r="AM27" s="4" t="e">
        <f t="shared" si="61"/>
        <v>#N/A</v>
      </c>
      <c r="AN27" s="4" t="str">
        <f t="shared" si="70"/>
        <v>7d</v>
      </c>
      <c r="AO27" s="4" t="str">
        <f t="shared" si="71"/>
        <v>10a</v>
      </c>
      <c r="AP27" s="4" t="e">
        <f t="shared" si="72"/>
        <v>#N/A</v>
      </c>
      <c r="AQ27" s="4" t="str">
        <f t="shared" si="81"/>
        <v>7c</v>
      </c>
      <c r="AR27" s="4" t="str">
        <f t="shared" si="82"/>
        <v>9d</v>
      </c>
      <c r="AS27" s="4" t="e">
        <f t="shared" si="83"/>
        <v>#N/A</v>
      </c>
      <c r="BF27" s="1"/>
      <c r="BG27" s="1"/>
      <c r="BH27" s="1"/>
      <c r="BI27" s="1"/>
      <c r="BJ27" s="1"/>
      <c r="BK27" s="1"/>
    </row>
    <row r="28" spans="1:63" x14ac:dyDescent="0.2">
      <c r="A28" s="1">
        <v>-22</v>
      </c>
      <c r="B28">
        <v>25</v>
      </c>
      <c r="C28" s="3">
        <f t="shared" si="0"/>
        <v>1.0208333333333333</v>
      </c>
      <c r="D28" s="4" t="str">
        <f>'Zeitpläne Stationen'!B27</f>
        <v>11a</v>
      </c>
      <c r="E28" s="4" cm="1">
        <f t="array" ref="E28">_xlfn.IFS($A$7=1,0,$A$7=2,0,$A$7=3,D30,$A$7=4,D30,$A$7=5,D30,$A$7=6,D30,$A$7=7,D31,$A$7=8,D31,$A$7=9,D31,$A$7=10,D32,$A$7=11,D32,$A$7=12,D32,$A$7=13,D33,$A$7=14,D33,$A$7=15,D33,$A$7=16,D34,$A$7=17,D34,$A$7=18,D34,$A$7=19,D35,$A$7=20,D35,$A$7=21,D35,$A$7=22,D36,$A$7=23,D36,$A$7=24,D36,$A$7=25,D37,$A$7=26,D37,$A$7=27,D37,$A$7=28,D38,$A$7=29,D38,$A$7=30,D38,$A$7=31,D39,$A$7=32,D39,$A$7=33,D39,$A$7=34,D40,$A$7=35,D40,$A$7=36,D40,$A$7=37,D41,$A$7=38,D41,$A$7=39,D41,$A$7=40,D42)</f>
        <v>0</v>
      </c>
      <c r="F28" s="4" t="e" cm="1">
        <f t="array" ref="F28">_xlfn.IFS($A$7=1,0,$A$7=2,0,$A$7=3,0,$A$7=4,0,$A$7=5,0,$A$7=6,0,$A$7=7,D34,$A$7=8,D34,$A$7=9,D34,$A$7=10,D35,$A$7=11,D35,$A$7=12,D36,$A$7=13,D36,$A$7=14,D36,$A$7=15,D36,$A$7=16,D37,$A$7=17,D37,$A$7=18,D37)</f>
        <v>#N/A</v>
      </c>
      <c r="G28" s="4" t="str">
        <f t="shared" si="1"/>
        <v>10d</v>
      </c>
      <c r="H28" s="4">
        <f t="shared" si="2"/>
        <v>0</v>
      </c>
      <c r="I28" s="4" t="e">
        <f t="shared" si="3"/>
        <v>#N/A</v>
      </c>
      <c r="J28" s="4" t="str">
        <f t="shared" ref="J28:L28" si="156">D26</f>
        <v>10c</v>
      </c>
      <c r="K28" s="4">
        <f t="shared" si="156"/>
        <v>0</v>
      </c>
      <c r="L28" s="4" t="e">
        <f t="shared" si="156"/>
        <v>#N/A</v>
      </c>
      <c r="M28" s="4" t="str">
        <f t="shared" ref="M28:O28" si="157">D25</f>
        <v>10b</v>
      </c>
      <c r="N28" s="4">
        <f t="shared" si="157"/>
        <v>0</v>
      </c>
      <c r="O28" s="4" t="e">
        <f t="shared" si="157"/>
        <v>#N/A</v>
      </c>
      <c r="P28" s="4" t="str">
        <f t="shared" ref="P28:R28" si="158">D24</f>
        <v>10a</v>
      </c>
      <c r="Q28" s="4">
        <f t="shared" si="158"/>
        <v>0</v>
      </c>
      <c r="R28" s="4" t="e">
        <f t="shared" si="158"/>
        <v>#N/A</v>
      </c>
      <c r="S28" s="4" t="str">
        <f t="shared" ref="S28:U28" si="159">D23</f>
        <v>9d</v>
      </c>
      <c r="T28" s="4">
        <f t="shared" si="159"/>
        <v>0</v>
      </c>
      <c r="U28" s="4" t="e">
        <f t="shared" si="159"/>
        <v>#N/A</v>
      </c>
      <c r="V28" s="4" t="str">
        <f t="shared" ref="V28:X28" si="160">D22</f>
        <v>9c</v>
      </c>
      <c r="W28" s="4">
        <f t="shared" si="160"/>
        <v>0</v>
      </c>
      <c r="X28" s="4" t="e">
        <f t="shared" si="160"/>
        <v>#N/A</v>
      </c>
      <c r="Y28" s="4" t="str">
        <f t="shared" ref="Y28:AA28" si="161">D21</f>
        <v>9b</v>
      </c>
      <c r="Z28" s="4">
        <f t="shared" si="161"/>
        <v>0</v>
      </c>
      <c r="AA28" s="4" t="e">
        <f t="shared" si="161"/>
        <v>#N/A</v>
      </c>
      <c r="AB28" s="4" t="str">
        <f t="shared" ref="AB28:AD28" si="162">D20</f>
        <v>9a</v>
      </c>
      <c r="AC28" s="4" t="str">
        <f t="shared" si="162"/>
        <v>11b</v>
      </c>
      <c r="AD28" s="4" t="e">
        <f t="shared" si="162"/>
        <v>#N/A</v>
      </c>
      <c r="AE28" s="4" t="str">
        <f t="shared" ref="AE28:AF28" si="163">D19</f>
        <v>8d</v>
      </c>
      <c r="AF28" s="4" t="str">
        <f t="shared" si="163"/>
        <v>11a</v>
      </c>
      <c r="AG28" s="4" t="e">
        <f t="shared" si="39"/>
        <v>#N/A</v>
      </c>
      <c r="AH28" s="4" t="str">
        <f t="shared" si="48"/>
        <v>8c</v>
      </c>
      <c r="AI28" s="4" t="str">
        <f t="shared" si="49"/>
        <v>10d</v>
      </c>
      <c r="AJ28" s="4" t="e">
        <f t="shared" si="50"/>
        <v>#N/A</v>
      </c>
      <c r="AK28" s="4" t="str">
        <f t="shared" si="59"/>
        <v>8b</v>
      </c>
      <c r="AL28" s="4" t="str">
        <f t="shared" si="60"/>
        <v>10c</v>
      </c>
      <c r="AM28" s="4" t="e">
        <f t="shared" si="61"/>
        <v>#N/A</v>
      </c>
      <c r="AN28" s="4" t="str">
        <f t="shared" si="70"/>
        <v>8a</v>
      </c>
      <c r="AO28" s="4" t="str">
        <f t="shared" si="71"/>
        <v>10b</v>
      </c>
      <c r="AP28" s="4" t="e">
        <f t="shared" si="72"/>
        <v>#N/A</v>
      </c>
      <c r="AQ28" s="4" t="str">
        <f t="shared" si="81"/>
        <v>7d</v>
      </c>
      <c r="AR28" s="4" t="str">
        <f t="shared" si="82"/>
        <v>10a</v>
      </c>
      <c r="AS28" s="4" t="e">
        <f t="shared" si="83"/>
        <v>#N/A</v>
      </c>
      <c r="BF28" s="1"/>
      <c r="BG28" s="1"/>
      <c r="BH28" s="1"/>
      <c r="BI28" s="1"/>
      <c r="BJ28" s="1"/>
      <c r="BK28" s="1"/>
    </row>
    <row r="29" spans="1:63" x14ac:dyDescent="0.2">
      <c r="A29" s="1">
        <v>-21</v>
      </c>
      <c r="B29">
        <v>26</v>
      </c>
      <c r="C29" s="3">
        <f t="shared" si="0"/>
        <v>1.0486111111111112</v>
      </c>
      <c r="D29" s="4" t="str">
        <f>'Zeitpläne Stationen'!B28</f>
        <v>11b</v>
      </c>
      <c r="E29" s="4" cm="1">
        <f t="array" ref="E29">_xlfn.IFS($A$7=1,0,$A$7=2,0,$A$7=3,D31,$A$7=4,D31,$A$7=5,D31,$A$7=6,D31,$A$7=7,D32,$A$7=8,D32,$A$7=9,D32,$A$7=10,D33,$A$7=11,D33,$A$7=12,D33,$A$7=13,D34,$A$7=14,D34,$A$7=15,D34,$A$7=16,D35,$A$7=17,D35,$A$7=18,D35,$A$7=19,D36,$A$7=20,D36,$A$7=21,D36,$A$7=22,D37,$A$7=23,D37,$A$7=24,D37,$A$7=25,D38,$A$7=26,D38,$A$7=27,D38,$A$7=28,D39,$A$7=29,D39,$A$7=30,D39,$A$7=31,D40,$A$7=32,D40,$A$7=33,D40,$A$7=34,D41,$A$7=35,D41,$A$7=36,D41,$A$7=37,D42,$A$7=38,D42,$A$7=39,D42,$A$7=40,D43)</f>
        <v>0</v>
      </c>
      <c r="F29" s="4" t="e" cm="1">
        <f t="array" ref="F29">_xlfn.IFS($A$7=1,0,$A$7=2,0,$A$7=3,0,$A$7=4,0,$A$7=5,0,$A$7=6,0,$A$7=7,D35,$A$7=8,D35,$A$7=9,D35,$A$7=10,D36,$A$7=11,D36,$A$7=12,D37,$A$7=13,D37,$A$7=14,D37,$A$7=15,D37,$A$7=16,D38,$A$7=17,D38,$A$7=18,D38)</f>
        <v>#N/A</v>
      </c>
      <c r="G29" s="4" t="str">
        <f t="shared" si="1"/>
        <v>11a</v>
      </c>
      <c r="H29" s="4">
        <f t="shared" si="2"/>
        <v>0</v>
      </c>
      <c r="I29" s="4" t="e">
        <f t="shared" si="3"/>
        <v>#N/A</v>
      </c>
      <c r="J29" s="4" t="str">
        <f t="shared" ref="J29:L29" si="164">D27</f>
        <v>10d</v>
      </c>
      <c r="K29" s="4">
        <f t="shared" si="164"/>
        <v>0</v>
      </c>
      <c r="L29" s="4" t="e">
        <f t="shared" si="164"/>
        <v>#N/A</v>
      </c>
      <c r="M29" s="4" t="str">
        <f t="shared" ref="M29:O29" si="165">D26</f>
        <v>10c</v>
      </c>
      <c r="N29" s="4">
        <f t="shared" si="165"/>
        <v>0</v>
      </c>
      <c r="O29" s="4" t="e">
        <f t="shared" si="165"/>
        <v>#N/A</v>
      </c>
      <c r="P29" s="4" t="str">
        <f t="shared" ref="P29:R29" si="166">D25</f>
        <v>10b</v>
      </c>
      <c r="Q29" s="4">
        <f t="shared" si="166"/>
        <v>0</v>
      </c>
      <c r="R29" s="4" t="e">
        <f t="shared" si="166"/>
        <v>#N/A</v>
      </c>
      <c r="S29" s="4" t="str">
        <f t="shared" ref="S29:U29" si="167">D24</f>
        <v>10a</v>
      </c>
      <c r="T29" s="4">
        <f t="shared" si="167"/>
        <v>0</v>
      </c>
      <c r="U29" s="4" t="e">
        <f t="shared" si="167"/>
        <v>#N/A</v>
      </c>
      <c r="V29" s="4" t="str">
        <f t="shared" ref="V29:X29" si="168">D23</f>
        <v>9d</v>
      </c>
      <c r="W29" s="4">
        <f t="shared" si="168"/>
        <v>0</v>
      </c>
      <c r="X29" s="4" t="e">
        <f t="shared" si="168"/>
        <v>#N/A</v>
      </c>
      <c r="Y29" s="4" t="str">
        <f t="shared" ref="Y29:AA29" si="169">D22</f>
        <v>9c</v>
      </c>
      <c r="Z29" s="4">
        <f t="shared" si="169"/>
        <v>0</v>
      </c>
      <c r="AA29" s="4" t="e">
        <f t="shared" si="169"/>
        <v>#N/A</v>
      </c>
      <c r="AB29" s="4" t="str">
        <f t="shared" ref="AB29:AD29" si="170">D21</f>
        <v>9b</v>
      </c>
      <c r="AC29" s="4">
        <f t="shared" si="170"/>
        <v>0</v>
      </c>
      <c r="AD29" s="4" t="e">
        <f t="shared" si="170"/>
        <v>#N/A</v>
      </c>
      <c r="AE29" s="4" t="str">
        <f t="shared" ref="AE29:AF29" si="171">D20</f>
        <v>9a</v>
      </c>
      <c r="AF29" s="4" t="str">
        <f t="shared" si="171"/>
        <v>11b</v>
      </c>
      <c r="AG29" s="4" t="e">
        <f t="shared" si="39"/>
        <v>#N/A</v>
      </c>
      <c r="AH29" s="4" t="str">
        <f t="shared" si="48"/>
        <v>8d</v>
      </c>
      <c r="AI29" s="4" t="str">
        <f t="shared" si="49"/>
        <v>11a</v>
      </c>
      <c r="AJ29" s="4" t="e">
        <f t="shared" si="50"/>
        <v>#N/A</v>
      </c>
      <c r="AK29" s="4" t="str">
        <f t="shared" si="59"/>
        <v>8c</v>
      </c>
      <c r="AL29" s="4" t="str">
        <f t="shared" si="60"/>
        <v>10d</v>
      </c>
      <c r="AM29" s="4" t="e">
        <f t="shared" si="61"/>
        <v>#N/A</v>
      </c>
      <c r="AN29" s="4" t="str">
        <f t="shared" si="70"/>
        <v>8b</v>
      </c>
      <c r="AO29" s="4" t="str">
        <f t="shared" si="71"/>
        <v>10c</v>
      </c>
      <c r="AP29" s="4" t="e">
        <f t="shared" si="72"/>
        <v>#N/A</v>
      </c>
      <c r="AQ29" s="4" t="str">
        <f t="shared" si="81"/>
        <v>8a</v>
      </c>
      <c r="AR29" s="4" t="str">
        <f t="shared" si="82"/>
        <v>10b</v>
      </c>
      <c r="AS29" s="4" t="e">
        <f t="shared" si="83"/>
        <v>#N/A</v>
      </c>
      <c r="BF29" s="1"/>
      <c r="BG29" s="1"/>
      <c r="BH29" s="1"/>
      <c r="BI29" s="1"/>
      <c r="BJ29" s="1"/>
      <c r="BK29" s="1"/>
    </row>
    <row r="30" spans="1:63" x14ac:dyDescent="0.2">
      <c r="A30" s="1">
        <v>-20</v>
      </c>
      <c r="B30">
        <v>27</v>
      </c>
      <c r="C30" s="3">
        <f t="shared" si="0"/>
        <v>1.0763888888888888</v>
      </c>
      <c r="D30" s="4">
        <f>'Zeitpläne Stationen'!B29</f>
        <v>0</v>
      </c>
      <c r="E30" s="4" cm="1">
        <f t="array" ref="E30">_xlfn.IFS($A$7=1,0,$A$7=2,0,$A$7=3,D32,$A$7=4,D32,$A$7=5,D32,$A$7=6,D32,$A$7=7,D33,$A$7=8,D33,$A$7=9,D33,$A$7=10,D34,$A$7=11,D34,$A$7=12,D34,$A$7=13,D35,$A$7=14,D35,$A$7=15,D35,$A$7=16,D36,$A$7=17,D36,$A$7=18,D36,$A$7=19,D37,$A$7=20,D37,$A$7=21,D37,$A$7=22,D38,$A$7=23,D38,$A$7=24,D38,$A$7=25,D39,$A$7=26,D39,$A$7=27,D39,$A$7=28,D40,$A$7=29,D40,$A$7=30,D40,$A$7=31,D41,$A$7=32,D41,$A$7=33,D41,$A$7=34,D42,$A$7=35,D42,$A$7=36,D42,$A$7=37,D43,$A$7=38,D43,$A$7=39,D43,$A$7=40,D44)</f>
        <v>0</v>
      </c>
      <c r="F30" s="4" t="e" cm="1">
        <f t="array" ref="F30">_xlfn.IFS($A$7=1,0,$A$7=2,0,$A$7=3,0,$A$7=4,0,$A$7=5,0,$A$7=6,0,$A$7=7,D36,$A$7=8,D36,$A$7=9,D36,$A$7=10,D37,$A$7=11,D37,$A$7=12,D38,$A$7=13,D38,$A$7=14,D38,$A$7=15,D38,$A$7=16,D39,$A$7=17,D39,$A$7=18,D39)</f>
        <v>#N/A</v>
      </c>
      <c r="G30" s="4" t="str">
        <f t="shared" si="1"/>
        <v>11b</v>
      </c>
      <c r="H30" s="4">
        <f t="shared" si="2"/>
        <v>0</v>
      </c>
      <c r="I30" s="4" t="e">
        <f t="shared" si="3"/>
        <v>#N/A</v>
      </c>
      <c r="J30" s="4" t="str">
        <f t="shared" ref="J30:L30" si="172">D28</f>
        <v>11a</v>
      </c>
      <c r="K30" s="4">
        <f t="shared" si="172"/>
        <v>0</v>
      </c>
      <c r="L30" s="4" t="e">
        <f t="shared" si="172"/>
        <v>#N/A</v>
      </c>
      <c r="M30" s="4" t="str">
        <f t="shared" ref="M30:O30" si="173">D27</f>
        <v>10d</v>
      </c>
      <c r="N30" s="4">
        <f t="shared" si="173"/>
        <v>0</v>
      </c>
      <c r="O30" s="4" t="e">
        <f t="shared" si="173"/>
        <v>#N/A</v>
      </c>
      <c r="P30" s="4" t="str">
        <f t="shared" ref="P30:R30" si="174">D26</f>
        <v>10c</v>
      </c>
      <c r="Q30" s="4">
        <f t="shared" si="174"/>
        <v>0</v>
      </c>
      <c r="R30" s="4" t="e">
        <f t="shared" si="174"/>
        <v>#N/A</v>
      </c>
      <c r="S30" s="4" t="str">
        <f t="shared" ref="S30:U30" si="175">D25</f>
        <v>10b</v>
      </c>
      <c r="T30" s="4">
        <f t="shared" si="175"/>
        <v>0</v>
      </c>
      <c r="U30" s="4" t="e">
        <f t="shared" si="175"/>
        <v>#N/A</v>
      </c>
      <c r="V30" s="4" t="str">
        <f t="shared" ref="V30:X30" si="176">D24</f>
        <v>10a</v>
      </c>
      <c r="W30" s="4">
        <f t="shared" si="176"/>
        <v>0</v>
      </c>
      <c r="X30" s="4" t="e">
        <f t="shared" si="176"/>
        <v>#N/A</v>
      </c>
      <c r="Y30" s="4" t="str">
        <f t="shared" ref="Y30:AA30" si="177">D23</f>
        <v>9d</v>
      </c>
      <c r="Z30" s="4">
        <f t="shared" si="177"/>
        <v>0</v>
      </c>
      <c r="AA30" s="4" t="e">
        <f t="shared" si="177"/>
        <v>#N/A</v>
      </c>
      <c r="AB30" s="4" t="str">
        <f t="shared" ref="AB30:AD30" si="178">D22</f>
        <v>9c</v>
      </c>
      <c r="AC30" s="4">
        <f t="shared" si="178"/>
        <v>0</v>
      </c>
      <c r="AD30" s="4" t="e">
        <f t="shared" si="178"/>
        <v>#N/A</v>
      </c>
      <c r="AE30" s="4" t="str">
        <f t="shared" ref="AE30:AG43" si="179">D21</f>
        <v>9b</v>
      </c>
      <c r="AF30" s="4">
        <f t="shared" si="179"/>
        <v>0</v>
      </c>
      <c r="AG30" s="4" t="e">
        <f t="shared" si="179"/>
        <v>#N/A</v>
      </c>
      <c r="AH30" s="4" t="str">
        <f t="shared" si="48"/>
        <v>9a</v>
      </c>
      <c r="AI30" s="4" t="str">
        <f t="shared" si="49"/>
        <v>11b</v>
      </c>
      <c r="AJ30" s="4" t="e">
        <f t="shared" si="50"/>
        <v>#N/A</v>
      </c>
      <c r="AK30" s="4" t="str">
        <f t="shared" si="59"/>
        <v>8d</v>
      </c>
      <c r="AL30" s="4" t="str">
        <f t="shared" si="60"/>
        <v>11a</v>
      </c>
      <c r="AM30" s="4" t="e">
        <f t="shared" si="61"/>
        <v>#N/A</v>
      </c>
      <c r="AN30" s="4" t="str">
        <f t="shared" si="70"/>
        <v>8c</v>
      </c>
      <c r="AO30" s="4" t="str">
        <f t="shared" si="71"/>
        <v>10d</v>
      </c>
      <c r="AP30" s="4" t="e">
        <f t="shared" si="72"/>
        <v>#N/A</v>
      </c>
      <c r="AQ30" s="4" t="str">
        <f t="shared" si="81"/>
        <v>8b</v>
      </c>
      <c r="AR30" s="4" t="str">
        <f t="shared" si="82"/>
        <v>10c</v>
      </c>
      <c r="AS30" s="4" t="e">
        <f t="shared" si="83"/>
        <v>#N/A</v>
      </c>
      <c r="BF30" s="1"/>
      <c r="BG30" s="1"/>
      <c r="BH30" s="1"/>
      <c r="BI30" s="1"/>
      <c r="BJ30" s="1"/>
      <c r="BK30" s="1"/>
    </row>
    <row r="31" spans="1:63" x14ac:dyDescent="0.2">
      <c r="A31" s="1">
        <v>-19</v>
      </c>
      <c r="B31">
        <v>28</v>
      </c>
      <c r="C31" s="3">
        <f t="shared" si="0"/>
        <v>1.1041666666666667</v>
      </c>
      <c r="D31" s="4">
        <f>'Zeitpläne Stationen'!B30</f>
        <v>0</v>
      </c>
      <c r="E31" s="4" cm="1">
        <f t="array" ref="E31">_xlfn.IFS($A$7=1,0,$A$7=2,0,$A$7=3,D33,$A$7=4,D33,$A$7=5,D33,$A$7=6,D33,$A$7=7,D34,$A$7=8,D34,$A$7=9,D34,$A$7=10,D35,$A$7=11,D35,$A$7=12,D35,$A$7=13,D36,$A$7=14,D36,$A$7=15,D36,$A$7=16,D37,$A$7=17,D37,$A$7=18,D37,$A$7=19,D38,$A$7=20,D38,$A$7=21,D38,$A$7=22,D39,$A$7=23,D39,$A$7=24,D39,$A$7=25,D40,$A$7=26,D40,$A$7=27,D40,$A$7=28,D41,$A$7=29,D41,$A$7=30,D41,$A$7=31,D42,$A$7=32,D42,$A$7=33,D42,$A$7=34,D43,$A$7=35,D43,$A$7=36,D43,$A$7=37,D44,$A$7=38,D44,$A$7=39,D44,$A$7=40,D45)</f>
        <v>0</v>
      </c>
      <c r="F31" s="4" t="e" cm="1">
        <f t="array" ref="F31">_xlfn.IFS($A$7=1,0,$A$7=2,0,$A$7=3,0,$A$7=4,0,$A$7=5,0,$A$7=6,0,$A$7=7,D37,$A$7=8,D37,$A$7=9,D37,$A$7=10,D38,$A$7=11,D38,$A$7=12,D39,$A$7=13,D39,$A$7=14,D39,$A$7=15,D39,$A$7=16,D40,$A$7=17,D40,$A$7=18,D40)</f>
        <v>#N/A</v>
      </c>
      <c r="G31" s="4">
        <f t="shared" si="1"/>
        <v>0</v>
      </c>
      <c r="H31" s="4">
        <f t="shared" si="2"/>
        <v>0</v>
      </c>
      <c r="I31" s="4" t="e">
        <f t="shared" si="3"/>
        <v>#N/A</v>
      </c>
      <c r="J31" s="4" t="str">
        <f t="shared" ref="J31:L31" si="180">D29</f>
        <v>11b</v>
      </c>
      <c r="K31" s="4">
        <f t="shared" si="180"/>
        <v>0</v>
      </c>
      <c r="L31" s="4" t="e">
        <f t="shared" si="180"/>
        <v>#N/A</v>
      </c>
      <c r="M31" s="4" t="str">
        <f t="shared" ref="M31:O31" si="181">D28</f>
        <v>11a</v>
      </c>
      <c r="N31" s="4">
        <f t="shared" si="181"/>
        <v>0</v>
      </c>
      <c r="O31" s="4" t="e">
        <f t="shared" si="181"/>
        <v>#N/A</v>
      </c>
      <c r="P31" s="4" t="str">
        <f t="shared" ref="P31:R31" si="182">D27</f>
        <v>10d</v>
      </c>
      <c r="Q31" s="4">
        <f t="shared" si="182"/>
        <v>0</v>
      </c>
      <c r="R31" s="4" t="e">
        <f t="shared" si="182"/>
        <v>#N/A</v>
      </c>
      <c r="S31" s="4" t="str">
        <f t="shared" ref="S31:U31" si="183">D26</f>
        <v>10c</v>
      </c>
      <c r="T31" s="4">
        <f t="shared" si="183"/>
        <v>0</v>
      </c>
      <c r="U31" s="4" t="e">
        <f t="shared" si="183"/>
        <v>#N/A</v>
      </c>
      <c r="V31" s="4" t="str">
        <f t="shared" ref="V31:X31" si="184">D25</f>
        <v>10b</v>
      </c>
      <c r="W31" s="4">
        <f t="shared" si="184"/>
        <v>0</v>
      </c>
      <c r="X31" s="4" t="e">
        <f t="shared" si="184"/>
        <v>#N/A</v>
      </c>
      <c r="Y31" s="4" t="str">
        <f t="shared" ref="Y31:AA31" si="185">D24</f>
        <v>10a</v>
      </c>
      <c r="Z31" s="4">
        <f t="shared" si="185"/>
        <v>0</v>
      </c>
      <c r="AA31" s="4" t="e">
        <f t="shared" si="185"/>
        <v>#N/A</v>
      </c>
      <c r="AB31" s="4" t="str">
        <f t="shared" ref="AB31:AD31" si="186">D23</f>
        <v>9d</v>
      </c>
      <c r="AC31" s="4">
        <f t="shared" si="186"/>
        <v>0</v>
      </c>
      <c r="AD31" s="4" t="e">
        <f t="shared" si="186"/>
        <v>#N/A</v>
      </c>
      <c r="AE31" s="4" t="str">
        <f t="shared" ref="AE31:AF31" si="187">D22</f>
        <v>9c</v>
      </c>
      <c r="AF31" s="4">
        <f t="shared" si="187"/>
        <v>0</v>
      </c>
      <c r="AG31" s="4" t="e">
        <f t="shared" si="179"/>
        <v>#N/A</v>
      </c>
      <c r="AH31" s="4" t="str">
        <f t="shared" si="48"/>
        <v>9b</v>
      </c>
      <c r="AI31" s="4">
        <f t="shared" si="49"/>
        <v>0</v>
      </c>
      <c r="AJ31" s="4" t="e">
        <f t="shared" si="50"/>
        <v>#N/A</v>
      </c>
      <c r="AK31" s="4" t="str">
        <f t="shared" si="59"/>
        <v>9a</v>
      </c>
      <c r="AL31" s="4" t="str">
        <f t="shared" si="60"/>
        <v>11b</v>
      </c>
      <c r="AM31" s="4" t="e">
        <f t="shared" si="61"/>
        <v>#N/A</v>
      </c>
      <c r="AN31" s="4" t="str">
        <f t="shared" si="70"/>
        <v>8d</v>
      </c>
      <c r="AO31" s="4" t="str">
        <f t="shared" si="71"/>
        <v>11a</v>
      </c>
      <c r="AP31" s="4" t="e">
        <f t="shared" si="72"/>
        <v>#N/A</v>
      </c>
      <c r="AQ31" s="4" t="str">
        <f t="shared" si="81"/>
        <v>8c</v>
      </c>
      <c r="AR31" s="4" t="str">
        <f t="shared" si="82"/>
        <v>10d</v>
      </c>
      <c r="AS31" s="4" t="e">
        <f t="shared" si="83"/>
        <v>#N/A</v>
      </c>
      <c r="BF31" s="1"/>
      <c r="BG31" s="1"/>
      <c r="BH31" s="1"/>
      <c r="BI31" s="1"/>
      <c r="BJ31" s="1"/>
      <c r="BK31" s="1"/>
    </row>
    <row r="32" spans="1:63" x14ac:dyDescent="0.2">
      <c r="A32" s="1">
        <v>-18</v>
      </c>
      <c r="B32">
        <v>29</v>
      </c>
      <c r="C32" s="3">
        <f t="shared" si="0"/>
        <v>1.1319444444444444</v>
      </c>
      <c r="D32" s="4">
        <f>'Zeitpläne Stationen'!B31</f>
        <v>0</v>
      </c>
      <c r="E32" s="4" cm="1">
        <f t="array" ref="E32">_xlfn.IFS($A$7=1,0,$A$7=2,0,$A$7=3,D34,$A$7=4,D34,$A$7=5,D34,$A$7=6,D34,$A$7=7,D35,$A$7=8,D35,$A$7=9,D35,$A$7=10,D36,$A$7=11,D36,$A$7=12,D36,$A$7=13,D37,$A$7=14,D37,$A$7=15,D37,$A$7=16,D38,$A$7=17,D38,$A$7=18,D38,$A$7=19,D39,$A$7=20,D39,$A$7=21,D39,$A$7=22,D40,$A$7=23,D40,$A$7=24,D40,$A$7=25,D41,$A$7=26,D41,$A$7=27,D41,$A$7=28,D42,$A$7=29,D42,$A$7=30,D42,$A$7=31,D43,$A$7=32,D43,$A$7=33,D43,$A$7=34,D44,$A$7=35,D44,$A$7=36,D44,$A$7=37,D45,$A$7=38,D45,$A$7=39,D45,$A$7=40,D46)</f>
        <v>0</v>
      </c>
      <c r="F32" s="4" t="e" cm="1">
        <f t="array" ref="F32">_xlfn.IFS($A$7=1,0,$A$7=2,0,$A$7=3,0,$A$7=4,0,$A$7=5,0,$A$7=6,0,$A$7=7,D38,$A$7=8,D38,$A$7=9,D38,$A$7=10,D39,$A$7=11,D39,$A$7=12,D40,$A$7=13,D40,$A$7=14,D40,$A$7=15,D40,$A$7=16,D41,$A$7=17,D41,$A$7=18,D41)</f>
        <v>#N/A</v>
      </c>
      <c r="G32" s="4">
        <f t="shared" si="1"/>
        <v>0</v>
      </c>
      <c r="H32" s="4">
        <f t="shared" si="2"/>
        <v>0</v>
      </c>
      <c r="I32" s="4" t="e">
        <f t="shared" si="3"/>
        <v>#N/A</v>
      </c>
      <c r="J32" s="4">
        <f t="shared" ref="J32:L32" si="188">D30</f>
        <v>0</v>
      </c>
      <c r="K32" s="4">
        <f t="shared" si="188"/>
        <v>0</v>
      </c>
      <c r="L32" s="4" t="e">
        <f t="shared" si="188"/>
        <v>#N/A</v>
      </c>
      <c r="M32" s="4" t="str">
        <f t="shared" ref="M32:O32" si="189">D29</f>
        <v>11b</v>
      </c>
      <c r="N32" s="4">
        <f t="shared" si="189"/>
        <v>0</v>
      </c>
      <c r="O32" s="4" t="e">
        <f t="shared" si="189"/>
        <v>#N/A</v>
      </c>
      <c r="P32" s="4" t="str">
        <f t="shared" ref="P32:R32" si="190">D28</f>
        <v>11a</v>
      </c>
      <c r="Q32" s="4">
        <f t="shared" si="190"/>
        <v>0</v>
      </c>
      <c r="R32" s="4" t="e">
        <f t="shared" si="190"/>
        <v>#N/A</v>
      </c>
      <c r="S32" s="4" t="str">
        <f t="shared" ref="S32:U32" si="191">D27</f>
        <v>10d</v>
      </c>
      <c r="T32" s="4">
        <f t="shared" si="191"/>
        <v>0</v>
      </c>
      <c r="U32" s="4" t="e">
        <f t="shared" si="191"/>
        <v>#N/A</v>
      </c>
      <c r="V32" s="4" t="str">
        <f t="shared" ref="V32:X32" si="192">D26</f>
        <v>10c</v>
      </c>
      <c r="W32" s="4">
        <f t="shared" si="192"/>
        <v>0</v>
      </c>
      <c r="X32" s="4" t="e">
        <f t="shared" si="192"/>
        <v>#N/A</v>
      </c>
      <c r="Y32" s="4" t="str">
        <f t="shared" ref="Y32:AA32" si="193">D25</f>
        <v>10b</v>
      </c>
      <c r="Z32" s="4">
        <f t="shared" si="193"/>
        <v>0</v>
      </c>
      <c r="AA32" s="4" t="e">
        <f t="shared" si="193"/>
        <v>#N/A</v>
      </c>
      <c r="AB32" s="4" t="str">
        <f t="shared" ref="AB32:AD32" si="194">D24</f>
        <v>10a</v>
      </c>
      <c r="AC32" s="4">
        <f t="shared" si="194"/>
        <v>0</v>
      </c>
      <c r="AD32" s="4" t="e">
        <f t="shared" si="194"/>
        <v>#N/A</v>
      </c>
      <c r="AE32" s="4" t="str">
        <f t="shared" ref="AE32:AF32" si="195">D23</f>
        <v>9d</v>
      </c>
      <c r="AF32" s="4">
        <f t="shared" si="195"/>
        <v>0</v>
      </c>
      <c r="AG32" s="4" t="e">
        <f t="shared" si="179"/>
        <v>#N/A</v>
      </c>
      <c r="AH32" s="4" t="str">
        <f t="shared" si="48"/>
        <v>9c</v>
      </c>
      <c r="AI32" s="4">
        <f t="shared" si="49"/>
        <v>0</v>
      </c>
      <c r="AJ32" s="4" t="e">
        <f t="shared" si="50"/>
        <v>#N/A</v>
      </c>
      <c r="AK32" s="4" t="str">
        <f t="shared" si="59"/>
        <v>9b</v>
      </c>
      <c r="AL32" s="4">
        <f t="shared" si="60"/>
        <v>0</v>
      </c>
      <c r="AM32" s="4" t="e">
        <f t="shared" si="61"/>
        <v>#N/A</v>
      </c>
      <c r="AN32" s="4" t="str">
        <f t="shared" si="70"/>
        <v>9a</v>
      </c>
      <c r="AO32" s="4" t="str">
        <f t="shared" si="71"/>
        <v>11b</v>
      </c>
      <c r="AP32" s="4" t="e">
        <f t="shared" si="72"/>
        <v>#N/A</v>
      </c>
      <c r="AQ32" s="4" t="str">
        <f t="shared" si="81"/>
        <v>8d</v>
      </c>
      <c r="AR32" s="4" t="str">
        <f t="shared" si="82"/>
        <v>11a</v>
      </c>
      <c r="AS32" s="4" t="e">
        <f t="shared" si="83"/>
        <v>#N/A</v>
      </c>
      <c r="BF32" s="1"/>
      <c r="BG32" s="1"/>
      <c r="BH32" s="1"/>
      <c r="BI32" s="1"/>
      <c r="BJ32" s="1"/>
      <c r="BK32" s="1"/>
    </row>
    <row r="33" spans="1:63" x14ac:dyDescent="0.2">
      <c r="A33" s="1">
        <v>-17</v>
      </c>
      <c r="B33">
        <v>30</v>
      </c>
      <c r="C33" s="3">
        <f t="shared" si="0"/>
        <v>1.1597222222222221</v>
      </c>
      <c r="D33" s="4">
        <f>'Zeitpläne Stationen'!B32</f>
        <v>0</v>
      </c>
      <c r="E33" s="4" cm="1">
        <f t="array" ref="E33">_xlfn.IFS($A$7=1,0,$A$7=2,0,$A$7=3,D35,$A$7=4,D35,$A$7=5,D35,$A$7=6,D35,$A$7=7,D36,$A$7=8,D36,$A$7=9,D36,$A$7=10,D37,$A$7=11,D37,$A$7=12,D37,$A$7=13,D38,$A$7=14,D38,$A$7=15,D38,$A$7=16,D39,$A$7=17,D39,$A$7=18,D39,$A$7=19,D40,$A$7=20,D40,$A$7=21,D40,$A$7=22,D41,$A$7=23,D41,$A$7=24,D41,$A$7=25,D42,$A$7=26,D42,$A$7=27,D42,$A$7=28,D43,$A$7=29,D43,$A$7=30,D43,$A$7=31,D44,$A$7=32,D44,$A$7=33,D44,$A$7=34,D45,$A$7=35,D45,$A$7=36,D45,$A$7=37,D46,$A$7=38,D46,$A$7=39,D46,$A$7=40,D47)</f>
        <v>0</v>
      </c>
      <c r="F33" s="4" t="e" cm="1">
        <f t="array" ref="F33">_xlfn.IFS($A$7=1,0,$A$7=2,0,$A$7=3,0,$A$7=4,0,$A$7=5,0,$A$7=6,0,$A$7=7,D39,$A$7=8,D39,$A$7=9,D39,$A$7=10,D40,$A$7=11,D40,$A$7=12,D41,$A$7=13,D41,$A$7=14,D41,$A$7=15,D41,$A$7=16,D42,$A$7=17,D42,$A$7=18,D42)</f>
        <v>#N/A</v>
      </c>
      <c r="G33" s="4">
        <f t="shared" si="1"/>
        <v>0</v>
      </c>
      <c r="H33" s="4">
        <f t="shared" si="2"/>
        <v>0</v>
      </c>
      <c r="I33" s="4" t="e">
        <f t="shared" si="3"/>
        <v>#N/A</v>
      </c>
      <c r="J33" s="4">
        <f t="shared" ref="J33:L33" si="196">D31</f>
        <v>0</v>
      </c>
      <c r="K33" s="4">
        <f t="shared" si="196"/>
        <v>0</v>
      </c>
      <c r="L33" s="4" t="e">
        <f t="shared" si="196"/>
        <v>#N/A</v>
      </c>
      <c r="M33" s="4">
        <f t="shared" ref="M33:O33" si="197">D30</f>
        <v>0</v>
      </c>
      <c r="N33" s="4">
        <f t="shared" si="197"/>
        <v>0</v>
      </c>
      <c r="O33" s="4" t="e">
        <f t="shared" si="197"/>
        <v>#N/A</v>
      </c>
      <c r="P33" s="4" t="str">
        <f t="shared" ref="P33:R33" si="198">D29</f>
        <v>11b</v>
      </c>
      <c r="Q33" s="4">
        <f t="shared" si="198"/>
        <v>0</v>
      </c>
      <c r="R33" s="4" t="e">
        <f t="shared" si="198"/>
        <v>#N/A</v>
      </c>
      <c r="S33" s="4" t="str">
        <f t="shared" ref="S33:U33" si="199">D28</f>
        <v>11a</v>
      </c>
      <c r="T33" s="4">
        <f t="shared" si="199"/>
        <v>0</v>
      </c>
      <c r="U33" s="4" t="e">
        <f t="shared" si="199"/>
        <v>#N/A</v>
      </c>
      <c r="V33" s="4" t="str">
        <f t="shared" ref="V33:X33" si="200">D27</f>
        <v>10d</v>
      </c>
      <c r="W33" s="4">
        <f t="shared" si="200"/>
        <v>0</v>
      </c>
      <c r="X33" s="4" t="e">
        <f t="shared" si="200"/>
        <v>#N/A</v>
      </c>
      <c r="Y33" s="4" t="str">
        <f t="shared" ref="Y33:AA33" si="201">D26</f>
        <v>10c</v>
      </c>
      <c r="Z33" s="4">
        <f t="shared" si="201"/>
        <v>0</v>
      </c>
      <c r="AA33" s="4" t="e">
        <f t="shared" si="201"/>
        <v>#N/A</v>
      </c>
      <c r="AB33" s="4" t="str">
        <f t="shared" ref="AB33:AD33" si="202">D25</f>
        <v>10b</v>
      </c>
      <c r="AC33" s="4">
        <f t="shared" si="202"/>
        <v>0</v>
      </c>
      <c r="AD33" s="4" t="e">
        <f t="shared" si="202"/>
        <v>#N/A</v>
      </c>
      <c r="AE33" s="4" t="str">
        <f t="shared" ref="AE33:AF33" si="203">D24</f>
        <v>10a</v>
      </c>
      <c r="AF33" s="4">
        <f t="shared" si="203"/>
        <v>0</v>
      </c>
      <c r="AG33" s="4" t="e">
        <f t="shared" si="179"/>
        <v>#N/A</v>
      </c>
      <c r="AH33" s="4" t="str">
        <f t="shared" si="48"/>
        <v>9d</v>
      </c>
      <c r="AI33" s="4">
        <f t="shared" si="49"/>
        <v>0</v>
      </c>
      <c r="AJ33" s="4" t="e">
        <f t="shared" si="50"/>
        <v>#N/A</v>
      </c>
      <c r="AK33" s="4" t="str">
        <f t="shared" si="59"/>
        <v>9c</v>
      </c>
      <c r="AL33" s="4">
        <f t="shared" si="60"/>
        <v>0</v>
      </c>
      <c r="AM33" s="4" t="e">
        <f t="shared" si="61"/>
        <v>#N/A</v>
      </c>
      <c r="AN33" s="4" t="str">
        <f t="shared" si="70"/>
        <v>9b</v>
      </c>
      <c r="AO33" s="4">
        <f t="shared" si="71"/>
        <v>0</v>
      </c>
      <c r="AP33" s="4" t="e">
        <f t="shared" si="72"/>
        <v>#N/A</v>
      </c>
      <c r="AQ33" s="4" t="str">
        <f t="shared" si="81"/>
        <v>9a</v>
      </c>
      <c r="AR33" s="4" t="str">
        <f t="shared" si="82"/>
        <v>11b</v>
      </c>
      <c r="AS33" s="4" t="e">
        <f t="shared" si="83"/>
        <v>#N/A</v>
      </c>
      <c r="BF33" s="1"/>
      <c r="BG33" s="1"/>
      <c r="BH33" s="1"/>
      <c r="BI33" s="1"/>
      <c r="BJ33" s="1"/>
      <c r="BK33" s="1"/>
    </row>
    <row r="34" spans="1:63" x14ac:dyDescent="0.2">
      <c r="A34" s="1">
        <v>-16</v>
      </c>
      <c r="B34">
        <v>31</v>
      </c>
      <c r="C34" s="3">
        <f t="shared" si="0"/>
        <v>1.1875</v>
      </c>
      <c r="D34" s="4">
        <f>'Zeitpläne Stationen'!B33</f>
        <v>0</v>
      </c>
      <c r="E34" s="4" cm="1">
        <f t="array" ref="E34">_xlfn.IFS($A$7=1,0,$A$7=2,0,$A$7=3,D36,$A$7=4,D36,$A$7=5,D36,$A$7=6,D36,$A$7=7,D37,$A$7=8,D37,$A$7=9,D37,$A$7=10,D38,$A$7=11,D38,$A$7=12,D38,$A$7=13,D39,$A$7=14,D39,$A$7=15,D39,$A$7=16,D40,$A$7=17,D40,$A$7=18,D40,$A$7=19,D41,$A$7=20,D41,$A$7=21,D41,$A$7=22,D42,$A$7=23,D42,$A$7=24,D42,$A$7=25,D43,$A$7=26,D43,$A$7=27,D43,$A$7=28,D44,$A$7=29,D44,$A$7=30,D44,$A$7=31,D45,$A$7=32,D45,$A$7=33,D45,$A$7=34,D46,$A$7=35,D46,$A$7=36,D46,$A$7=37,D47,$A$7=38,D47,$A$7=39,D47,$A$7=40,D48)</f>
        <v>0</v>
      </c>
      <c r="F34" s="4" t="e" cm="1">
        <f t="array" ref="F34">_xlfn.IFS($A$7=1,0,$A$7=2,0,$A$7=3,0,$A$7=4,0,$A$7=5,0,$A$7=6,0,$A$7=7,D40,$A$7=8,D40,$A$7=9,D40,$A$7=10,D41,$A$7=11,D41,$A$7=12,D42,$A$7=13,D42,$A$7=14,D42,$A$7=15,D42,$A$7=16,D43,$A$7=17,D43,$A$7=18,D43)</f>
        <v>#N/A</v>
      </c>
      <c r="G34" s="4">
        <f t="shared" si="1"/>
        <v>0</v>
      </c>
      <c r="H34" s="4">
        <f t="shared" si="2"/>
        <v>0</v>
      </c>
      <c r="I34" s="4" t="e">
        <f t="shared" si="3"/>
        <v>#N/A</v>
      </c>
      <c r="J34" s="4">
        <f t="shared" ref="J34:L34" si="204">D32</f>
        <v>0</v>
      </c>
      <c r="K34" s="4">
        <f t="shared" si="204"/>
        <v>0</v>
      </c>
      <c r="L34" s="4" t="e">
        <f t="shared" si="204"/>
        <v>#N/A</v>
      </c>
      <c r="M34" s="4">
        <f t="shared" ref="M34:O34" si="205">D31</f>
        <v>0</v>
      </c>
      <c r="N34" s="4">
        <f t="shared" si="205"/>
        <v>0</v>
      </c>
      <c r="O34" s="4" t="e">
        <f t="shared" si="205"/>
        <v>#N/A</v>
      </c>
      <c r="P34" s="4">
        <f t="shared" ref="P34:R34" si="206">D30</f>
        <v>0</v>
      </c>
      <c r="Q34" s="4">
        <f t="shared" si="206"/>
        <v>0</v>
      </c>
      <c r="R34" s="4" t="e">
        <f t="shared" si="206"/>
        <v>#N/A</v>
      </c>
      <c r="S34" s="4" t="str">
        <f t="shared" ref="S34:U34" si="207">D29</f>
        <v>11b</v>
      </c>
      <c r="T34" s="4">
        <f t="shared" si="207"/>
        <v>0</v>
      </c>
      <c r="U34" s="4" t="e">
        <f t="shared" si="207"/>
        <v>#N/A</v>
      </c>
      <c r="V34" s="4" t="str">
        <f t="shared" ref="V34:X34" si="208">D28</f>
        <v>11a</v>
      </c>
      <c r="W34" s="4">
        <f t="shared" si="208"/>
        <v>0</v>
      </c>
      <c r="X34" s="4" t="e">
        <f t="shared" si="208"/>
        <v>#N/A</v>
      </c>
      <c r="Y34" s="4" t="str">
        <f t="shared" ref="Y34:AA34" si="209">D27</f>
        <v>10d</v>
      </c>
      <c r="Z34" s="4">
        <f t="shared" si="209"/>
        <v>0</v>
      </c>
      <c r="AA34" s="4" t="e">
        <f t="shared" si="209"/>
        <v>#N/A</v>
      </c>
      <c r="AB34" s="4" t="str">
        <f t="shared" ref="AB34:AD34" si="210">D26</f>
        <v>10c</v>
      </c>
      <c r="AC34" s="4">
        <f t="shared" si="210"/>
        <v>0</v>
      </c>
      <c r="AD34" s="4" t="e">
        <f t="shared" si="210"/>
        <v>#N/A</v>
      </c>
      <c r="AE34" s="4" t="str">
        <f t="shared" ref="AE34:AF34" si="211">D25</f>
        <v>10b</v>
      </c>
      <c r="AF34" s="4">
        <f t="shared" si="211"/>
        <v>0</v>
      </c>
      <c r="AG34" s="4" t="e">
        <f t="shared" si="179"/>
        <v>#N/A</v>
      </c>
      <c r="AH34" s="4" t="str">
        <f t="shared" si="48"/>
        <v>10a</v>
      </c>
      <c r="AI34" s="4">
        <f t="shared" si="49"/>
        <v>0</v>
      </c>
      <c r="AJ34" s="4" t="e">
        <f t="shared" si="50"/>
        <v>#N/A</v>
      </c>
      <c r="AK34" s="4" t="str">
        <f t="shared" si="59"/>
        <v>9d</v>
      </c>
      <c r="AL34" s="4">
        <f t="shared" si="60"/>
        <v>0</v>
      </c>
      <c r="AM34" s="4" t="e">
        <f t="shared" si="61"/>
        <v>#N/A</v>
      </c>
      <c r="AN34" s="4" t="str">
        <f t="shared" si="70"/>
        <v>9c</v>
      </c>
      <c r="AO34" s="4">
        <f t="shared" si="71"/>
        <v>0</v>
      </c>
      <c r="AP34" s="4" t="e">
        <f t="shared" si="72"/>
        <v>#N/A</v>
      </c>
      <c r="AQ34" s="4" t="str">
        <f t="shared" si="81"/>
        <v>9b</v>
      </c>
      <c r="AR34" s="4">
        <f t="shared" si="82"/>
        <v>0</v>
      </c>
      <c r="AS34" s="4" t="e">
        <f t="shared" si="83"/>
        <v>#N/A</v>
      </c>
      <c r="BF34" s="1"/>
      <c r="BG34" s="1"/>
      <c r="BH34" s="1"/>
      <c r="BI34" s="1"/>
      <c r="BJ34" s="1"/>
      <c r="BK34" s="1"/>
    </row>
    <row r="35" spans="1:63" x14ac:dyDescent="0.2">
      <c r="A35" s="1">
        <v>-15</v>
      </c>
      <c r="B35">
        <v>32</v>
      </c>
      <c r="C35" s="3">
        <f t="shared" si="0"/>
        <v>1.2152777777777779</v>
      </c>
      <c r="D35" s="4">
        <f>'Zeitpläne Stationen'!B34</f>
        <v>0</v>
      </c>
      <c r="E35" s="4" cm="1">
        <f t="array" ref="E35">_xlfn.IFS($A$7=1,0,$A$7=2,0,$A$7=3,D37,$A$7=4,D37,$A$7=5,D37,$A$7=6,D37,$A$7=7,D38,$A$7=8,D38,$A$7=9,D38,$A$7=10,D39,$A$7=11,D39,$A$7=12,D39,$A$7=13,D40,$A$7=14,D40,$A$7=15,D40,$A$7=16,D41,$A$7=17,D41,$A$7=18,D41,$A$7=19,D42,$A$7=20,D42,$A$7=21,D42,$A$7=22,D43,$A$7=23,D43,$A$7=24,D43,$A$7=25,D44,$A$7=26,D44,$A$7=27,D44,$A$7=28,D45,$A$7=29,D45,$A$7=30,D45,$A$7=31,D46,$A$7=32,D46,$A$7=33,D46,$A$7=34,D47,$A$7=35,D47,$A$7=36,D47,$A$7=37,D48,$A$7=38,D48,$A$7=39,D48,$A$7=40,D49)</f>
        <v>1</v>
      </c>
      <c r="F35" s="4" t="e" cm="1">
        <f t="array" ref="F35">_xlfn.IFS($A$7=1,0,$A$7=2,0,$A$7=3,0,$A$7=4,0,$A$7=5,0,$A$7=6,0,$A$7=7,D41,$A$7=8,D41,$A$7=9,D41,$A$7=10,D42,$A$7=11,D42,$A$7=12,D43,$A$7=13,D43,$A$7=14,D43,$A$7=15,D43,$A$7=16,D44,$A$7=17,D44,$A$7=18,D44)</f>
        <v>#N/A</v>
      </c>
      <c r="G35" s="4">
        <f t="shared" si="1"/>
        <v>0</v>
      </c>
      <c r="H35" s="4">
        <f t="shared" si="2"/>
        <v>0</v>
      </c>
      <c r="I35" s="4" t="e">
        <f t="shared" si="3"/>
        <v>#N/A</v>
      </c>
      <c r="J35" s="4">
        <f t="shared" ref="J35:L35" si="212">D33</f>
        <v>0</v>
      </c>
      <c r="K35" s="4">
        <f t="shared" si="212"/>
        <v>0</v>
      </c>
      <c r="L35" s="4" t="e">
        <f t="shared" si="212"/>
        <v>#N/A</v>
      </c>
      <c r="M35" s="4">
        <f t="shared" ref="M35:O35" si="213">D32</f>
        <v>0</v>
      </c>
      <c r="N35" s="4">
        <f t="shared" si="213"/>
        <v>0</v>
      </c>
      <c r="O35" s="4" t="e">
        <f t="shared" si="213"/>
        <v>#N/A</v>
      </c>
      <c r="P35" s="4">
        <f t="shared" ref="P35:R35" si="214">D31</f>
        <v>0</v>
      </c>
      <c r="Q35" s="4">
        <f t="shared" si="214"/>
        <v>0</v>
      </c>
      <c r="R35" s="4" t="e">
        <f t="shared" si="214"/>
        <v>#N/A</v>
      </c>
      <c r="S35" s="4">
        <f t="shared" ref="S35:U35" si="215">D30</f>
        <v>0</v>
      </c>
      <c r="T35" s="4">
        <f t="shared" si="215"/>
        <v>0</v>
      </c>
      <c r="U35" s="4" t="e">
        <f t="shared" si="215"/>
        <v>#N/A</v>
      </c>
      <c r="V35" s="4" t="str">
        <f t="shared" ref="V35:X35" si="216">D29</f>
        <v>11b</v>
      </c>
      <c r="W35" s="4">
        <f t="shared" si="216"/>
        <v>0</v>
      </c>
      <c r="X35" s="4" t="e">
        <f t="shared" si="216"/>
        <v>#N/A</v>
      </c>
      <c r="Y35" s="4" t="str">
        <f t="shared" ref="Y35:AA35" si="217">D28</f>
        <v>11a</v>
      </c>
      <c r="Z35" s="4">
        <f t="shared" si="217"/>
        <v>0</v>
      </c>
      <c r="AA35" s="4" t="e">
        <f t="shared" si="217"/>
        <v>#N/A</v>
      </c>
      <c r="AB35" s="4" t="str">
        <f t="shared" ref="AB35:AD35" si="218">D27</f>
        <v>10d</v>
      </c>
      <c r="AC35" s="4">
        <f t="shared" si="218"/>
        <v>0</v>
      </c>
      <c r="AD35" s="4" t="e">
        <f t="shared" si="218"/>
        <v>#N/A</v>
      </c>
      <c r="AE35" s="4" t="str">
        <f t="shared" ref="AE35:AF35" si="219">D26</f>
        <v>10c</v>
      </c>
      <c r="AF35" s="4">
        <f t="shared" si="219"/>
        <v>0</v>
      </c>
      <c r="AG35" s="4" t="e">
        <f t="shared" si="179"/>
        <v>#N/A</v>
      </c>
      <c r="AH35" s="4" t="str">
        <f t="shared" si="48"/>
        <v>10b</v>
      </c>
      <c r="AI35" s="4">
        <f t="shared" si="49"/>
        <v>0</v>
      </c>
      <c r="AJ35" s="4" t="e">
        <f t="shared" si="50"/>
        <v>#N/A</v>
      </c>
      <c r="AK35" s="4" t="str">
        <f t="shared" si="59"/>
        <v>10a</v>
      </c>
      <c r="AL35" s="4">
        <f t="shared" si="60"/>
        <v>0</v>
      </c>
      <c r="AM35" s="4" t="e">
        <f t="shared" si="61"/>
        <v>#N/A</v>
      </c>
      <c r="AN35" s="4" t="str">
        <f t="shared" si="70"/>
        <v>9d</v>
      </c>
      <c r="AO35" s="4">
        <f t="shared" si="71"/>
        <v>0</v>
      </c>
      <c r="AP35" s="4" t="e">
        <f t="shared" si="72"/>
        <v>#N/A</v>
      </c>
      <c r="AQ35" s="4" t="str">
        <f t="shared" si="81"/>
        <v>9c</v>
      </c>
      <c r="AR35" s="4">
        <f t="shared" si="82"/>
        <v>0</v>
      </c>
      <c r="AS35" s="4" t="e">
        <f t="shared" si="83"/>
        <v>#N/A</v>
      </c>
      <c r="BF35" s="1"/>
      <c r="BG35" s="1"/>
      <c r="BH35" s="1"/>
      <c r="BI35" s="1"/>
      <c r="BJ35" s="1"/>
      <c r="BK35" s="1"/>
    </row>
    <row r="36" spans="1:63" x14ac:dyDescent="0.2">
      <c r="A36" s="1">
        <v>-14</v>
      </c>
      <c r="B36">
        <v>33</v>
      </c>
      <c r="C36" s="3">
        <f t="shared" si="0"/>
        <v>1.2430555555555556</v>
      </c>
      <c r="D36" s="4">
        <f>'Zeitpläne Stationen'!B35</f>
        <v>0</v>
      </c>
      <c r="E36" s="4" cm="1">
        <f t="array" ref="E36">_xlfn.IFS($A$7=1,0,$A$7=2,0,$A$7=3,D38,$A$7=4,D38,$A$7=5,D38,$A$7=6,D38,$A$7=7,D39,$A$7=8,D39,$A$7=9,D39,$A$7=10,D40,$A$7=11,D40,$A$7=12,D40,$A$7=13,D41,$A$7=14,D41,$A$7=15,D41,$A$7=16,D42,$A$7=17,D42,$A$7=18,D42,$A$7=19,D43,$A$7=20,D43,$A$7=21,D43,$A$7=22,D44,$A$7=23,D44,$A$7=24,D44,$A$7=25,D45,$A$7=26,D45,$A$7=27,D45,$A$7=28,D46,$A$7=29,D46,$A$7=30,D46,$A$7=31,D47,$A$7=32,D47,$A$7=33,D47,$A$7=34,D48,$A$7=35,D48,$A$7=36,D48,$A$7=37,D49,$A$7=38,D49,$A$7=39,D49,$A$7=40,D50)</f>
        <v>2</v>
      </c>
      <c r="F36" s="4" t="e" cm="1">
        <f t="array" ref="F36">_xlfn.IFS($A$7=1,0,$A$7=2,0,$A$7=3,0,$A$7=4,0,$A$7=5,0,$A$7=6,0,$A$7=7,D42,$A$7=8,D42,$A$7=9,D42,$A$7=10,D43,$A$7=11,D43,$A$7=12,D44,$A$7=13,D44,$A$7=14,D44,$A$7=15,D44,$A$7=16,D45,$A$7=17,D45,$A$7=18,D45)</f>
        <v>#N/A</v>
      </c>
      <c r="G36" s="4">
        <f t="shared" si="1"/>
        <v>0</v>
      </c>
      <c r="H36" s="4">
        <f t="shared" si="2"/>
        <v>1</v>
      </c>
      <c r="I36" s="4" t="e">
        <f t="shared" si="3"/>
        <v>#N/A</v>
      </c>
      <c r="J36" s="4">
        <f t="shared" ref="J36:L36" si="220">D34</f>
        <v>0</v>
      </c>
      <c r="K36" s="4">
        <f t="shared" si="220"/>
        <v>0</v>
      </c>
      <c r="L36" s="4" t="e">
        <f t="shared" si="220"/>
        <v>#N/A</v>
      </c>
      <c r="M36" s="4">
        <f t="shared" ref="M36:O36" si="221">D33</f>
        <v>0</v>
      </c>
      <c r="N36" s="4">
        <f t="shared" si="221"/>
        <v>0</v>
      </c>
      <c r="O36" s="4" t="e">
        <f t="shared" si="221"/>
        <v>#N/A</v>
      </c>
      <c r="P36" s="4">
        <f t="shared" ref="P36:R36" si="222">D32</f>
        <v>0</v>
      </c>
      <c r="Q36" s="4">
        <f t="shared" si="222"/>
        <v>0</v>
      </c>
      <c r="R36" s="4" t="e">
        <f t="shared" si="222"/>
        <v>#N/A</v>
      </c>
      <c r="S36" s="4">
        <f t="shared" ref="S36:U36" si="223">D31</f>
        <v>0</v>
      </c>
      <c r="T36" s="4">
        <f t="shared" si="223"/>
        <v>0</v>
      </c>
      <c r="U36" s="4" t="e">
        <f t="shared" si="223"/>
        <v>#N/A</v>
      </c>
      <c r="V36" s="4">
        <f t="shared" ref="V36:X36" si="224">D30</f>
        <v>0</v>
      </c>
      <c r="W36" s="4">
        <f t="shared" si="224"/>
        <v>0</v>
      </c>
      <c r="X36" s="4" t="e">
        <f t="shared" si="224"/>
        <v>#N/A</v>
      </c>
      <c r="Y36" s="4" t="str">
        <f t="shared" ref="Y36:AA36" si="225">D29</f>
        <v>11b</v>
      </c>
      <c r="Z36" s="4">
        <f t="shared" si="225"/>
        <v>0</v>
      </c>
      <c r="AA36" s="4" t="e">
        <f t="shared" si="225"/>
        <v>#N/A</v>
      </c>
      <c r="AB36" s="4" t="str">
        <f t="shared" ref="AB36:AD36" si="226">D28</f>
        <v>11a</v>
      </c>
      <c r="AC36" s="4">
        <f t="shared" si="226"/>
        <v>0</v>
      </c>
      <c r="AD36" s="4" t="e">
        <f t="shared" si="226"/>
        <v>#N/A</v>
      </c>
      <c r="AE36" s="4" t="str">
        <f t="shared" ref="AE36:AF36" si="227">D27</f>
        <v>10d</v>
      </c>
      <c r="AF36" s="4">
        <f t="shared" si="227"/>
        <v>0</v>
      </c>
      <c r="AG36" s="4" t="e">
        <f t="shared" si="179"/>
        <v>#N/A</v>
      </c>
      <c r="AH36" s="4" t="str">
        <f t="shared" si="48"/>
        <v>10c</v>
      </c>
      <c r="AI36" s="4">
        <f t="shared" si="49"/>
        <v>0</v>
      </c>
      <c r="AJ36" s="4" t="e">
        <f t="shared" si="50"/>
        <v>#N/A</v>
      </c>
      <c r="AK36" s="4" t="str">
        <f t="shared" si="59"/>
        <v>10b</v>
      </c>
      <c r="AL36" s="4">
        <f t="shared" si="60"/>
        <v>0</v>
      </c>
      <c r="AM36" s="4" t="e">
        <f t="shared" si="61"/>
        <v>#N/A</v>
      </c>
      <c r="AN36" s="4" t="str">
        <f t="shared" si="70"/>
        <v>10a</v>
      </c>
      <c r="AO36" s="4">
        <f t="shared" si="71"/>
        <v>0</v>
      </c>
      <c r="AP36" s="4" t="e">
        <f t="shared" si="72"/>
        <v>#N/A</v>
      </c>
      <c r="AQ36" s="4" t="str">
        <f t="shared" si="81"/>
        <v>9d</v>
      </c>
      <c r="AR36" s="4">
        <f t="shared" si="82"/>
        <v>0</v>
      </c>
      <c r="AS36" s="4" t="e">
        <f t="shared" si="83"/>
        <v>#N/A</v>
      </c>
      <c r="BF36" s="1"/>
      <c r="BG36" s="1"/>
      <c r="BH36" s="1"/>
      <c r="BI36" s="1"/>
      <c r="BJ36" s="1"/>
      <c r="BK36" s="1"/>
    </row>
    <row r="37" spans="1:63" x14ac:dyDescent="0.2">
      <c r="A37" s="1">
        <v>-13</v>
      </c>
      <c r="B37">
        <v>34</v>
      </c>
      <c r="C37" s="3">
        <f t="shared" si="0"/>
        <v>1.2708333333333333</v>
      </c>
      <c r="D37" s="4">
        <f>'Zeitpläne Stationen'!B36</f>
        <v>0</v>
      </c>
      <c r="E37" s="4" cm="1">
        <f t="array" ref="E37">_xlfn.IFS($A$7=1,0,$A$7=2,0,$A$7=3,D39,$A$7=4,D39,$A$7=5,D39,$A$7=6,D39,$A$7=7,D40,$A$7=8,D40,$A$7=9,D40,$A$7=10,D41,$A$7=11,D41,$A$7=12,D41,$A$7=13,D42,$A$7=14,D42,$A$7=15,D42,$A$7=16,D43,$A$7=17,D43,$A$7=18,D43,$A$7=19,D44,$A$7=20,D44,$A$7=21,D44,$A$7=22,D45,$A$7=23,D45,$A$7=24,D45,$A$7=25,D46,$A$7=26,D46,$A$7=27,D46,$A$7=28,D47,$A$7=29,D47,$A$7=30,D47,$A$7=31,D48,$A$7=32,D48,$A$7=33,D48,$A$7=34,D49,$A$7=35,D49,$A$7=36,D49,$A$7=37,D50,$A$7=38,D50,$A$7=39,D50,$A$7=40,D51)</f>
        <v>3</v>
      </c>
      <c r="F37" s="4" t="e" cm="1">
        <f t="array" ref="F37">_xlfn.IFS($A$7=1,0,$A$7=2,0,$A$7=3,0,$A$7=4,0,$A$7=5,0,$A$7=6,0,$A$7=7,D43,$A$7=8,D43,$A$7=9,D43,$A$7=10,D44,$A$7=11,D44,$A$7=12,D45,$A$7=13,D45,$A$7=14,D45,$A$7=15,D45,$A$7=16,D46,$A$7=17,D46,$A$7=18,D46)</f>
        <v>#N/A</v>
      </c>
      <c r="G37" s="4">
        <f t="shared" si="1"/>
        <v>0</v>
      </c>
      <c r="H37" s="4">
        <f t="shared" si="2"/>
        <v>2</v>
      </c>
      <c r="I37" s="4" t="e">
        <f t="shared" si="3"/>
        <v>#N/A</v>
      </c>
      <c r="J37" s="4">
        <f t="shared" ref="J37:L37" si="228">D35</f>
        <v>0</v>
      </c>
      <c r="K37" s="4">
        <f t="shared" si="228"/>
        <v>1</v>
      </c>
      <c r="L37" s="4" t="e">
        <f t="shared" si="228"/>
        <v>#N/A</v>
      </c>
      <c r="M37" s="4">
        <f t="shared" ref="M37:O37" si="229">D34</f>
        <v>0</v>
      </c>
      <c r="N37" s="4">
        <f t="shared" si="229"/>
        <v>0</v>
      </c>
      <c r="O37" s="4" t="e">
        <f t="shared" si="229"/>
        <v>#N/A</v>
      </c>
      <c r="P37" s="4">
        <f t="shared" ref="P37:R37" si="230">D33</f>
        <v>0</v>
      </c>
      <c r="Q37" s="4">
        <f t="shared" si="230"/>
        <v>0</v>
      </c>
      <c r="R37" s="4" t="e">
        <f t="shared" si="230"/>
        <v>#N/A</v>
      </c>
      <c r="S37" s="4">
        <f t="shared" ref="S37:U37" si="231">D32</f>
        <v>0</v>
      </c>
      <c r="T37" s="4">
        <f t="shared" si="231"/>
        <v>0</v>
      </c>
      <c r="U37" s="4" t="e">
        <f t="shared" si="231"/>
        <v>#N/A</v>
      </c>
      <c r="V37" s="4">
        <f t="shared" ref="V37:X37" si="232">D31</f>
        <v>0</v>
      </c>
      <c r="W37" s="4">
        <f t="shared" si="232"/>
        <v>0</v>
      </c>
      <c r="X37" s="4" t="e">
        <f t="shared" si="232"/>
        <v>#N/A</v>
      </c>
      <c r="Y37" s="4">
        <f t="shared" ref="Y37:AA37" si="233">D30</f>
        <v>0</v>
      </c>
      <c r="Z37" s="4">
        <f t="shared" si="233"/>
        <v>0</v>
      </c>
      <c r="AA37" s="4" t="e">
        <f t="shared" si="233"/>
        <v>#N/A</v>
      </c>
      <c r="AB37" s="4" t="str">
        <f t="shared" ref="AB37:AD37" si="234">D29</f>
        <v>11b</v>
      </c>
      <c r="AC37" s="4">
        <f t="shared" si="234"/>
        <v>0</v>
      </c>
      <c r="AD37" s="4" t="e">
        <f t="shared" si="234"/>
        <v>#N/A</v>
      </c>
      <c r="AE37" s="4" t="str">
        <f t="shared" ref="AE37:AF37" si="235">D28</f>
        <v>11a</v>
      </c>
      <c r="AF37" s="4">
        <f t="shared" si="235"/>
        <v>0</v>
      </c>
      <c r="AG37" s="4" t="e">
        <f t="shared" si="179"/>
        <v>#N/A</v>
      </c>
      <c r="AH37" s="4" t="str">
        <f t="shared" si="48"/>
        <v>10d</v>
      </c>
      <c r="AI37" s="4">
        <f t="shared" si="49"/>
        <v>0</v>
      </c>
      <c r="AJ37" s="4" t="e">
        <f t="shared" si="50"/>
        <v>#N/A</v>
      </c>
      <c r="AK37" s="4" t="str">
        <f t="shared" si="59"/>
        <v>10c</v>
      </c>
      <c r="AL37" s="4">
        <f t="shared" si="60"/>
        <v>0</v>
      </c>
      <c r="AM37" s="4" t="e">
        <f t="shared" si="61"/>
        <v>#N/A</v>
      </c>
      <c r="AN37" s="4" t="str">
        <f t="shared" si="70"/>
        <v>10b</v>
      </c>
      <c r="AO37" s="4">
        <f t="shared" si="71"/>
        <v>0</v>
      </c>
      <c r="AP37" s="4" t="e">
        <f t="shared" si="72"/>
        <v>#N/A</v>
      </c>
      <c r="AQ37" s="4" t="str">
        <f t="shared" si="81"/>
        <v>10a</v>
      </c>
      <c r="AR37" s="4">
        <f t="shared" si="82"/>
        <v>0</v>
      </c>
      <c r="AS37" s="4" t="e">
        <f t="shared" si="83"/>
        <v>#N/A</v>
      </c>
      <c r="BF37" s="1"/>
      <c r="BG37" s="1"/>
      <c r="BH37" s="1"/>
      <c r="BI37" s="1"/>
      <c r="BJ37" s="1"/>
      <c r="BK37" s="1"/>
    </row>
    <row r="38" spans="1:63" x14ac:dyDescent="0.2">
      <c r="A38" s="1">
        <v>-12</v>
      </c>
      <c r="B38">
        <v>35</v>
      </c>
      <c r="C38" s="3">
        <f t="shared" si="0"/>
        <v>1.2986111111111112</v>
      </c>
      <c r="D38" s="4">
        <f>'Zeitpläne Stationen'!B37</f>
        <v>0</v>
      </c>
      <c r="E38" s="4" cm="1">
        <f t="array" ref="E38">_xlfn.IFS($A$7=1,0,$A$7=2,0,$A$7=3,D40,$A$7=4,D40,$A$7=5,D40,$A$7=6,D40,$A$7=7,D41,$A$7=8,D41,$A$7=9,D41,$A$7=10,D42,$A$7=11,D42,$A$7=12,D42,$A$7=13,D43,$A$7=14,D43,$A$7=15,D43,$A$7=16,D44,$A$7=17,D44,$A$7=18,D44,$A$7=19,D45,$A$7=20,D45,$A$7=21,D45,$A$7=22,D46,$A$7=23,D46,$A$7=24,D46,$A$7=25,D47,$A$7=26,D47,$A$7=27,D47,$A$7=28,D48,$A$7=29,D48,$A$7=30,D48,$A$7=31,D49,$A$7=32,D49,$A$7=33,D49,$A$7=34,D50,$A$7=35,D50,$A$7=36,D50,$A$7=37,D51,$A$7=38,D51,$A$7=39,D51,$A$7=40,D52)</f>
        <v>4</v>
      </c>
      <c r="F38" s="4" t="e" cm="1">
        <f t="array" ref="F38">_xlfn.IFS($A$7=1,0,$A$7=2,0,$A$7=3,0,$A$7=4,0,$A$7=5,0,$A$7=6,0,$A$7=7,D44,$A$7=8,D44,$A$7=9,D44,$A$7=10,D45,$A$7=11,D45,$A$7=12,D46,$A$7=13,D46,$A$7=14,D46,$A$7=15,D46,$A$7=16,D47,$A$7=17,D47,$A$7=18,D47)</f>
        <v>#N/A</v>
      </c>
      <c r="G38" s="4">
        <f t="shared" si="1"/>
        <v>0</v>
      </c>
      <c r="H38" s="4">
        <f t="shared" si="2"/>
        <v>3</v>
      </c>
      <c r="I38" s="4" t="e">
        <f t="shared" si="3"/>
        <v>#N/A</v>
      </c>
      <c r="J38" s="4">
        <f t="shared" ref="J38:L38" si="236">D36</f>
        <v>0</v>
      </c>
      <c r="K38" s="4">
        <f t="shared" si="236"/>
        <v>2</v>
      </c>
      <c r="L38" s="4" t="e">
        <f t="shared" si="236"/>
        <v>#N/A</v>
      </c>
      <c r="M38" s="4">
        <f t="shared" ref="M38:O38" si="237">D35</f>
        <v>0</v>
      </c>
      <c r="N38" s="4">
        <f t="shared" si="237"/>
        <v>1</v>
      </c>
      <c r="O38" s="4" t="e">
        <f t="shared" si="237"/>
        <v>#N/A</v>
      </c>
      <c r="P38" s="4">
        <f t="shared" ref="P38:R38" si="238">D34</f>
        <v>0</v>
      </c>
      <c r="Q38" s="4">
        <f t="shared" si="238"/>
        <v>0</v>
      </c>
      <c r="R38" s="4" t="e">
        <f t="shared" si="238"/>
        <v>#N/A</v>
      </c>
      <c r="S38" s="4">
        <f t="shared" ref="S38:U38" si="239">D33</f>
        <v>0</v>
      </c>
      <c r="T38" s="4">
        <f t="shared" si="239"/>
        <v>0</v>
      </c>
      <c r="U38" s="4" t="e">
        <f t="shared" si="239"/>
        <v>#N/A</v>
      </c>
      <c r="V38" s="4">
        <f t="shared" ref="V38:X38" si="240">D32</f>
        <v>0</v>
      </c>
      <c r="W38" s="4">
        <f t="shared" si="240"/>
        <v>0</v>
      </c>
      <c r="X38" s="4" t="e">
        <f t="shared" si="240"/>
        <v>#N/A</v>
      </c>
      <c r="Y38" s="4">
        <f t="shared" ref="Y38:AA38" si="241">D31</f>
        <v>0</v>
      </c>
      <c r="Z38" s="4">
        <f t="shared" si="241"/>
        <v>0</v>
      </c>
      <c r="AA38" s="4" t="e">
        <f t="shared" si="241"/>
        <v>#N/A</v>
      </c>
      <c r="AB38" s="4">
        <f t="shared" ref="AB38:AD38" si="242">D30</f>
        <v>0</v>
      </c>
      <c r="AC38" s="4">
        <f t="shared" si="242"/>
        <v>0</v>
      </c>
      <c r="AD38" s="4" t="e">
        <f t="shared" si="242"/>
        <v>#N/A</v>
      </c>
      <c r="AE38" s="4" t="str">
        <f t="shared" ref="AE38:AF38" si="243">D29</f>
        <v>11b</v>
      </c>
      <c r="AF38" s="4">
        <f t="shared" si="243"/>
        <v>0</v>
      </c>
      <c r="AG38" s="4" t="e">
        <f t="shared" si="179"/>
        <v>#N/A</v>
      </c>
      <c r="AH38" s="4" t="str">
        <f t="shared" si="48"/>
        <v>11a</v>
      </c>
      <c r="AI38" s="4">
        <f t="shared" si="49"/>
        <v>0</v>
      </c>
      <c r="AJ38" s="4" t="e">
        <f t="shared" si="50"/>
        <v>#N/A</v>
      </c>
      <c r="AK38" s="4" t="str">
        <f t="shared" si="59"/>
        <v>10d</v>
      </c>
      <c r="AL38" s="4">
        <f t="shared" si="60"/>
        <v>0</v>
      </c>
      <c r="AM38" s="4" t="e">
        <f t="shared" si="61"/>
        <v>#N/A</v>
      </c>
      <c r="AN38" s="4" t="str">
        <f t="shared" si="70"/>
        <v>10c</v>
      </c>
      <c r="AO38" s="4">
        <f t="shared" si="71"/>
        <v>0</v>
      </c>
      <c r="AP38" s="4" t="e">
        <f t="shared" si="72"/>
        <v>#N/A</v>
      </c>
      <c r="AQ38" s="4" t="str">
        <f t="shared" si="81"/>
        <v>10b</v>
      </c>
      <c r="AR38" s="4">
        <f t="shared" si="82"/>
        <v>0</v>
      </c>
      <c r="AS38" s="4" t="e">
        <f t="shared" si="83"/>
        <v>#N/A</v>
      </c>
      <c r="BF38" s="1"/>
      <c r="BG38" s="1"/>
      <c r="BH38" s="1"/>
      <c r="BI38" s="1"/>
      <c r="BJ38" s="1"/>
      <c r="BK38" s="1"/>
    </row>
    <row r="39" spans="1:63" x14ac:dyDescent="0.2">
      <c r="A39" s="1">
        <v>-11</v>
      </c>
      <c r="B39">
        <v>36</v>
      </c>
      <c r="C39" s="3">
        <f t="shared" si="0"/>
        <v>1.3263888888888888</v>
      </c>
      <c r="D39" s="4">
        <f>'Zeitpläne Stationen'!B38</f>
        <v>0</v>
      </c>
      <c r="E39" s="4" cm="1">
        <f t="array" ref="E39">_xlfn.IFS($A$7=1,0,$A$7=2,0,$A$7=3,D41,$A$7=4,D41,$A$7=5,D41,$A$7=6,D41,$A$7=7,D42,$A$7=8,D42,$A$7=9,D42,$A$7=10,D43,$A$7=11,D43,$A$7=12,D43,$A$7=13,D44,$A$7=14,D44,$A$7=15,D44,$A$7=16,D45,$A$7=17,D45,$A$7=18,D45,$A$7=19,D46,$A$7=20,D46,$A$7=21,D46,$A$7=22,D47,$A$7=23,D47,$A$7=24,D47,$A$7=25,D48,$A$7=26,D48,$A$7=27,D48,$A$7=28,D49,$A$7=29,D49,$A$7=30,D49,$A$7=31,D50,$A$7=32,D50,$A$7=33,D50,$A$7=34,D51,$A$7=35,D51,$A$7=36,D51,$A$7=37,D52,$A$7=38,D52,$A$7=39,D52,$A$7=40,D53)</f>
        <v>5</v>
      </c>
      <c r="F39" s="4" t="e" cm="1">
        <f t="array" ref="F39">_xlfn.IFS($A$7=1,0,$A$7=2,0,$A$7=3,0,$A$7=4,0,$A$7=5,0,$A$7=6,0,$A$7=7,D45,$A$7=8,D45,$A$7=9,D45,$A$7=10,D46,$A$7=11,D46,$A$7=12,D47,$A$7=13,D47,$A$7=14,D47,$A$7=15,D47,$A$7=16,D48,$A$7=17,D48,$A$7=18,D48)</f>
        <v>#N/A</v>
      </c>
      <c r="G39" s="4">
        <f t="shared" si="1"/>
        <v>0</v>
      </c>
      <c r="H39" s="4">
        <f t="shared" si="2"/>
        <v>4</v>
      </c>
      <c r="I39" s="4" t="e">
        <f t="shared" si="3"/>
        <v>#N/A</v>
      </c>
      <c r="J39" s="4">
        <f t="shared" ref="J39:L39" si="244">D37</f>
        <v>0</v>
      </c>
      <c r="K39" s="4">
        <f t="shared" si="244"/>
        <v>3</v>
      </c>
      <c r="L39" s="4" t="e">
        <f t="shared" si="244"/>
        <v>#N/A</v>
      </c>
      <c r="M39" s="4">
        <f t="shared" ref="M39:O39" si="245">D36</f>
        <v>0</v>
      </c>
      <c r="N39" s="4">
        <f t="shared" si="245"/>
        <v>2</v>
      </c>
      <c r="O39" s="4" t="e">
        <f t="shared" si="245"/>
        <v>#N/A</v>
      </c>
      <c r="P39" s="4">
        <f t="shared" ref="P39:R39" si="246">D35</f>
        <v>0</v>
      </c>
      <c r="Q39" s="4">
        <f t="shared" si="246"/>
        <v>1</v>
      </c>
      <c r="R39" s="4" t="e">
        <f t="shared" si="246"/>
        <v>#N/A</v>
      </c>
      <c r="S39" s="4">
        <f t="shared" ref="S39:U39" si="247">D34</f>
        <v>0</v>
      </c>
      <c r="T39" s="4">
        <f t="shared" si="247"/>
        <v>0</v>
      </c>
      <c r="U39" s="4" t="e">
        <f t="shared" si="247"/>
        <v>#N/A</v>
      </c>
      <c r="V39" s="4">
        <f t="shared" ref="V39:X39" si="248">D33</f>
        <v>0</v>
      </c>
      <c r="W39" s="4">
        <f t="shared" si="248"/>
        <v>0</v>
      </c>
      <c r="X39" s="4" t="e">
        <f t="shared" si="248"/>
        <v>#N/A</v>
      </c>
      <c r="Y39" s="4">
        <f t="shared" ref="Y39:AA39" si="249">D32</f>
        <v>0</v>
      </c>
      <c r="Z39" s="4">
        <f t="shared" si="249"/>
        <v>0</v>
      </c>
      <c r="AA39" s="4" t="e">
        <f t="shared" si="249"/>
        <v>#N/A</v>
      </c>
      <c r="AB39" s="4">
        <f t="shared" ref="AB39:AD39" si="250">D31</f>
        <v>0</v>
      </c>
      <c r="AC39" s="4">
        <f t="shared" si="250"/>
        <v>0</v>
      </c>
      <c r="AD39" s="4" t="e">
        <f t="shared" si="250"/>
        <v>#N/A</v>
      </c>
      <c r="AE39" s="4">
        <f t="shared" ref="AE39:AF39" si="251">D30</f>
        <v>0</v>
      </c>
      <c r="AF39" s="4">
        <f t="shared" si="251"/>
        <v>0</v>
      </c>
      <c r="AG39" s="4" t="e">
        <f t="shared" si="179"/>
        <v>#N/A</v>
      </c>
      <c r="AH39" s="4" t="str">
        <f t="shared" si="48"/>
        <v>11b</v>
      </c>
      <c r="AI39" s="4">
        <f t="shared" si="49"/>
        <v>0</v>
      </c>
      <c r="AJ39" s="4" t="e">
        <f t="shared" si="50"/>
        <v>#N/A</v>
      </c>
      <c r="AK39" s="4" t="str">
        <f t="shared" si="59"/>
        <v>11a</v>
      </c>
      <c r="AL39" s="4">
        <f t="shared" si="60"/>
        <v>0</v>
      </c>
      <c r="AM39" s="4" t="e">
        <f t="shared" si="61"/>
        <v>#N/A</v>
      </c>
      <c r="AN39" s="4" t="str">
        <f t="shared" si="70"/>
        <v>10d</v>
      </c>
      <c r="AO39" s="4">
        <f t="shared" si="71"/>
        <v>0</v>
      </c>
      <c r="AP39" s="4" t="e">
        <f t="shared" si="72"/>
        <v>#N/A</v>
      </c>
      <c r="AQ39" s="4" t="str">
        <f t="shared" si="81"/>
        <v>10c</v>
      </c>
      <c r="AR39" s="4">
        <f t="shared" si="82"/>
        <v>0</v>
      </c>
      <c r="AS39" s="4" t="e">
        <f t="shared" si="83"/>
        <v>#N/A</v>
      </c>
      <c r="BF39" s="1"/>
      <c r="BG39" s="1"/>
      <c r="BH39" s="1"/>
      <c r="BI39" s="1"/>
      <c r="BJ39" s="1"/>
      <c r="BK39" s="1"/>
    </row>
    <row r="40" spans="1:63" x14ac:dyDescent="0.2">
      <c r="A40" s="1">
        <v>-10</v>
      </c>
      <c r="B40">
        <v>37</v>
      </c>
      <c r="C40" s="3">
        <f t="shared" si="0"/>
        <v>0.35416666666666669</v>
      </c>
      <c r="D40" s="4">
        <f>'Zeitpläne Stationen'!B39</f>
        <v>0</v>
      </c>
      <c r="E40" s="4" cm="1">
        <f t="array" ref="E40">_xlfn.IFS($A$7=1,0,$A$7=2,0,$A$7=3,D42,$A$7=4,D42,$A$7=5,D42,$A$7=6,D42,$A$7=7,D43,$A$7=8,D43,$A$7=9,D43,$A$7=10,D44,$A$7=11,D44,$A$7=12,D44,$A$7=13,D45,$A$7=14,D45,$A$7=15,D45,$A$7=16,D46,$A$7=17,D46,$A$7=18,D46,$A$7=19,D47,$A$7=20,D47,$A$7=21,D47,$A$7=22,D48,$A$7=23,D48,$A$7=24,D48,$A$7=25,D49,$A$7=26,D49,$A$7=27,D49,$A$7=28,D50,$A$7=29,D50,$A$7=30,D50,$A$7=31,D51,$A$7=32,D51,$A$7=33,D51,$A$7=34,D52,$A$7=35,D52,$A$7=36,D52,$A$7=37,D53,$A$7=38,D53,$A$7=39,D53,$A$7=40,D54)</f>
        <v>6</v>
      </c>
      <c r="F40" s="4" t="e" cm="1">
        <f t="array" ref="F40">_xlfn.IFS($A$7=1,0,$A$7=2,0,$A$7=3,0,$A$7=4,0,$A$7=5,0,$A$7=6,0,$A$7=7,D46,$A$7=8,D46,$A$7=9,D46,$A$7=10,D47,$A$7=11,D47,$A$7=12,D48,$A$7=13,D48,$A$7=14,D48,$A$7=15,D48,$A$7=16,D49,$A$7=17,D49,$A$7=18,D49)</f>
        <v>#N/A</v>
      </c>
      <c r="G40" s="4">
        <f t="shared" si="1"/>
        <v>0</v>
      </c>
      <c r="H40" s="4">
        <f t="shared" si="2"/>
        <v>5</v>
      </c>
      <c r="I40" s="4" t="e">
        <f t="shared" si="3"/>
        <v>#N/A</v>
      </c>
      <c r="J40" s="4">
        <f t="shared" ref="J40:L40" si="252">D38</f>
        <v>0</v>
      </c>
      <c r="K40" s="4">
        <f t="shared" si="252"/>
        <v>4</v>
      </c>
      <c r="L40" s="4" t="e">
        <f t="shared" si="252"/>
        <v>#N/A</v>
      </c>
      <c r="M40" s="4">
        <f t="shared" ref="M40:O40" si="253">D37</f>
        <v>0</v>
      </c>
      <c r="N40" s="4">
        <f t="shared" si="253"/>
        <v>3</v>
      </c>
      <c r="O40" s="4" t="e">
        <f t="shared" si="253"/>
        <v>#N/A</v>
      </c>
      <c r="P40" s="4">
        <f t="shared" ref="P40:R40" si="254">D36</f>
        <v>0</v>
      </c>
      <c r="Q40" s="4">
        <f t="shared" si="254"/>
        <v>2</v>
      </c>
      <c r="R40" s="4" t="e">
        <f t="shared" si="254"/>
        <v>#N/A</v>
      </c>
      <c r="S40" s="4">
        <f t="shared" ref="S40:U40" si="255">D35</f>
        <v>0</v>
      </c>
      <c r="T40" s="4">
        <f t="shared" si="255"/>
        <v>1</v>
      </c>
      <c r="U40" s="4" t="e">
        <f t="shared" si="255"/>
        <v>#N/A</v>
      </c>
      <c r="V40" s="4">
        <f t="shared" ref="V40:X40" si="256">D34</f>
        <v>0</v>
      </c>
      <c r="W40" s="4">
        <f t="shared" si="256"/>
        <v>0</v>
      </c>
      <c r="X40" s="4" t="e">
        <f t="shared" si="256"/>
        <v>#N/A</v>
      </c>
      <c r="Y40" s="4">
        <f t="shared" ref="Y40:AA40" si="257">D33</f>
        <v>0</v>
      </c>
      <c r="Z40" s="4">
        <f t="shared" si="257"/>
        <v>0</v>
      </c>
      <c r="AA40" s="4" t="e">
        <f t="shared" si="257"/>
        <v>#N/A</v>
      </c>
      <c r="AB40" s="4">
        <f t="shared" ref="AB40:AD40" si="258">D32</f>
        <v>0</v>
      </c>
      <c r="AC40" s="4">
        <f t="shared" si="258"/>
        <v>0</v>
      </c>
      <c r="AD40" s="4" t="e">
        <f t="shared" si="258"/>
        <v>#N/A</v>
      </c>
      <c r="AE40" s="4">
        <f t="shared" ref="AE40:AF40" si="259">D31</f>
        <v>0</v>
      </c>
      <c r="AF40" s="4">
        <f t="shared" si="259"/>
        <v>0</v>
      </c>
      <c r="AG40" s="4" t="e">
        <f t="shared" si="179"/>
        <v>#N/A</v>
      </c>
      <c r="AH40" s="4">
        <f t="shared" si="48"/>
        <v>0</v>
      </c>
      <c r="AI40" s="4">
        <f t="shared" si="49"/>
        <v>0</v>
      </c>
      <c r="AJ40" s="4" t="e">
        <f t="shared" si="50"/>
        <v>#N/A</v>
      </c>
      <c r="AK40" s="4" t="str">
        <f t="shared" si="59"/>
        <v>11b</v>
      </c>
      <c r="AL40" s="4">
        <f t="shared" si="60"/>
        <v>0</v>
      </c>
      <c r="AM40" s="4" t="e">
        <f t="shared" si="61"/>
        <v>#N/A</v>
      </c>
      <c r="AN40" s="4" t="str">
        <f t="shared" si="70"/>
        <v>11a</v>
      </c>
      <c r="AO40" s="4">
        <f t="shared" si="71"/>
        <v>0</v>
      </c>
      <c r="AP40" s="4" t="e">
        <f t="shared" si="72"/>
        <v>#N/A</v>
      </c>
      <c r="AQ40" s="4" t="str">
        <f t="shared" si="81"/>
        <v>10d</v>
      </c>
      <c r="AR40" s="4">
        <f t="shared" si="82"/>
        <v>0</v>
      </c>
      <c r="AS40" s="4" t="e">
        <f t="shared" si="83"/>
        <v>#N/A</v>
      </c>
      <c r="BF40" s="1"/>
      <c r="BG40" s="1"/>
      <c r="BH40" s="1"/>
      <c r="BI40" s="1"/>
      <c r="BJ40" s="1"/>
      <c r="BK40" s="1"/>
    </row>
    <row r="41" spans="1:63" x14ac:dyDescent="0.2">
      <c r="A41" s="1">
        <v>-9</v>
      </c>
      <c r="B41">
        <v>38</v>
      </c>
      <c r="C41" s="3">
        <f t="shared" si="0"/>
        <v>0.38194444444444459</v>
      </c>
      <c r="D41" s="4">
        <f>'Zeitpläne Stationen'!B40</f>
        <v>0</v>
      </c>
      <c r="E41" s="4" cm="1">
        <f t="array" ref="E41">_xlfn.IFS($A$7=1,0,$A$7=2,0,$A$7=3,D43,$A$7=4,D43,$A$7=5,D43,$A$7=6,D43,$A$7=7,D44,$A$7=8,D44,$A$7=9,D44,$A$7=10,D45,$A$7=11,D45,$A$7=12,D45,$A$7=13,D46,$A$7=14,D46,$A$7=15,D46,$A$7=16,D47,$A$7=17,D47,$A$7=18,D47,$A$7=19,D48,$A$7=20,D48,$A$7=21,D48,$A$7=22,D49,$A$7=23,D49,$A$7=24,D49,$A$7=25,D50,$A$7=26,D50,$A$7=27,D50,$A$7=28,D51,$A$7=29,D51,$A$7=30,D51,$A$7=31,D52,$A$7=32,D52,$A$7=33,D52,$A$7=34,D53,$A$7=35,D53,$A$7=36,D53,$A$7=37,D54,$A$7=38,D54,$A$7=39,D54,$A$7=40,D55)</f>
        <v>7</v>
      </c>
      <c r="F41" s="4" t="e" cm="1">
        <f t="array" ref="F41">_xlfn.IFS($A$7=1,0,$A$7=2,0,$A$7=3,0,$A$7=4,0,$A$7=5,0,$A$7=6,0,$A$7=7,D47,$A$7=8,D47,$A$7=9,D47,$A$7=10,D48,$A$7=11,D48,$A$7=12,D49,$A$7=13,D49,$A$7=14,D49,$A$7=15,D49,$A$7=16,D50,$A$7=17,D50,$A$7=18,D50)</f>
        <v>#N/A</v>
      </c>
      <c r="G41" s="4">
        <f t="shared" si="1"/>
        <v>0</v>
      </c>
      <c r="H41" s="4">
        <f t="shared" si="2"/>
        <v>6</v>
      </c>
      <c r="I41" s="4" t="e">
        <f t="shared" si="3"/>
        <v>#N/A</v>
      </c>
      <c r="J41" s="4">
        <f t="shared" ref="J41:L41" si="260">D39</f>
        <v>0</v>
      </c>
      <c r="K41" s="4">
        <f t="shared" si="260"/>
        <v>5</v>
      </c>
      <c r="L41" s="4" t="e">
        <f t="shared" si="260"/>
        <v>#N/A</v>
      </c>
      <c r="M41" s="4">
        <f t="shared" ref="M41:O41" si="261">D38</f>
        <v>0</v>
      </c>
      <c r="N41" s="4">
        <f t="shared" si="261"/>
        <v>4</v>
      </c>
      <c r="O41" s="4" t="e">
        <f t="shared" si="261"/>
        <v>#N/A</v>
      </c>
      <c r="P41" s="4">
        <f t="shared" ref="P41:R41" si="262">D37</f>
        <v>0</v>
      </c>
      <c r="Q41" s="4">
        <f t="shared" si="262"/>
        <v>3</v>
      </c>
      <c r="R41" s="4" t="e">
        <f t="shared" si="262"/>
        <v>#N/A</v>
      </c>
      <c r="S41" s="4">
        <f t="shared" ref="S41:U41" si="263">D36</f>
        <v>0</v>
      </c>
      <c r="T41" s="4">
        <f t="shared" si="263"/>
        <v>2</v>
      </c>
      <c r="U41" s="4" t="e">
        <f t="shared" si="263"/>
        <v>#N/A</v>
      </c>
      <c r="V41" s="4">
        <f t="shared" ref="V41:X41" si="264">D35</f>
        <v>0</v>
      </c>
      <c r="W41" s="4">
        <f t="shared" si="264"/>
        <v>1</v>
      </c>
      <c r="X41" s="4" t="e">
        <f t="shared" si="264"/>
        <v>#N/A</v>
      </c>
      <c r="Y41" s="4">
        <f t="shared" ref="Y41:AA41" si="265">D34</f>
        <v>0</v>
      </c>
      <c r="Z41" s="4">
        <f t="shared" si="265"/>
        <v>0</v>
      </c>
      <c r="AA41" s="4" t="e">
        <f t="shared" si="265"/>
        <v>#N/A</v>
      </c>
      <c r="AB41" s="4">
        <f t="shared" ref="AB41:AD41" si="266">D33</f>
        <v>0</v>
      </c>
      <c r="AC41" s="4">
        <f t="shared" si="266"/>
        <v>0</v>
      </c>
      <c r="AD41" s="4" t="e">
        <f t="shared" si="266"/>
        <v>#N/A</v>
      </c>
      <c r="AE41" s="4">
        <f t="shared" ref="AE41:AF41" si="267">D32</f>
        <v>0</v>
      </c>
      <c r="AF41" s="4">
        <f t="shared" si="267"/>
        <v>0</v>
      </c>
      <c r="AG41" s="4" t="e">
        <f t="shared" si="179"/>
        <v>#N/A</v>
      </c>
      <c r="AH41" s="4">
        <f t="shared" si="48"/>
        <v>0</v>
      </c>
      <c r="AI41" s="4">
        <f t="shared" si="49"/>
        <v>0</v>
      </c>
      <c r="AJ41" s="4" t="e">
        <f t="shared" si="50"/>
        <v>#N/A</v>
      </c>
      <c r="AK41" s="4">
        <f t="shared" si="59"/>
        <v>0</v>
      </c>
      <c r="AL41" s="4">
        <f t="shared" si="60"/>
        <v>0</v>
      </c>
      <c r="AM41" s="4" t="e">
        <f t="shared" si="61"/>
        <v>#N/A</v>
      </c>
      <c r="AN41" s="4" t="str">
        <f t="shared" si="70"/>
        <v>11b</v>
      </c>
      <c r="AO41" s="4">
        <f t="shared" si="71"/>
        <v>0</v>
      </c>
      <c r="AP41" s="4" t="e">
        <f t="shared" si="72"/>
        <v>#N/A</v>
      </c>
      <c r="AQ41" s="4" t="str">
        <f t="shared" si="81"/>
        <v>11a</v>
      </c>
      <c r="AR41" s="4">
        <f t="shared" si="82"/>
        <v>0</v>
      </c>
      <c r="AS41" s="4" t="e">
        <f t="shared" si="83"/>
        <v>#N/A</v>
      </c>
      <c r="BF41" s="1"/>
      <c r="BG41" s="1"/>
      <c r="BH41" s="1"/>
      <c r="BI41" s="1"/>
      <c r="BJ41" s="1"/>
      <c r="BK41" s="1"/>
    </row>
    <row r="42" spans="1:63" x14ac:dyDescent="0.2">
      <c r="A42" s="1">
        <v>-8</v>
      </c>
      <c r="B42">
        <v>39</v>
      </c>
      <c r="C42" s="3">
        <f t="shared" si="0"/>
        <v>0.40972222222222227</v>
      </c>
      <c r="D42" s="4">
        <f>'Zeitpläne Stationen'!B41</f>
        <v>0</v>
      </c>
      <c r="E42" s="4" cm="1">
        <f t="array" ref="E42">_xlfn.IFS($A$7=1,0,$A$7=2,0,$A$7=3,D44,$A$7=4,D44,$A$7=5,D44,$A$7=6,D44,$A$7=7,D45,$A$7=8,D45,$A$7=9,D45,$A$7=10,D46,$A$7=11,D46,$A$7=12,D46,$A$7=13,D47,$A$7=14,D47,$A$7=15,D47,$A$7=16,D48,$A$7=17,D48,$A$7=18,D48,$A$7=19,D49,$A$7=20,D49,$A$7=21,D49,$A$7=22,D50,$A$7=23,D50,$A$7=24,D50,$A$7=25,D51,$A$7=26,D51,$A$7=27,D51,$A$7=28,D52,$A$7=29,D52,$A$7=30,D52,$A$7=31,D53,$A$7=32,D53,$A$7=33,D53,$A$7=34,D54,$A$7=35,D54,$A$7=36,D54,$A$7=37,D55,$A$7=38,D55,$A$7=39,D55,$A$7=40,D56)</f>
        <v>8</v>
      </c>
      <c r="F42" s="4" t="e" cm="1">
        <f t="array" ref="F42">_xlfn.IFS($A$7=1,0,$A$7=2,0,$A$7=3,0,$A$7=4,0,$A$7=5,0,$A$7=6,0,$A$7=7,D48,$A$7=8,D48,$A$7=9,D48,$A$7=10,D49,$A$7=11,D49,$A$7=12,D50,$A$7=13,D50,$A$7=14,D50,$A$7=15,D50,$A$7=16,D51,$A$7=17,D51,$A$7=18,D51)</f>
        <v>#N/A</v>
      </c>
      <c r="G42" s="4">
        <f t="shared" si="1"/>
        <v>0</v>
      </c>
      <c r="H42" s="4">
        <f t="shared" si="2"/>
        <v>7</v>
      </c>
      <c r="I42" s="4" t="e">
        <f t="shared" si="3"/>
        <v>#N/A</v>
      </c>
      <c r="J42" s="4">
        <f t="shared" ref="J42:L42" si="268">D40</f>
        <v>0</v>
      </c>
      <c r="K42" s="4">
        <f t="shared" si="268"/>
        <v>6</v>
      </c>
      <c r="L42" s="4" t="e">
        <f t="shared" si="268"/>
        <v>#N/A</v>
      </c>
      <c r="M42" s="4">
        <f t="shared" ref="M42:O42" si="269">D39</f>
        <v>0</v>
      </c>
      <c r="N42" s="4">
        <f t="shared" si="269"/>
        <v>5</v>
      </c>
      <c r="O42" s="4" t="e">
        <f t="shared" si="269"/>
        <v>#N/A</v>
      </c>
      <c r="P42" s="4">
        <f t="shared" ref="P42:R42" si="270">D38</f>
        <v>0</v>
      </c>
      <c r="Q42" s="4">
        <f t="shared" si="270"/>
        <v>4</v>
      </c>
      <c r="R42" s="4" t="e">
        <f t="shared" si="270"/>
        <v>#N/A</v>
      </c>
      <c r="S42" s="4">
        <f t="shared" ref="S42:U42" si="271">D37</f>
        <v>0</v>
      </c>
      <c r="T42" s="4">
        <f t="shared" si="271"/>
        <v>3</v>
      </c>
      <c r="U42" s="4" t="e">
        <f t="shared" si="271"/>
        <v>#N/A</v>
      </c>
      <c r="V42" s="4">
        <f t="shared" ref="V42:X42" si="272">D36</f>
        <v>0</v>
      </c>
      <c r="W42" s="4">
        <f t="shared" si="272"/>
        <v>2</v>
      </c>
      <c r="X42" s="4" t="e">
        <f t="shared" si="272"/>
        <v>#N/A</v>
      </c>
      <c r="Y42" s="4">
        <f t="shared" ref="Y42:AA42" si="273">D35</f>
        <v>0</v>
      </c>
      <c r="Z42" s="4">
        <f t="shared" si="273"/>
        <v>1</v>
      </c>
      <c r="AA42" s="4" t="e">
        <f t="shared" si="273"/>
        <v>#N/A</v>
      </c>
      <c r="AB42" s="4">
        <f t="shared" ref="AB42:AD42" si="274">D34</f>
        <v>0</v>
      </c>
      <c r="AC42" s="4">
        <f t="shared" si="274"/>
        <v>0</v>
      </c>
      <c r="AD42" s="4" t="e">
        <f t="shared" si="274"/>
        <v>#N/A</v>
      </c>
      <c r="AE42" s="4">
        <f t="shared" ref="AE42:AF42" si="275">D33</f>
        <v>0</v>
      </c>
      <c r="AF42" s="4">
        <f t="shared" si="275"/>
        <v>0</v>
      </c>
      <c r="AG42" s="4" t="e">
        <f t="shared" si="179"/>
        <v>#N/A</v>
      </c>
      <c r="AH42" s="4">
        <f t="shared" si="48"/>
        <v>0</v>
      </c>
      <c r="AI42" s="4">
        <f t="shared" si="49"/>
        <v>0</v>
      </c>
      <c r="AJ42" s="4" t="e">
        <f t="shared" si="50"/>
        <v>#N/A</v>
      </c>
      <c r="AK42" s="4">
        <f t="shared" si="59"/>
        <v>0</v>
      </c>
      <c r="AL42" s="4">
        <f t="shared" si="60"/>
        <v>0</v>
      </c>
      <c r="AM42" s="4" t="e">
        <f t="shared" si="61"/>
        <v>#N/A</v>
      </c>
      <c r="AN42" s="4">
        <f t="shared" si="70"/>
        <v>0</v>
      </c>
      <c r="AO42" s="4">
        <f t="shared" si="71"/>
        <v>0</v>
      </c>
      <c r="AP42" s="4" t="e">
        <f t="shared" si="72"/>
        <v>#N/A</v>
      </c>
      <c r="AQ42" s="4" t="str">
        <f t="shared" si="81"/>
        <v>11b</v>
      </c>
      <c r="AR42" s="4">
        <f t="shared" si="82"/>
        <v>0</v>
      </c>
      <c r="AS42" s="4" t="e">
        <f t="shared" si="83"/>
        <v>#N/A</v>
      </c>
      <c r="BF42" s="1"/>
      <c r="BG42" s="1"/>
      <c r="BH42" s="1"/>
      <c r="BI42" s="1"/>
      <c r="BJ42" s="1"/>
      <c r="BK42" s="1"/>
    </row>
    <row r="43" spans="1:63" x14ac:dyDescent="0.2">
      <c r="A43" s="1">
        <v>-7</v>
      </c>
      <c r="B43">
        <v>40</v>
      </c>
      <c r="C43" s="3">
        <f t="shared" si="0"/>
        <v>0.43749999999999994</v>
      </c>
      <c r="D43" s="4">
        <f>'Zeitpläne Stationen'!B42</f>
        <v>0</v>
      </c>
      <c r="E43" s="4" cm="1">
        <f t="array" ref="E43">_xlfn.IFS($A$7=1,0,$A$7=2,0,$A$7=3,D45,$A$7=4,D45,$A$7=5,D45,$A$7=6,D45,$A$7=7,D46,$A$7=8,D46,$A$7=9,D46,$A$7=10,D47,$A$7=11,D47,$A$7=12,D47,$A$7=13,D48,$A$7=14,D48,$A$7=15,D48,$A$7=16,D49,$A$7=17,D49,$A$7=18,D49,$A$7=19,D50,$A$7=20,D50,$A$7=21,D50,$A$7=22,D51,$A$7=23,D51,$A$7=24,D51,$A$7=25,D52,$A$7=26,D52,$A$7=27,D52,$A$7=28,D53,$A$7=29,D53,$A$7=30,D53,$A$7=31,D54,$A$7=32,D54,$A$7=33,D54,$A$7=34,D55,$A$7=35,D55,$A$7=36,D55,$A$7=37,D56,$A$7=38,D56,$A$7=39,D56,$A$7=40,D57)</f>
        <v>9</v>
      </c>
      <c r="F43" s="4" t="e" cm="1">
        <f t="array" ref="F43">_xlfn.IFS($A$7=1,0,$A$7=2,0,$A$7=3,0,$A$7=4,0,$A$7=5,0,$A$7=6,0,$A$7=7,D49,$A$7=8,D49,$A$7=9,D49,$A$7=10,D50,$A$7=11,D50,$A$7=12,D51,$A$7=13,D51,$A$7=14,D51,$A$7=15,D51,$A$7=16,D52,$A$7=17,D52,$A$7=18,D52)</f>
        <v>#N/A</v>
      </c>
      <c r="G43" s="4">
        <f t="shared" si="1"/>
        <v>0</v>
      </c>
      <c r="H43" s="4">
        <f t="shared" si="2"/>
        <v>8</v>
      </c>
      <c r="I43" s="4" t="e">
        <f t="shared" si="3"/>
        <v>#N/A</v>
      </c>
      <c r="J43" s="4">
        <f t="shared" ref="J43:L43" si="276">D41</f>
        <v>0</v>
      </c>
      <c r="K43" s="4">
        <f t="shared" si="276"/>
        <v>7</v>
      </c>
      <c r="L43" s="4" t="e">
        <f t="shared" si="276"/>
        <v>#N/A</v>
      </c>
      <c r="M43" s="4">
        <f t="shared" ref="M43:O43" si="277">D40</f>
        <v>0</v>
      </c>
      <c r="N43" s="4">
        <f t="shared" si="277"/>
        <v>6</v>
      </c>
      <c r="O43" s="4" t="e">
        <f t="shared" si="277"/>
        <v>#N/A</v>
      </c>
      <c r="P43" s="4">
        <f t="shared" ref="P43:R43" si="278">D39</f>
        <v>0</v>
      </c>
      <c r="Q43" s="4">
        <f t="shared" si="278"/>
        <v>5</v>
      </c>
      <c r="R43" s="4" t="e">
        <f t="shared" si="278"/>
        <v>#N/A</v>
      </c>
      <c r="S43" s="4">
        <f t="shared" ref="S43:U43" si="279">D38</f>
        <v>0</v>
      </c>
      <c r="T43" s="4">
        <f t="shared" si="279"/>
        <v>4</v>
      </c>
      <c r="U43" s="4" t="e">
        <f t="shared" si="279"/>
        <v>#N/A</v>
      </c>
      <c r="V43" s="4">
        <f t="shared" ref="V43:X43" si="280">D37</f>
        <v>0</v>
      </c>
      <c r="W43" s="4">
        <f t="shared" si="280"/>
        <v>3</v>
      </c>
      <c r="X43" s="4" t="e">
        <f t="shared" si="280"/>
        <v>#N/A</v>
      </c>
      <c r="Y43" s="4">
        <f t="shared" ref="Y43:AA43" si="281">D36</f>
        <v>0</v>
      </c>
      <c r="Z43" s="4">
        <f t="shared" si="281"/>
        <v>2</v>
      </c>
      <c r="AA43" s="4" t="e">
        <f t="shared" si="281"/>
        <v>#N/A</v>
      </c>
      <c r="AB43" s="4">
        <f t="shared" ref="AB43:AD43" si="282">D35</f>
        <v>0</v>
      </c>
      <c r="AC43" s="4">
        <f t="shared" si="282"/>
        <v>1</v>
      </c>
      <c r="AD43" s="4" t="e">
        <f t="shared" si="282"/>
        <v>#N/A</v>
      </c>
      <c r="AE43" s="4">
        <f t="shared" ref="AE43:AF43" si="283">D34</f>
        <v>0</v>
      </c>
      <c r="AF43" s="4">
        <f t="shared" si="283"/>
        <v>0</v>
      </c>
      <c r="AG43" s="4" t="e">
        <f t="shared" si="179"/>
        <v>#N/A</v>
      </c>
      <c r="AH43" s="4">
        <f t="shared" si="48"/>
        <v>0</v>
      </c>
      <c r="AI43" s="4">
        <f t="shared" si="49"/>
        <v>0</v>
      </c>
      <c r="AJ43" s="4" t="e">
        <f t="shared" si="50"/>
        <v>#N/A</v>
      </c>
      <c r="AK43" s="4">
        <f t="shared" si="59"/>
        <v>0</v>
      </c>
      <c r="AL43" s="4">
        <f t="shared" si="60"/>
        <v>0</v>
      </c>
      <c r="AM43" s="4" t="e">
        <f t="shared" si="61"/>
        <v>#N/A</v>
      </c>
      <c r="AN43" s="4">
        <f t="shared" si="70"/>
        <v>0</v>
      </c>
      <c r="AO43" s="4">
        <f t="shared" si="71"/>
        <v>0</v>
      </c>
      <c r="AP43" s="4" t="e">
        <f t="shared" si="72"/>
        <v>#N/A</v>
      </c>
      <c r="AQ43" s="4">
        <f t="shared" si="81"/>
        <v>0</v>
      </c>
      <c r="AR43" s="4">
        <f t="shared" si="82"/>
        <v>0</v>
      </c>
      <c r="AS43" s="4" t="e">
        <f t="shared" si="83"/>
        <v>#N/A</v>
      </c>
      <c r="BF43" s="1"/>
      <c r="BG43" s="1"/>
      <c r="BH43" s="1"/>
      <c r="BI43" s="1"/>
      <c r="BJ43" s="1"/>
      <c r="BK43" s="1"/>
    </row>
    <row r="44" spans="1:63" x14ac:dyDescent="0.2">
      <c r="C44" s="1">
        <v>0</v>
      </c>
      <c r="D44" s="1">
        <v>1</v>
      </c>
      <c r="E44" s="1" t="str">
        <f t="shared" ref="E44:E83" si="284">D4</f>
        <v>5a</v>
      </c>
    </row>
    <row r="45" spans="1:63" x14ac:dyDescent="0.2">
      <c r="C45" s="1">
        <v>1</v>
      </c>
      <c r="D45" s="1">
        <v>2</v>
      </c>
      <c r="E45" s="1" t="str">
        <f t="shared" si="284"/>
        <v>5b</v>
      </c>
    </row>
    <row r="46" spans="1:63" x14ac:dyDescent="0.2">
      <c r="C46" s="1">
        <v>2</v>
      </c>
      <c r="D46" s="1">
        <v>3</v>
      </c>
      <c r="E46" s="1" t="str">
        <f t="shared" si="284"/>
        <v>5c</v>
      </c>
    </row>
    <row r="47" spans="1:63" x14ac:dyDescent="0.2">
      <c r="C47" s="1">
        <v>3</v>
      </c>
      <c r="D47" s="1">
        <v>4</v>
      </c>
      <c r="E47" s="1" t="str">
        <f t="shared" si="284"/>
        <v>5d</v>
      </c>
    </row>
    <row r="48" spans="1:63" x14ac:dyDescent="0.2">
      <c r="C48" s="1">
        <v>4</v>
      </c>
      <c r="D48" s="1">
        <v>5</v>
      </c>
      <c r="E48" s="1" t="str">
        <f t="shared" si="284"/>
        <v>6a</v>
      </c>
    </row>
    <row r="49" spans="3:5" x14ac:dyDescent="0.2">
      <c r="C49" s="1">
        <v>5</v>
      </c>
      <c r="D49" s="1">
        <v>6</v>
      </c>
      <c r="E49" s="1" t="str">
        <f t="shared" si="284"/>
        <v>6b</v>
      </c>
    </row>
    <row r="50" spans="3:5" x14ac:dyDescent="0.2">
      <c r="C50" s="1">
        <v>6</v>
      </c>
      <c r="D50" s="1">
        <v>7</v>
      </c>
      <c r="E50" s="1" t="str">
        <f t="shared" si="284"/>
        <v>6c</v>
      </c>
    </row>
    <row r="51" spans="3:5" x14ac:dyDescent="0.2">
      <c r="C51" s="1">
        <v>7</v>
      </c>
      <c r="D51" s="1">
        <v>8</v>
      </c>
      <c r="E51" s="1" t="str">
        <f t="shared" si="284"/>
        <v>6d</v>
      </c>
    </row>
    <row r="52" spans="3:5" x14ac:dyDescent="0.2">
      <c r="C52" s="1">
        <v>8</v>
      </c>
      <c r="D52" s="1">
        <v>9</v>
      </c>
      <c r="E52" s="1" t="str">
        <f t="shared" si="284"/>
        <v>7a</v>
      </c>
    </row>
    <row r="53" spans="3:5" x14ac:dyDescent="0.2">
      <c r="C53" s="1">
        <v>9</v>
      </c>
      <c r="D53" s="1">
        <v>10</v>
      </c>
      <c r="E53" s="1" t="str">
        <f t="shared" si="284"/>
        <v>7b</v>
      </c>
    </row>
    <row r="54" spans="3:5" x14ac:dyDescent="0.2">
      <c r="C54" s="1">
        <v>10</v>
      </c>
      <c r="D54" s="1">
        <v>11</v>
      </c>
      <c r="E54" s="1" t="str">
        <f t="shared" si="284"/>
        <v>7c</v>
      </c>
    </row>
    <row r="55" spans="3:5" x14ac:dyDescent="0.2">
      <c r="C55" s="1">
        <v>11</v>
      </c>
      <c r="D55" s="1">
        <v>12</v>
      </c>
      <c r="E55" s="1" t="str">
        <f t="shared" si="284"/>
        <v>7d</v>
      </c>
    </row>
    <row r="56" spans="3:5" x14ac:dyDescent="0.2">
      <c r="C56" s="1">
        <v>12</v>
      </c>
      <c r="D56" s="1">
        <v>13</v>
      </c>
      <c r="E56" s="1" t="str">
        <f t="shared" si="284"/>
        <v>8a</v>
      </c>
    </row>
    <row r="57" spans="3:5" x14ac:dyDescent="0.2">
      <c r="C57" s="1">
        <v>13</v>
      </c>
      <c r="D57" s="1">
        <v>14</v>
      </c>
      <c r="E57" s="1" t="str">
        <f t="shared" si="284"/>
        <v>8b</v>
      </c>
    </row>
    <row r="58" spans="3:5" x14ac:dyDescent="0.2">
      <c r="C58" s="1">
        <v>14</v>
      </c>
      <c r="D58" s="1">
        <v>15</v>
      </c>
      <c r="E58" s="1" t="str">
        <f t="shared" si="284"/>
        <v>8c</v>
      </c>
    </row>
    <row r="59" spans="3:5" x14ac:dyDescent="0.2">
      <c r="C59" s="1">
        <v>15</v>
      </c>
      <c r="D59" s="1">
        <v>16</v>
      </c>
      <c r="E59" s="1" t="str">
        <f t="shared" si="284"/>
        <v>8d</v>
      </c>
    </row>
    <row r="60" spans="3:5" x14ac:dyDescent="0.2">
      <c r="C60" s="1">
        <v>16</v>
      </c>
      <c r="D60" s="1">
        <v>17</v>
      </c>
      <c r="E60" s="1" t="str">
        <f t="shared" si="284"/>
        <v>9a</v>
      </c>
    </row>
    <row r="61" spans="3:5" x14ac:dyDescent="0.2">
      <c r="C61" s="1">
        <v>17</v>
      </c>
      <c r="D61" s="1">
        <v>18</v>
      </c>
      <c r="E61" s="1" t="str">
        <f t="shared" si="284"/>
        <v>9b</v>
      </c>
    </row>
    <row r="62" spans="3:5" x14ac:dyDescent="0.2">
      <c r="C62" s="1">
        <v>18</v>
      </c>
      <c r="D62" s="1">
        <v>19</v>
      </c>
      <c r="E62" s="1" t="str">
        <f t="shared" si="284"/>
        <v>9c</v>
      </c>
    </row>
    <row r="63" spans="3:5" x14ac:dyDescent="0.2">
      <c r="C63" s="1">
        <v>19</v>
      </c>
      <c r="D63" s="1">
        <v>20</v>
      </c>
      <c r="E63" s="1" t="str">
        <f t="shared" si="284"/>
        <v>9d</v>
      </c>
    </row>
    <row r="64" spans="3:5" x14ac:dyDescent="0.2">
      <c r="C64" s="1">
        <v>20</v>
      </c>
      <c r="D64" s="1">
        <v>21</v>
      </c>
      <c r="E64" s="1" t="str">
        <f t="shared" si="284"/>
        <v>10a</v>
      </c>
    </row>
    <row r="65" spans="3:5" x14ac:dyDescent="0.2">
      <c r="C65" s="1">
        <v>21</v>
      </c>
      <c r="D65" s="1">
        <v>22</v>
      </c>
      <c r="E65" s="1" t="str">
        <f t="shared" si="284"/>
        <v>10b</v>
      </c>
    </row>
    <row r="66" spans="3:5" x14ac:dyDescent="0.2">
      <c r="C66" s="1">
        <v>22</v>
      </c>
      <c r="D66" s="1">
        <v>23</v>
      </c>
      <c r="E66" s="1" t="str">
        <f t="shared" si="284"/>
        <v>10c</v>
      </c>
    </row>
    <row r="67" spans="3:5" x14ac:dyDescent="0.2">
      <c r="C67" s="1">
        <v>23</v>
      </c>
      <c r="D67" s="1">
        <v>24</v>
      </c>
      <c r="E67" s="1" t="str">
        <f t="shared" si="284"/>
        <v>10d</v>
      </c>
    </row>
    <row r="68" spans="3:5" x14ac:dyDescent="0.2">
      <c r="C68" s="1">
        <v>24</v>
      </c>
      <c r="D68" s="1">
        <v>25</v>
      </c>
      <c r="E68" s="1" t="str">
        <f t="shared" si="284"/>
        <v>11a</v>
      </c>
    </row>
    <row r="69" spans="3:5" x14ac:dyDescent="0.2">
      <c r="C69" s="1">
        <v>25</v>
      </c>
      <c r="D69" s="1">
        <v>26</v>
      </c>
      <c r="E69" s="1" t="str">
        <f t="shared" si="284"/>
        <v>11b</v>
      </c>
    </row>
    <row r="70" spans="3:5" x14ac:dyDescent="0.2">
      <c r="C70" s="1">
        <v>26</v>
      </c>
      <c r="D70" s="1">
        <v>27</v>
      </c>
      <c r="E70" s="1">
        <f t="shared" si="284"/>
        <v>0</v>
      </c>
    </row>
    <row r="71" spans="3:5" x14ac:dyDescent="0.2">
      <c r="C71" s="1">
        <v>27</v>
      </c>
      <c r="D71" s="1">
        <v>28</v>
      </c>
      <c r="E71" s="1">
        <f t="shared" si="284"/>
        <v>0</v>
      </c>
    </row>
    <row r="72" spans="3:5" x14ac:dyDescent="0.2">
      <c r="C72" s="1">
        <v>28</v>
      </c>
      <c r="D72" s="1">
        <v>29</v>
      </c>
      <c r="E72" s="1">
        <f t="shared" si="284"/>
        <v>0</v>
      </c>
    </row>
    <row r="73" spans="3:5" x14ac:dyDescent="0.2">
      <c r="C73" s="1">
        <v>29</v>
      </c>
      <c r="D73" s="1">
        <v>30</v>
      </c>
      <c r="E73" s="1">
        <f t="shared" si="284"/>
        <v>0</v>
      </c>
    </row>
    <row r="74" spans="3:5" x14ac:dyDescent="0.2">
      <c r="C74" s="1">
        <v>30</v>
      </c>
      <c r="D74" s="1">
        <v>31</v>
      </c>
      <c r="E74" s="1">
        <f t="shared" si="284"/>
        <v>0</v>
      </c>
    </row>
    <row r="75" spans="3:5" x14ac:dyDescent="0.2">
      <c r="C75" s="1">
        <v>31</v>
      </c>
      <c r="D75" s="1">
        <v>32</v>
      </c>
      <c r="E75" s="1">
        <f t="shared" si="284"/>
        <v>0</v>
      </c>
    </row>
    <row r="76" spans="3:5" x14ac:dyDescent="0.2">
      <c r="C76" s="1">
        <v>32</v>
      </c>
      <c r="D76" s="1">
        <v>33</v>
      </c>
      <c r="E76" s="1">
        <f t="shared" si="284"/>
        <v>0</v>
      </c>
    </row>
    <row r="77" spans="3:5" x14ac:dyDescent="0.2">
      <c r="C77" s="1">
        <v>33</v>
      </c>
      <c r="D77" s="1">
        <v>34</v>
      </c>
      <c r="E77" s="1">
        <f t="shared" si="284"/>
        <v>0</v>
      </c>
    </row>
    <row r="78" spans="3:5" x14ac:dyDescent="0.2">
      <c r="C78" s="1">
        <v>34</v>
      </c>
      <c r="D78" s="1">
        <v>35</v>
      </c>
      <c r="E78" s="1">
        <f t="shared" si="284"/>
        <v>0</v>
      </c>
    </row>
    <row r="79" spans="3:5" x14ac:dyDescent="0.2">
      <c r="C79" s="1">
        <v>35</v>
      </c>
      <c r="D79" s="1">
        <v>36</v>
      </c>
      <c r="E79" s="1">
        <f t="shared" si="284"/>
        <v>0</v>
      </c>
    </row>
    <row r="80" spans="3:5" x14ac:dyDescent="0.2">
      <c r="C80" s="1">
        <v>36</v>
      </c>
      <c r="D80" s="1">
        <v>37</v>
      </c>
      <c r="E80" s="1">
        <f t="shared" si="284"/>
        <v>0</v>
      </c>
    </row>
    <row r="81" spans="3:5" x14ac:dyDescent="0.2">
      <c r="C81" s="1">
        <v>37</v>
      </c>
      <c r="D81" s="1">
        <v>38</v>
      </c>
      <c r="E81" s="1">
        <f t="shared" si="284"/>
        <v>0</v>
      </c>
    </row>
    <row r="82" spans="3:5" x14ac:dyDescent="0.2">
      <c r="C82" s="1">
        <v>38</v>
      </c>
      <c r="D82" s="1">
        <v>39</v>
      </c>
      <c r="E82" s="1">
        <f t="shared" si="284"/>
        <v>0</v>
      </c>
    </row>
    <row r="83" spans="3:5" x14ac:dyDescent="0.2">
      <c r="C83" s="1">
        <v>39</v>
      </c>
      <c r="D83" s="1">
        <v>40</v>
      </c>
      <c r="E83" s="1">
        <f t="shared" si="284"/>
        <v>0</v>
      </c>
    </row>
    <row r="85" spans="3:5" x14ac:dyDescent="0.2">
      <c r="C85" s="1">
        <v>39</v>
      </c>
    </row>
    <row r="86" spans="3:5" x14ac:dyDescent="0.2">
      <c r="C86" s="1">
        <v>38</v>
      </c>
    </row>
    <row r="87" spans="3:5" x14ac:dyDescent="0.2">
      <c r="C87" s="1">
        <v>37</v>
      </c>
    </row>
    <row r="88" spans="3:5" x14ac:dyDescent="0.2">
      <c r="C88" s="1">
        <v>36</v>
      </c>
    </row>
    <row r="89" spans="3:5" x14ac:dyDescent="0.2">
      <c r="C89" s="1">
        <v>35</v>
      </c>
    </row>
    <row r="90" spans="3:5" x14ac:dyDescent="0.2">
      <c r="C90" s="1">
        <v>34</v>
      </c>
    </row>
    <row r="91" spans="3:5" x14ac:dyDescent="0.2">
      <c r="C91" s="1">
        <v>33</v>
      </c>
    </row>
    <row r="92" spans="3:5" x14ac:dyDescent="0.2">
      <c r="C92" s="1">
        <v>32</v>
      </c>
    </row>
    <row r="93" spans="3:5" x14ac:dyDescent="0.2">
      <c r="C93" s="1">
        <v>31</v>
      </c>
    </row>
    <row r="94" spans="3:5" x14ac:dyDescent="0.2">
      <c r="C94" s="1">
        <v>30</v>
      </c>
    </row>
    <row r="95" spans="3:5" x14ac:dyDescent="0.2">
      <c r="C95" s="1">
        <v>29</v>
      </c>
    </row>
    <row r="96" spans="3:5" x14ac:dyDescent="0.2">
      <c r="C96" s="1">
        <v>28</v>
      </c>
    </row>
    <row r="97" spans="3:3" x14ac:dyDescent="0.2">
      <c r="C97" s="1">
        <v>27</v>
      </c>
    </row>
    <row r="98" spans="3:3" x14ac:dyDescent="0.2">
      <c r="C98" s="1">
        <v>26</v>
      </c>
    </row>
    <row r="99" spans="3:3" x14ac:dyDescent="0.2">
      <c r="C99" s="1">
        <v>25</v>
      </c>
    </row>
    <row r="100" spans="3:3" x14ac:dyDescent="0.2">
      <c r="C100" s="1">
        <v>24</v>
      </c>
    </row>
    <row r="101" spans="3:3" x14ac:dyDescent="0.2">
      <c r="C101" s="1">
        <v>23</v>
      </c>
    </row>
    <row r="102" spans="3:3" x14ac:dyDescent="0.2">
      <c r="C102" s="1">
        <v>22</v>
      </c>
    </row>
    <row r="103" spans="3:3" x14ac:dyDescent="0.2">
      <c r="C103" s="1">
        <v>21</v>
      </c>
    </row>
    <row r="104" spans="3:3" x14ac:dyDescent="0.2">
      <c r="C104" s="1">
        <v>20</v>
      </c>
    </row>
    <row r="105" spans="3:3" x14ac:dyDescent="0.2">
      <c r="C105" s="1">
        <v>19</v>
      </c>
    </row>
    <row r="106" spans="3:3" x14ac:dyDescent="0.2">
      <c r="C106" s="1">
        <v>18</v>
      </c>
    </row>
    <row r="107" spans="3:3" x14ac:dyDescent="0.2">
      <c r="C107" s="1">
        <v>17</v>
      </c>
    </row>
    <row r="108" spans="3:3" x14ac:dyDescent="0.2">
      <c r="C108" s="1">
        <v>16</v>
      </c>
    </row>
    <row r="109" spans="3:3" x14ac:dyDescent="0.2">
      <c r="C109" s="1">
        <v>15</v>
      </c>
    </row>
    <row r="110" spans="3:3" x14ac:dyDescent="0.2">
      <c r="C110" s="1">
        <v>14</v>
      </c>
    </row>
    <row r="111" spans="3:3" x14ac:dyDescent="0.2">
      <c r="C111" s="1">
        <v>13</v>
      </c>
    </row>
    <row r="112" spans="3:3" x14ac:dyDescent="0.2">
      <c r="C112" s="1">
        <v>12</v>
      </c>
    </row>
    <row r="113" spans="3:43" x14ac:dyDescent="0.2">
      <c r="C113" s="1">
        <v>11</v>
      </c>
    </row>
    <row r="114" spans="3:43" x14ac:dyDescent="0.2">
      <c r="C114" s="1">
        <v>10</v>
      </c>
    </row>
    <row r="115" spans="3:43" x14ac:dyDescent="0.2">
      <c r="C115" s="1">
        <v>9</v>
      </c>
    </row>
    <row r="116" spans="3:43" x14ac:dyDescent="0.2">
      <c r="C116" s="1">
        <v>8</v>
      </c>
    </row>
    <row r="117" spans="3:43" x14ac:dyDescent="0.2">
      <c r="C117" s="1">
        <v>7</v>
      </c>
    </row>
    <row r="118" spans="3:43" x14ac:dyDescent="0.2">
      <c r="C118" s="1">
        <v>6</v>
      </c>
    </row>
    <row r="119" spans="3:43" x14ac:dyDescent="0.2">
      <c r="C119" s="1">
        <v>5</v>
      </c>
    </row>
    <row r="120" spans="3:43" x14ac:dyDescent="0.2">
      <c r="C120" s="1">
        <v>4</v>
      </c>
    </row>
    <row r="121" spans="3:43" x14ac:dyDescent="0.2">
      <c r="C121" s="1">
        <v>3</v>
      </c>
    </row>
    <row r="122" spans="3:43" x14ac:dyDescent="0.2">
      <c r="C122" s="1">
        <v>2</v>
      </c>
    </row>
    <row r="123" spans="3:43" x14ac:dyDescent="0.2">
      <c r="C123" s="1">
        <v>1</v>
      </c>
    </row>
    <row r="124" spans="3:43" x14ac:dyDescent="0.2">
      <c r="C124" s="1">
        <v>0</v>
      </c>
    </row>
    <row r="125" spans="3:43" x14ac:dyDescent="0.2"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</row>
    <row r="126" spans="3:43" x14ac:dyDescent="0.2"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</row>
    <row r="127" spans="3:43" x14ac:dyDescent="0.2"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</row>
    <row r="128" spans="3:43" x14ac:dyDescent="0.2"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</row>
    <row r="129" spans="4:43" x14ac:dyDescent="0.2"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</row>
    <row r="130" spans="4:43" x14ac:dyDescent="0.2"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</row>
    <row r="131" spans="4:43" x14ac:dyDescent="0.2"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</row>
    <row r="132" spans="4:43" x14ac:dyDescent="0.2"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</row>
    <row r="133" spans="4:43" x14ac:dyDescent="0.2"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</row>
    <row r="134" spans="4:43" x14ac:dyDescent="0.2"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</row>
    <row r="135" spans="4:43" x14ac:dyDescent="0.2"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</row>
    <row r="136" spans="4:43" x14ac:dyDescent="0.2"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</row>
    <row r="137" spans="4:43" x14ac:dyDescent="0.2"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</row>
    <row r="138" spans="4:43" x14ac:dyDescent="0.2"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</row>
    <row r="139" spans="4:43" x14ac:dyDescent="0.2"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</row>
    <row r="140" spans="4:43" x14ac:dyDescent="0.2"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</row>
    <row r="141" spans="4:43" x14ac:dyDescent="0.2"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</row>
    <row r="142" spans="4:43" x14ac:dyDescent="0.2"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</row>
    <row r="143" spans="4:43" x14ac:dyDescent="0.2"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</row>
    <row r="144" spans="4:43" x14ac:dyDescent="0.2"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</row>
    <row r="145" spans="4:43" x14ac:dyDescent="0.2"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</row>
    <row r="146" spans="4:43" x14ac:dyDescent="0.2"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</row>
    <row r="147" spans="4:43" x14ac:dyDescent="0.2"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</row>
    <row r="148" spans="4:43" x14ac:dyDescent="0.2"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</row>
    <row r="149" spans="4:43" x14ac:dyDescent="0.2"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</row>
    <row r="150" spans="4:43" x14ac:dyDescent="0.2"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</row>
    <row r="151" spans="4:43" x14ac:dyDescent="0.2"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</row>
    <row r="152" spans="4:43" x14ac:dyDescent="0.2"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</row>
    <row r="153" spans="4:43" x14ac:dyDescent="0.2"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</row>
    <row r="154" spans="4:43" x14ac:dyDescent="0.2"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</row>
    <row r="155" spans="4:43" x14ac:dyDescent="0.2"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</row>
    <row r="156" spans="4:43" x14ac:dyDescent="0.2"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</row>
    <row r="157" spans="4:43" x14ac:dyDescent="0.2"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</row>
    <row r="158" spans="4:43" x14ac:dyDescent="0.2"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</row>
    <row r="159" spans="4:43" x14ac:dyDescent="0.2"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</row>
    <row r="160" spans="4:43" x14ac:dyDescent="0.2"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</row>
    <row r="161" spans="4:43" x14ac:dyDescent="0.2"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</row>
    <row r="162" spans="4:43" x14ac:dyDescent="0.2"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</row>
    <row r="163" spans="4:43" x14ac:dyDescent="0.2"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</row>
    <row r="164" spans="4:43" x14ac:dyDescent="0.2">
      <c r="D164" s="3"/>
      <c r="U164" s="3"/>
      <c r="V164" s="3"/>
    </row>
    <row r="165" spans="4:43" x14ac:dyDescent="0.2">
      <c r="D165" s="3"/>
    </row>
    <row r="166" spans="4:43" x14ac:dyDescent="0.2">
      <c r="D166" s="3"/>
    </row>
    <row r="167" spans="4:43" x14ac:dyDescent="0.2">
      <c r="D167" s="3"/>
    </row>
    <row r="168" spans="4:43" x14ac:dyDescent="0.2">
      <c r="D168" s="3"/>
    </row>
    <row r="169" spans="4:43" x14ac:dyDescent="0.2">
      <c r="D169" s="3"/>
    </row>
    <row r="170" spans="4:43" x14ac:dyDescent="0.2">
      <c r="D170" s="3"/>
    </row>
    <row r="171" spans="4:43" x14ac:dyDescent="0.2">
      <c r="D171" s="3"/>
    </row>
    <row r="172" spans="4:43" x14ac:dyDescent="0.2">
      <c r="D172" s="3"/>
    </row>
  </sheetData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4</vt:i4>
      </vt:variant>
    </vt:vector>
  </HeadingPairs>
  <TitlesOfParts>
    <vt:vector size="16" baseType="lpstr">
      <vt:lpstr>Zeitpläne Stationen</vt:lpstr>
      <vt:lpstr>Eingabe Übersicht Riegenleiter</vt:lpstr>
      <vt:lpstr>Riegendeckblätter</vt:lpstr>
      <vt:lpstr>Zeitpläne Riegen</vt:lpstr>
      <vt:lpstr>Zeitplan Riegen</vt:lpstr>
      <vt:lpstr>Allgemein</vt:lpstr>
      <vt:lpstr>To-Do-Liste</vt:lpstr>
      <vt:lpstr>X zu 4P</vt:lpstr>
      <vt:lpstr>X zu 3P</vt:lpstr>
      <vt:lpstr>X zu 2P</vt:lpstr>
      <vt:lpstr>X zu 2P nach Zeiten</vt:lpstr>
      <vt:lpstr>X zu 1P</vt:lpstr>
      <vt:lpstr>'Eingabe Übersicht Riegenleiter'!Druckbereich</vt:lpstr>
      <vt:lpstr>Riegendeckblätter!Druckbereich</vt:lpstr>
      <vt:lpstr>'Zeitpläne Riegen'!Druckbereich</vt:lpstr>
      <vt:lpstr>'Zeitpläne Stationen'!Druckbereich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Naegele</dc:creator>
  <cp:lastModifiedBy>Leonard Naegele</cp:lastModifiedBy>
  <cp:lastPrinted>2024-02-17T09:18:34Z</cp:lastPrinted>
  <dcterms:created xsi:type="dcterms:W3CDTF">2024-01-05T21:43:31Z</dcterms:created>
  <dcterms:modified xsi:type="dcterms:W3CDTF">2024-10-04T16:54:44Z</dcterms:modified>
</cp:coreProperties>
</file>