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GP130_39\Downloads\"/>
    </mc:Choice>
  </mc:AlternateContent>
  <xr:revisionPtr revIDLastSave="0" documentId="13_ncr:1_{2A42A872-9871-401F-B490-886F83FCDC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1" sheetId="4" r:id="rId1"/>
    <sheet name="Página3" sheetId="5" state="hidden" r:id="rId2"/>
  </sheets>
  <calcPr calcId="191029"/>
</workbook>
</file>

<file path=xl/calcChain.xml><?xml version="1.0" encoding="utf-8"?>
<calcChain xmlns="http://schemas.openxmlformats.org/spreadsheetml/2006/main">
  <c r="A134" i="4" l="1"/>
  <c r="A115" i="4"/>
  <c r="A106" i="4"/>
  <c r="A67" i="4"/>
  <c r="A27" i="4"/>
  <c r="F99" i="4"/>
  <c r="F127" i="4"/>
  <c r="F113" i="4"/>
  <c r="F104" i="4"/>
  <c r="F98" i="4"/>
  <c r="F96" i="4"/>
  <c r="F95" i="4"/>
  <c r="F94" i="4"/>
  <c r="F91" i="4"/>
  <c r="F89" i="4"/>
  <c r="F88" i="4"/>
  <c r="F87" i="4"/>
  <c r="F86" i="4"/>
  <c r="F85" i="4"/>
  <c r="F65" i="4"/>
  <c r="F22" i="4"/>
  <c r="F10" i="4"/>
  <c r="F11" i="4" s="1"/>
  <c r="D9" i="4"/>
  <c r="F40" i="4" l="1"/>
  <c r="F42" i="4"/>
  <c r="F52" i="4"/>
  <c r="F53" i="4"/>
  <c r="F66" i="4"/>
  <c r="F122" i="4"/>
  <c r="F123" i="4"/>
  <c r="F128" i="4"/>
  <c r="F129" i="4"/>
  <c r="F130" i="4"/>
  <c r="F25" i="4"/>
  <c r="F15" i="4"/>
  <c r="F26" i="4"/>
  <c r="F100" i="4"/>
  <c r="F16" i="4"/>
  <c r="F43" i="4"/>
  <c r="F56" i="4"/>
  <c r="F76" i="4"/>
  <c r="F101" i="4"/>
  <c r="F17" i="4"/>
  <c r="F32" i="4"/>
  <c r="F44" i="4"/>
  <c r="F58" i="4"/>
  <c r="F77" i="4"/>
  <c r="F92" i="4"/>
  <c r="F18" i="4"/>
  <c r="F34" i="4"/>
  <c r="F45" i="4"/>
  <c r="F59" i="4"/>
  <c r="F84" i="4"/>
  <c r="F93" i="4"/>
  <c r="F21" i="4"/>
  <c r="F35" i="4"/>
  <c r="F48" i="4"/>
  <c r="F60" i="4"/>
  <c r="F131" i="4"/>
  <c r="F23" i="4"/>
  <c r="F36" i="4"/>
  <c r="F50" i="4"/>
  <c r="F61" i="4"/>
  <c r="F120" i="4"/>
  <c r="F24" i="4"/>
  <c r="F37" i="4"/>
  <c r="F51" i="4"/>
  <c r="F64" i="4"/>
  <c r="F121" i="4"/>
  <c r="F102" i="4"/>
  <c r="F19" i="4"/>
  <c r="F38" i="4"/>
  <c r="F46" i="4"/>
  <c r="F54" i="4"/>
  <c r="F62" i="4"/>
  <c r="F72" i="4"/>
  <c r="F80" i="4"/>
  <c r="F114" i="4"/>
  <c r="F124" i="4"/>
  <c r="F132" i="4"/>
  <c r="F71" i="4"/>
  <c r="F103" i="4"/>
  <c r="F20" i="4"/>
  <c r="F39" i="4"/>
  <c r="F47" i="4"/>
  <c r="F55" i="4"/>
  <c r="F63" i="4"/>
  <c r="F73" i="4"/>
  <c r="F81" i="4"/>
  <c r="F97" i="4"/>
  <c r="F105" i="4"/>
  <c r="F125" i="4"/>
  <c r="F133" i="4"/>
  <c r="F79" i="4"/>
  <c r="F74" i="4"/>
  <c r="F82" i="4"/>
  <c r="F90" i="4"/>
  <c r="F126" i="4"/>
  <c r="F111" i="4"/>
  <c r="F115" i="4" s="1"/>
  <c r="F78" i="4"/>
  <c r="F112" i="4"/>
  <c r="F33" i="4"/>
  <c r="F41" i="4"/>
  <c r="F49" i="4"/>
  <c r="F57" i="4"/>
  <c r="F75" i="4"/>
  <c r="F83" i="4"/>
  <c r="F119" i="4"/>
  <c r="F27" i="4" l="1"/>
  <c r="F134" i="4"/>
  <c r="F106" i="4"/>
  <c r="F67" i="4"/>
  <c r="F107" i="4" l="1"/>
  <c r="F136" i="4" s="1"/>
</calcChain>
</file>

<file path=xl/sharedStrings.xml><?xml version="1.0" encoding="utf-8"?>
<sst xmlns="http://schemas.openxmlformats.org/spreadsheetml/2006/main" count="324" uniqueCount="149">
  <si>
    <t xml:space="preserve">         Planilha de Pontuação - Prova de Títulos</t>
  </si>
  <si>
    <t>EDITAL:</t>
  </si>
  <si>
    <t>ÁREA:</t>
  </si>
  <si>
    <t>Cenário para a Prova de Títulos definido no ANEXO do edital:</t>
  </si>
  <si>
    <t>Cenário II</t>
  </si>
  <si>
    <t>Nome do Candidato(a):</t>
  </si>
  <si>
    <t>Eixo 1 - Formação Acadêmica</t>
  </si>
  <si>
    <t>Item</t>
  </si>
  <si>
    <t>Critério da Pontuação</t>
  </si>
  <si>
    <t>Pontuação máxima do item</t>
  </si>
  <si>
    <t>Formação acadêmica</t>
  </si>
  <si>
    <t>Pontos</t>
  </si>
  <si>
    <t>N° do comprovante</t>
  </si>
  <si>
    <t>Formação Acadêmica</t>
  </si>
  <si>
    <t>Graduação (0,0), Especialização (10,0), Mestrado (30,0), Doutorado (50,0) - não cumulativo</t>
  </si>
  <si>
    <t>Doutorado</t>
  </si>
  <si>
    <t>Total (Formação Acadêmica)</t>
  </si>
  <si>
    <t>Eixo 2 - Atividades de Ensino ou Didáticas</t>
  </si>
  <si>
    <t>Quantidade</t>
  </si>
  <si>
    <t>Aulas no Ensino Médio, Fundamental ou Técnico</t>
  </si>
  <si>
    <t>0,5 ponto a cada 250 horas/aula (os comprovantes devem estar declarados em hora/aula)</t>
  </si>
  <si>
    <t>Aulas no Ensino de Graduação</t>
  </si>
  <si>
    <t>1 ponto a cada 250 horas/aula (os comprovantes devem estar declarados em hora/aula)</t>
  </si>
  <si>
    <t>Aulas no Ensino de Pós-Graduação Lato Sensu, Especialização ou Formação continuada</t>
  </si>
  <si>
    <t>Aulas no Ensino de Pós-Graduação Stricto Sensu</t>
  </si>
  <si>
    <t>Orientação concluída de discente no Trabalho de Conclusão de Curso</t>
  </si>
  <si>
    <t>0,2 ponto para cada discente orientado</t>
  </si>
  <si>
    <t>Coorientação concluída de discente no Trabalho de Conclusão de Curso</t>
  </si>
  <si>
    <t>0,1 ponto para cada discente orientado</t>
  </si>
  <si>
    <t>Orientação concluída de discente em Estágio Supervisionado</t>
  </si>
  <si>
    <t>0,05 ponto para cada discente orientado</t>
  </si>
  <si>
    <t>Participação em Bancas de Monografia/Trabalho de Conclusão de Curso de Graduação</t>
  </si>
  <si>
    <t>0,01 ponto para cada banca</t>
  </si>
  <si>
    <t>Participação em Bancas de Pós-Graduação Lato Sensu</t>
  </si>
  <si>
    <t>Participação em Bancas de Pós-Graduação Stricto Sensu - Mestrado</t>
  </si>
  <si>
    <t>0,1 ponto para cada banca</t>
  </si>
  <si>
    <t>Participação em Bancas de Pós-Graduação Stricto Sensu - Doutorado</t>
  </si>
  <si>
    <t>0,2 ponto para cada banca</t>
  </si>
  <si>
    <t>Participação em Bancas de Qualificação de Pós-Graduação Stricto Sensu - Mestrado ou Doutorado</t>
  </si>
  <si>
    <t>0,05 ponto para cada banca</t>
  </si>
  <si>
    <t>Total (Atividades de ensino)</t>
  </si>
  <si>
    <t>Eixo 3 - Atividades de Pesquisa</t>
  </si>
  <si>
    <t>3a - Atividades de Pesquisa (ocorridas no ano de publicação do Edital do concurso e nos 5 anos anteriores)</t>
  </si>
  <si>
    <t>Artigo Aceito ou Publicado em Revista Científica Com Corpo Editorial (A1 no qualis da área do Concurso)</t>
  </si>
  <si>
    <t>Número de Artigos</t>
  </si>
  <si>
    <t>não há</t>
  </si>
  <si>
    <t>Artigo Aceito ou Publicado em Revista Científica Com Corpo Editorial (A2 no qualis da área do Concurso)</t>
  </si>
  <si>
    <t>Artigo Aceito ou Publicado em Revista Científica Com Corpo Editorial (A3 no qualis da área do Concurso)</t>
  </si>
  <si>
    <t>Artigo Aceito ou Publicado em Revista Científica Com Corpo Editorial (A4 no qualis da área do Concurso)</t>
  </si>
  <si>
    <t>Artigo Aceito ou Publicado em Revista Científica Com Corpo Editorial (B1 no qualis da área do Concurso)</t>
  </si>
  <si>
    <t>Artigo Aceito ou Publicado em Revista Científica Com Corpo Editorial (B2 no qualis da área do Concurso)</t>
  </si>
  <si>
    <t>Artigo Aceito ou Publicado em Revista Científica Com Corpo Editorial (B3 no qualis da área do Concurso)</t>
  </si>
  <si>
    <t>Artigo Aceito ou Publicado em Revista Científica Com Corpo Editorial (B4 no qualis da área do Concurso)</t>
  </si>
  <si>
    <t>Artigo Publicado em Anais de Congresso Internacional</t>
  </si>
  <si>
    <t>Artigo Publicado em Anais de Congresso Nacional</t>
  </si>
  <si>
    <t>Bolsista de produtividade (PQ ou DT) em Órgãos Financiadores de Pesquisa</t>
  </si>
  <si>
    <t>Número de Projetos</t>
  </si>
  <si>
    <t>Autor de Capítulo de Livro Publicado na Área de Conhecimento ou Atuação</t>
  </si>
  <si>
    <t>Número de Capítulos</t>
  </si>
  <si>
    <t>Conferencista ou Palestrante no Exterior</t>
  </si>
  <si>
    <t>Número de Participações</t>
  </si>
  <si>
    <t>Conferencista ou Palestrante no País</t>
  </si>
  <si>
    <t>Coordenador de Projeto de Pesquisa Financiado por Órgão Público ou Privado (exceto proj. de pesquisa vinculado à bolsa de produtividade)</t>
  </si>
  <si>
    <t>Pontuação por ano de vigência de cada projeto</t>
  </si>
  <si>
    <t>Membro de Projeto de Pesquisa Financiado por Órgão Público ou Privado (exceto proj. de pesquisa vinculado à bolsa de produtividade)</t>
  </si>
  <si>
    <t>Coorientação de Doutorado</t>
  </si>
  <si>
    <t>Número de Estudantes</t>
  </si>
  <si>
    <t>Coorientação de Mestrado</t>
  </si>
  <si>
    <t>Editor de Livro Publicado na Área de Conhecimento ou Atuação</t>
  </si>
  <si>
    <t>Número de Livros</t>
  </si>
  <si>
    <t>Estágio de pós-doutoramento</t>
  </si>
  <si>
    <t>Anos de duração do estágio</t>
  </si>
  <si>
    <t>Autor de Livro Publicado na Área de Conhecimento ou Atuação</t>
  </si>
  <si>
    <t>Membro de Comissão Organizadora de Congressos ou Simpósios</t>
  </si>
  <si>
    <t>Número de participações</t>
  </si>
  <si>
    <t>Membro de Corpo Editorial de Periódico Científico com qualis na área do concurso</t>
  </si>
  <si>
    <t>Orientação de Doutorado concluída</t>
  </si>
  <si>
    <t>Orientação de Mestrado concluída</t>
  </si>
  <si>
    <t>Orientador de Iniciação Científica, Iniciação Científica Jr.,PIBIC, PIBITI, outros programas formais e institucionais de inic. Científica (concluída)</t>
  </si>
  <si>
    <t>Parecerista ou Consultoria Ad Hoc</t>
  </si>
  <si>
    <t>Número de Pareceres ou Projetos</t>
  </si>
  <si>
    <t>Premiação por trabalho em evento técnico-científico</t>
  </si>
  <si>
    <t>Número de prêmios</t>
  </si>
  <si>
    <t>Registro de produto ou processo patenteado, software, desenho industrial e/ou proteção de cultivar na Área de Conhecimento ou Atuação</t>
  </si>
  <si>
    <t>Número de Registros</t>
  </si>
  <si>
    <t>Resumo em Congresso Internacional</t>
  </si>
  <si>
    <t>Número de Resumos</t>
  </si>
  <si>
    <t>Resumo em Congresso Nacional</t>
  </si>
  <si>
    <t>Revisão ou Parecer de Artigo Científico</t>
  </si>
  <si>
    <t>Número de Revisões</t>
  </si>
  <si>
    <t>Revisão ou Parecer de Livro</t>
  </si>
  <si>
    <t>Supervisão de pós-doutoramento</t>
  </si>
  <si>
    <t>Número de Pesquisadores</t>
  </si>
  <si>
    <t>Tradução de livro técnico-científico publicado por editora legalmente estabelecida</t>
  </si>
  <si>
    <t>Número de Traduções</t>
  </si>
  <si>
    <t>Total (Atividades de Pesquisa - 3a)</t>
  </si>
  <si>
    <t>3b - Atividades de Pesquisa (excetuando-se as ocorridas no ano de publicação do Edital do concurso e nos 5 anos anteriores)</t>
  </si>
  <si>
    <t>Total (Atividades de Pesquisa - 3b)</t>
  </si>
  <si>
    <t>Total (Atividades de Pesquisa)</t>
  </si>
  <si>
    <t>Eixo 4 - Atividades de Extensão</t>
  </si>
  <si>
    <t>Coordenador de Projeto de Extensão Financiado por Órgão Público ou Privado</t>
  </si>
  <si>
    <t>0,005 ponto a cada hora de coordenação</t>
  </si>
  <si>
    <t>Coordenador de Projeto de Extensão Sem Financiamento</t>
  </si>
  <si>
    <t>0,0025 ponto a cada hora de coordenação</t>
  </si>
  <si>
    <t>Membro de Projeto de Extensão Financiado por Órgão Público ou Privado</t>
  </si>
  <si>
    <t>0,0025 ponto a cada hora de projeto</t>
  </si>
  <si>
    <t>Membro de Projeto de Extensão Sem Financiamento</t>
  </si>
  <si>
    <t>0,001 ponto a cada hora de projeto</t>
  </si>
  <si>
    <t>Total (Atividades de Extensão)</t>
  </si>
  <si>
    <t>Eixo 5 - Atividades de Gestão Acadêmica e Experiência Profissional</t>
  </si>
  <si>
    <t>Avaliação de Cursos (Reconhecimento, Credenciamento)</t>
  </si>
  <si>
    <t>Número de Avaliações de Cursos de Graduação ou Pós-Graduação</t>
  </si>
  <si>
    <t>Cargos de Gestão em Instituição de Ensino Superior (Direção de Unidade Acadêmica, Pró-Reitoria ou Reitoria)</t>
  </si>
  <si>
    <t>Número de anos em atividade no cargo</t>
  </si>
  <si>
    <t>Coordenação de Programas especiais de alunos de graduação (PET, PIBID e Outros)</t>
  </si>
  <si>
    <t>Coordenação de Curso de Graduação</t>
  </si>
  <si>
    <t>Coordenação de Curso de Pós-Graduação Lato Sensu, Especialização ou Formação continuada</t>
  </si>
  <si>
    <t>Coordenação de Curso de Pós-Graduação Stricto Sensu</t>
  </si>
  <si>
    <t>Experiência Profissional na Área Correlata do Concurso (exceto atividade docente)</t>
  </si>
  <si>
    <t>Número de anos em atividade profissional</t>
  </si>
  <si>
    <t>Membro de Colegiado de Curso de Graduação ou Pós-Graduação</t>
  </si>
  <si>
    <t>Membro de Comissão Eventual em Instituição de Ensino Superior</t>
  </si>
  <si>
    <t>Número de Comissões</t>
  </si>
  <si>
    <t>Membro de Comissões de Assessoramento, Conselhos Técnicos, Departamentais e Câmaras em Instituição de Ensino Superior</t>
  </si>
  <si>
    <t>Membro de Núcleo Docente Estruturante</t>
  </si>
  <si>
    <t>Membro de Órgãos Municipais, Estaduais ou Federais, Sindicatos, Órgãos de Classe e similares</t>
  </si>
  <si>
    <t>Participação em banca avaliadora de Livre Docência ou Professor Titular</t>
  </si>
  <si>
    <t>Número de Bancas</t>
  </si>
  <si>
    <t>Participação em banca avaliadora de Concurso Público para Magistério Superior</t>
  </si>
  <si>
    <t>Participação em cursos, de carga horária mínima de 40 horas, relacionados à gestão ou à área do concurso</t>
  </si>
  <si>
    <t>Número de cursos concluídos</t>
  </si>
  <si>
    <t>Total (Atividades Profissionais e de Gestão)</t>
  </si>
  <si>
    <t>Esta planilha foi elaborada de acordo com a Resolução CEPEAd n° 05/2023</t>
  </si>
  <si>
    <t>PONTUAÇÃO TOTAL NA PROVA (Somatória dos Eixos 1 a 5):</t>
  </si>
  <si>
    <t>Dúvidas e sugestões: recrutamentodocente@unifei.edu.br</t>
  </si>
  <si>
    <t>Mestrado</t>
  </si>
  <si>
    <t>Selecione</t>
  </si>
  <si>
    <t>Graduação</t>
  </si>
  <si>
    <t>Especialização</t>
  </si>
  <si>
    <t>Ensino</t>
  </si>
  <si>
    <t>Pesquisa</t>
  </si>
  <si>
    <t>Extensão</t>
  </si>
  <si>
    <t>Gestão/Experiência</t>
  </si>
  <si>
    <t>Cenário I</t>
  </si>
  <si>
    <t>Cenário III</t>
  </si>
  <si>
    <t>Cenário IV</t>
  </si>
  <si>
    <t>Cenário V</t>
  </si>
  <si>
    <t>07/2026</t>
  </si>
  <si>
    <t>SISTEMAS EMBARCADOS, ARQUITETURAS DE COMPUTADORES, SISTEMAS DIGITAIS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</si>
</sst>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4" x14ac:knownFonts="1">
    <font>
      <sz val="10"/>
      <color rgb="FF000000"/>
      <name val="Arial"/>
      <scheme val="minor"/>
    </font>
    <font>
      <b/>
      <sz val="20"/>
      <color rgb="FF000000"/>
      <name val="Arial"/>
      <family val="2"/>
    </font>
    <font>
      <b/>
      <sz val="15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  <scheme val="minor"/>
    </font>
    <font>
      <b/>
      <sz val="9"/>
      <color rgb="FFFF0000"/>
      <name val="Arial"/>
      <family val="2"/>
    </font>
    <font>
      <b/>
      <sz val="15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</font>
    <font>
      <b/>
      <sz val="9"/>
      <color rgb="FFD9D9D9"/>
      <name val="Arial"/>
      <family val="2"/>
    </font>
    <font>
      <b/>
      <sz val="9"/>
      <color rgb="FFEAD1DC"/>
      <name val="Arial"/>
      <family val="2"/>
    </font>
    <font>
      <b/>
      <sz val="9"/>
      <color rgb="FFB6D7A8"/>
      <name val="Arial"/>
      <family val="2"/>
    </font>
    <font>
      <b/>
      <sz val="9"/>
      <color rgb="FFCFE2F3"/>
      <name val="Arial"/>
      <family val="2"/>
    </font>
    <font>
      <b/>
      <sz val="9"/>
      <color rgb="FFD9D2E9"/>
      <name val="Arial"/>
      <family val="2"/>
    </font>
    <font>
      <b/>
      <sz val="9"/>
      <color rgb="FFD9EAD3"/>
      <name val="Arial"/>
      <family val="2"/>
    </font>
    <font>
      <b/>
      <sz val="10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6" borderId="0" xfId="0" applyFont="1" applyFill="1" applyAlignment="1">
      <alignment horizontal="right" vertical="center"/>
    </xf>
    <xf numFmtId="0" fontId="1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0" fontId="11" fillId="7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11" fillId="9" borderId="5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1" fillId="9" borderId="0" xfId="0" applyFont="1" applyFill="1" applyAlignment="1">
      <alignment horizontal="right" vertical="center"/>
    </xf>
    <xf numFmtId="0" fontId="11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right" vertical="center"/>
    </xf>
    <xf numFmtId="0" fontId="11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vertical="center"/>
    </xf>
    <xf numFmtId="2" fontId="12" fillId="11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14" fillId="0" borderId="0" xfId="0" applyFont="1" applyAlignment="1"/>
    <xf numFmtId="0" fontId="3" fillId="0" borderId="5" xfId="0" applyFont="1" applyBorder="1" applyAlignment="1">
      <alignment vertical="center" shrinkToFit="1"/>
    </xf>
    <xf numFmtId="0" fontId="11" fillId="10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vertical="center" shrinkToFit="1"/>
    </xf>
    <xf numFmtId="0" fontId="16" fillId="0" borderId="5" xfId="0" applyFont="1" applyBorder="1" applyAlignment="1">
      <alignment vertical="center" wrapText="1" shrinkToFit="1"/>
    </xf>
    <xf numFmtId="0" fontId="17" fillId="4" borderId="7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0" xfId="0" applyFont="1" applyFill="1" applyAlignment="1">
      <alignment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right" vertical="center"/>
    </xf>
    <xf numFmtId="0" fontId="18" fillId="6" borderId="0" xfId="0" applyFont="1" applyFill="1" applyAlignment="1">
      <alignment horizontal="right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/>
    </xf>
    <xf numFmtId="0" fontId="22" fillId="8" borderId="0" xfId="0" applyFont="1" applyFill="1" applyAlignment="1">
      <alignment horizontal="right" vertical="center"/>
    </xf>
    <xf numFmtId="0" fontId="3" fillId="0" borderId="8" xfId="0" applyNumberFormat="1" applyFont="1" applyBorder="1" applyAlignment="1" applyProtection="1">
      <alignment horizontal="center" vertical="center"/>
      <protection locked="0"/>
    </xf>
    <xf numFmtId="0" fontId="3" fillId="5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Border="1" applyAlignment="1" applyProtection="1">
      <alignment horizontal="center" vertical="center"/>
      <protection locked="0"/>
    </xf>
    <xf numFmtId="0" fontId="3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10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12" fillId="11" borderId="0" xfId="0" applyFont="1" applyFill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3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0" fillId="4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AD3"/>
      <color rgb="FFEAD1DC"/>
      <color rgb="FFD9D2E9"/>
      <color rgb="FFCFE2F3"/>
      <color rgb="FFB6D7A8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628650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004"/>
  <sheetViews>
    <sheetView showGridLines="0" tabSelected="1" workbookViewId="0">
      <selection activeCell="B6" sqref="B6:G6"/>
    </sheetView>
  </sheetViews>
  <sheetFormatPr defaultColWidth="12.5703125" defaultRowHeight="15.75" customHeight="1" x14ac:dyDescent="0.2"/>
  <cols>
    <col min="1" max="1" width="73.140625" customWidth="1"/>
    <col min="2" max="2" width="29.85546875" customWidth="1"/>
    <col min="3" max="3" width="12.5703125" customWidth="1"/>
    <col min="4" max="4" width="9.85546875" customWidth="1"/>
    <col min="5" max="5" width="14.140625" customWidth="1"/>
    <col min="6" max="6" width="10" customWidth="1"/>
    <col min="7" max="7" width="15.85546875" customWidth="1"/>
    <col min="8" max="26" width="12.5703125" hidden="1"/>
  </cols>
  <sheetData>
    <row r="1" spans="1:26" ht="48.75" customHeight="1" x14ac:dyDescent="0.2">
      <c r="A1" s="113" t="s">
        <v>0</v>
      </c>
      <c r="B1" s="112"/>
      <c r="C1" s="112"/>
      <c r="D1" s="112"/>
      <c r="E1" s="112"/>
      <c r="F1" s="112"/>
      <c r="G1" s="1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</row>
    <row r="2" spans="1:26" ht="21" customHeight="1" x14ac:dyDescent="0.2">
      <c r="A2" s="5" t="s">
        <v>1</v>
      </c>
      <c r="B2" s="121" t="s">
        <v>147</v>
      </c>
      <c r="C2" s="4"/>
      <c r="D2" s="4"/>
      <c r="E2" s="4"/>
      <c r="F2" s="4"/>
      <c r="G2" s="4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</row>
    <row r="3" spans="1:26" ht="21" customHeight="1" x14ac:dyDescent="0.2">
      <c r="A3" s="5" t="s">
        <v>2</v>
      </c>
      <c r="B3" s="114" t="s">
        <v>148</v>
      </c>
      <c r="C3" s="115"/>
      <c r="D3" s="115"/>
      <c r="E3" s="115"/>
      <c r="F3" s="115"/>
      <c r="G3" s="115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</row>
    <row r="4" spans="1:26" ht="21" customHeight="1" x14ac:dyDescent="0.2">
      <c r="A4" s="5" t="s">
        <v>3</v>
      </c>
      <c r="B4" s="101" t="s">
        <v>146</v>
      </c>
      <c r="C4" s="4"/>
      <c r="D4" s="4"/>
      <c r="E4" s="4"/>
      <c r="F4" s="4"/>
      <c r="G4" s="4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  <c r="Z5" s="4"/>
    </row>
    <row r="6" spans="1:26" x14ac:dyDescent="0.2">
      <c r="A6" s="5" t="s">
        <v>5</v>
      </c>
      <c r="B6" s="116"/>
      <c r="C6" s="115"/>
      <c r="D6" s="115"/>
      <c r="E6" s="115"/>
      <c r="F6" s="115"/>
      <c r="G6" s="115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</row>
    <row r="7" spans="1:26" ht="12.75" x14ac:dyDescent="0.2">
      <c r="A7" s="6"/>
      <c r="B7" s="6"/>
      <c r="C7" s="6"/>
      <c r="D7" s="6"/>
      <c r="E7" s="6"/>
      <c r="F7" s="6"/>
      <c r="G7" s="6"/>
      <c r="H7" s="2"/>
      <c r="I7" s="2"/>
      <c r="J7" s="2"/>
      <c r="K7" s="3"/>
      <c r="L7" s="3"/>
      <c r="M7" s="3"/>
      <c r="N7" s="3"/>
      <c r="O7" s="3"/>
      <c r="P7" s="3"/>
      <c r="Q7" s="3"/>
      <c r="R7" s="7"/>
      <c r="S7" s="4"/>
      <c r="T7" s="4"/>
      <c r="U7" s="4"/>
      <c r="V7" s="4"/>
      <c r="W7" s="4"/>
      <c r="X7" s="4"/>
      <c r="Y7" s="4"/>
      <c r="Z7" s="4"/>
    </row>
    <row r="8" spans="1:26" ht="19.5" x14ac:dyDescent="0.2">
      <c r="A8" s="117" t="s">
        <v>6</v>
      </c>
      <c r="B8" s="109"/>
      <c r="C8" s="109"/>
      <c r="D8" s="109"/>
      <c r="E8" s="109"/>
      <c r="F8" s="109"/>
      <c r="G8" s="110"/>
      <c r="H8" s="11"/>
      <c r="I8" s="11"/>
      <c r="J8" s="11"/>
      <c r="K8" s="3"/>
      <c r="L8" s="3"/>
      <c r="M8" s="3"/>
      <c r="N8" s="3"/>
      <c r="O8" s="3"/>
      <c r="P8" s="3"/>
      <c r="Q8" s="3"/>
      <c r="R8" s="7"/>
      <c r="S8" s="4"/>
      <c r="T8" s="4"/>
      <c r="U8" s="4"/>
      <c r="V8" s="4"/>
      <c r="W8" s="4"/>
      <c r="X8" s="4"/>
      <c r="Y8" s="4"/>
      <c r="Z8" s="4"/>
    </row>
    <row r="9" spans="1:26" ht="36" x14ac:dyDescent="0.2">
      <c r="A9" s="8" t="s">
        <v>7</v>
      </c>
      <c r="B9" s="8" t="s">
        <v>8</v>
      </c>
      <c r="C9" s="9" t="s">
        <v>9</v>
      </c>
      <c r="D9" s="87">
        <f>IF(B4="","",1)</f>
        <v>1</v>
      </c>
      <c r="E9" s="9" t="s">
        <v>10</v>
      </c>
      <c r="F9" s="10" t="s">
        <v>11</v>
      </c>
      <c r="G9" s="10" t="s">
        <v>12</v>
      </c>
      <c r="H9" s="35"/>
      <c r="I9" s="35"/>
      <c r="J9" s="35"/>
      <c r="K9" s="3"/>
      <c r="L9" s="3"/>
      <c r="M9" s="3"/>
      <c r="N9" s="3"/>
      <c r="O9" s="3"/>
      <c r="P9" s="3"/>
      <c r="Q9" s="3"/>
      <c r="R9" s="7"/>
      <c r="S9" s="4"/>
      <c r="T9" s="4"/>
      <c r="U9" s="4"/>
      <c r="V9" s="4"/>
      <c r="W9" s="4"/>
      <c r="X9" s="4"/>
      <c r="Y9" s="4"/>
      <c r="Z9" s="4"/>
    </row>
    <row r="10" spans="1:26" ht="36" x14ac:dyDescent="0.2">
      <c r="A10" s="22" t="s">
        <v>13</v>
      </c>
      <c r="B10" s="12" t="s">
        <v>14</v>
      </c>
      <c r="C10" s="23">
        <v>50</v>
      </c>
      <c r="D10" s="13">
        <v>1</v>
      </c>
      <c r="E10" s="96" t="s">
        <v>136</v>
      </c>
      <c r="F10" s="44">
        <f>IFERROR(VLOOKUP(E10,Página3!B1:C5,2,0),0)</f>
        <v>0</v>
      </c>
      <c r="G10" s="104"/>
      <c r="H10" s="11"/>
      <c r="I10" s="11"/>
      <c r="J10" s="35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15"/>
      <c r="B11" s="15" t="s">
        <v>16</v>
      </c>
      <c r="C11" s="15"/>
      <c r="D11" s="15"/>
      <c r="E11" s="16"/>
      <c r="F11" s="16">
        <f>F10</f>
        <v>0</v>
      </c>
      <c r="G11" s="17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43"/>
      <c r="B12" s="43"/>
      <c r="C12" s="43"/>
      <c r="D12" s="43"/>
      <c r="E12" s="43"/>
      <c r="F12" s="43"/>
      <c r="G12" s="43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spans="1:26" ht="19.5" x14ac:dyDescent="0.2">
      <c r="A13" s="118" t="s">
        <v>17</v>
      </c>
      <c r="B13" s="109"/>
      <c r="C13" s="109"/>
      <c r="D13" s="109"/>
      <c r="E13" s="109"/>
      <c r="F13" s="109"/>
      <c r="G13" s="110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4"/>
      <c r="T13" s="4"/>
      <c r="U13" s="4"/>
      <c r="V13" s="4"/>
      <c r="W13" s="4"/>
      <c r="X13" s="4"/>
      <c r="Y13" s="4"/>
      <c r="Z13" s="4"/>
    </row>
    <row r="14" spans="1:26" ht="36" x14ac:dyDescent="0.2">
      <c r="A14" s="18" t="s">
        <v>7</v>
      </c>
      <c r="B14" s="18" t="s">
        <v>8</v>
      </c>
      <c r="C14" s="19" t="s">
        <v>9</v>
      </c>
      <c r="D14" s="88">
        <v>1</v>
      </c>
      <c r="E14" s="20" t="s">
        <v>18</v>
      </c>
      <c r="F14" s="20" t="s">
        <v>11</v>
      </c>
      <c r="G14" s="20" t="s">
        <v>12</v>
      </c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4"/>
      <c r="T14" s="4"/>
      <c r="U14" s="4"/>
      <c r="V14" s="4"/>
      <c r="W14" s="4"/>
      <c r="X14" s="4"/>
      <c r="Y14" s="4"/>
      <c r="Z14" s="4"/>
    </row>
    <row r="15" spans="1:26" ht="36" x14ac:dyDescent="0.2">
      <c r="A15" s="22" t="s">
        <v>19</v>
      </c>
      <c r="B15" s="12" t="s">
        <v>20</v>
      </c>
      <c r="C15" s="23">
        <v>10</v>
      </c>
      <c r="D15" s="21">
        <v>0.5</v>
      </c>
      <c r="E15" s="96"/>
      <c r="F15" s="44">
        <f t="shared" ref="F15:F18" si="0">IF(($D$14*D15*E15/250)&gt;C15,C15,($D$14*D15*E15/250))</f>
        <v>0</v>
      </c>
      <c r="G15" s="104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4"/>
      <c r="T15" s="4"/>
      <c r="U15" s="4"/>
      <c r="V15" s="4"/>
      <c r="W15" s="4"/>
      <c r="X15" s="4"/>
      <c r="Y15" s="4"/>
      <c r="Z15" s="4"/>
    </row>
    <row r="16" spans="1:26" ht="36" x14ac:dyDescent="0.2">
      <c r="A16" s="78" t="s">
        <v>21</v>
      </c>
      <c r="B16" s="71" t="s">
        <v>22</v>
      </c>
      <c r="C16" s="79">
        <v>20</v>
      </c>
      <c r="D16" s="80">
        <v>1</v>
      </c>
      <c r="E16" s="97"/>
      <c r="F16" s="75">
        <f t="shared" si="0"/>
        <v>0</v>
      </c>
      <c r="G16" s="105"/>
      <c r="H16" s="11"/>
      <c r="I16" s="11"/>
      <c r="J16" s="35"/>
      <c r="K16" s="76"/>
      <c r="L16" s="76"/>
      <c r="M16" s="76"/>
      <c r="N16" s="76"/>
      <c r="O16" s="76"/>
      <c r="P16" s="76"/>
      <c r="Q16" s="76"/>
      <c r="R16" s="76"/>
      <c r="S16" s="77"/>
      <c r="T16" s="77"/>
      <c r="U16" s="77"/>
      <c r="V16" s="77"/>
      <c r="W16" s="77"/>
      <c r="X16" s="77"/>
      <c r="Y16" s="77"/>
      <c r="Z16" s="77"/>
    </row>
    <row r="17" spans="1:26" ht="36" x14ac:dyDescent="0.2">
      <c r="A17" s="22" t="s">
        <v>23</v>
      </c>
      <c r="B17" s="12" t="s">
        <v>20</v>
      </c>
      <c r="C17" s="23">
        <v>10</v>
      </c>
      <c r="D17" s="21">
        <v>0.5</v>
      </c>
      <c r="E17" s="96"/>
      <c r="F17" s="44">
        <f t="shared" si="0"/>
        <v>0</v>
      </c>
      <c r="G17" s="104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4"/>
      <c r="T17" s="4"/>
      <c r="U17" s="4"/>
      <c r="V17" s="4"/>
      <c r="W17" s="4"/>
      <c r="X17" s="4"/>
      <c r="Y17" s="4"/>
      <c r="Z17" s="4"/>
    </row>
    <row r="18" spans="1:26" ht="36" x14ac:dyDescent="0.2">
      <c r="A18" s="22" t="s">
        <v>24</v>
      </c>
      <c r="B18" s="12" t="s">
        <v>22</v>
      </c>
      <c r="C18" s="23">
        <v>10</v>
      </c>
      <c r="D18" s="21">
        <v>1</v>
      </c>
      <c r="E18" s="96"/>
      <c r="F18" s="44">
        <f t="shared" si="0"/>
        <v>0</v>
      </c>
      <c r="G18" s="104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4"/>
      <c r="T18" s="4"/>
      <c r="U18" s="4"/>
      <c r="V18" s="4"/>
      <c r="W18" s="4"/>
      <c r="X18" s="4"/>
      <c r="Y18" s="4"/>
      <c r="Z18" s="4"/>
    </row>
    <row r="19" spans="1:26" ht="24" x14ac:dyDescent="0.2">
      <c r="A19" s="22" t="s">
        <v>25</v>
      </c>
      <c r="B19" s="12" t="s">
        <v>26</v>
      </c>
      <c r="C19" s="23">
        <v>5</v>
      </c>
      <c r="D19" s="21">
        <v>0.2</v>
      </c>
      <c r="E19" s="96"/>
      <c r="F19" s="44">
        <f t="shared" ref="F19:F26" si="1">IF(($D$14*D19*E19)&gt;C19,C19,($D$14*D19*E19))</f>
        <v>0</v>
      </c>
      <c r="G19" s="104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4"/>
      <c r="T19" s="4"/>
      <c r="U19" s="4"/>
      <c r="V19" s="4"/>
      <c r="W19" s="4"/>
      <c r="X19" s="4"/>
      <c r="Y19" s="4"/>
      <c r="Z19" s="4"/>
    </row>
    <row r="20" spans="1:26" ht="24" x14ac:dyDescent="0.2">
      <c r="A20" s="22" t="s">
        <v>27</v>
      </c>
      <c r="B20" s="12" t="s">
        <v>28</v>
      </c>
      <c r="C20" s="23">
        <v>5</v>
      </c>
      <c r="D20" s="21">
        <v>0.1</v>
      </c>
      <c r="E20" s="96"/>
      <c r="F20" s="44">
        <f t="shared" si="1"/>
        <v>0</v>
      </c>
      <c r="G20" s="104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4"/>
      <c r="T20" s="4"/>
      <c r="U20" s="4"/>
      <c r="V20" s="4"/>
      <c r="W20" s="4"/>
      <c r="X20" s="4"/>
      <c r="Y20" s="4"/>
      <c r="Z20" s="4"/>
    </row>
    <row r="21" spans="1:26" ht="24" x14ac:dyDescent="0.2">
      <c r="A21" s="78" t="s">
        <v>29</v>
      </c>
      <c r="B21" s="71" t="s">
        <v>30</v>
      </c>
      <c r="C21" s="79">
        <v>5</v>
      </c>
      <c r="D21" s="80">
        <v>0.05</v>
      </c>
      <c r="E21" s="97"/>
      <c r="F21" s="75">
        <f t="shared" si="1"/>
        <v>0</v>
      </c>
      <c r="G21" s="105"/>
      <c r="H21" s="11"/>
      <c r="I21" s="36"/>
      <c r="J21" s="35"/>
      <c r="K21" s="76"/>
      <c r="L21" s="76"/>
      <c r="M21" s="76"/>
      <c r="N21" s="76"/>
      <c r="O21" s="76"/>
      <c r="P21" s="76"/>
      <c r="Q21" s="76"/>
      <c r="R21" s="76"/>
      <c r="S21" s="77"/>
      <c r="T21" s="77"/>
      <c r="U21" s="77"/>
      <c r="V21" s="77"/>
      <c r="W21" s="77"/>
      <c r="X21" s="77"/>
      <c r="Y21" s="77"/>
      <c r="Z21" s="77"/>
    </row>
    <row r="22" spans="1:26" ht="12.75" x14ac:dyDescent="0.2">
      <c r="A22" s="22" t="s">
        <v>31</v>
      </c>
      <c r="B22" s="12" t="s">
        <v>32</v>
      </c>
      <c r="C22" s="23">
        <v>5</v>
      </c>
      <c r="D22" s="21">
        <v>0.01</v>
      </c>
      <c r="E22" s="96"/>
      <c r="F22" s="44">
        <f t="shared" si="1"/>
        <v>0</v>
      </c>
      <c r="G22" s="104"/>
      <c r="H22" s="14"/>
      <c r="I22" s="14"/>
      <c r="J22" s="2"/>
      <c r="K22" s="3"/>
      <c r="L22" s="3"/>
      <c r="M22" s="3"/>
      <c r="N22" s="3"/>
      <c r="O22" s="3"/>
      <c r="P22" s="3"/>
      <c r="Q22" s="3"/>
      <c r="R22" s="3"/>
      <c r="S22" s="4"/>
      <c r="T22" s="4"/>
      <c r="U22" s="4"/>
      <c r="V22" s="4"/>
      <c r="W22" s="4"/>
      <c r="X22" s="4"/>
      <c r="Y22" s="4"/>
      <c r="Z22" s="4"/>
    </row>
    <row r="23" spans="1:26" ht="12.75" x14ac:dyDescent="0.2">
      <c r="A23" s="22" t="s">
        <v>33</v>
      </c>
      <c r="B23" s="12" t="s">
        <v>32</v>
      </c>
      <c r="C23" s="23">
        <v>5</v>
      </c>
      <c r="D23" s="21">
        <v>0.01</v>
      </c>
      <c r="E23" s="96"/>
      <c r="F23" s="44">
        <f t="shared" si="1"/>
        <v>0</v>
      </c>
      <c r="G23" s="104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4"/>
      <c r="T23" s="4"/>
      <c r="U23" s="4"/>
      <c r="V23" s="4"/>
      <c r="W23" s="4"/>
      <c r="X23" s="4"/>
      <c r="Y23" s="4"/>
      <c r="Z23" s="4"/>
    </row>
    <row r="24" spans="1:26" ht="12.75" x14ac:dyDescent="0.2">
      <c r="A24" s="22" t="s">
        <v>34</v>
      </c>
      <c r="B24" s="12" t="s">
        <v>35</v>
      </c>
      <c r="C24" s="23">
        <v>5</v>
      </c>
      <c r="D24" s="21">
        <v>0.1</v>
      </c>
      <c r="E24" s="96"/>
      <c r="F24" s="44">
        <f t="shared" si="1"/>
        <v>0</v>
      </c>
      <c r="G24" s="104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4"/>
      <c r="T24" s="4"/>
      <c r="U24" s="4"/>
      <c r="V24" s="4"/>
      <c r="W24" s="4"/>
      <c r="X24" s="4"/>
      <c r="Y24" s="4"/>
      <c r="Z24" s="4"/>
    </row>
    <row r="25" spans="1:26" ht="12.75" x14ac:dyDescent="0.2">
      <c r="A25" s="22" t="s">
        <v>36</v>
      </c>
      <c r="B25" s="12" t="s">
        <v>37</v>
      </c>
      <c r="C25" s="23">
        <v>5</v>
      </c>
      <c r="D25" s="21">
        <v>0.2</v>
      </c>
      <c r="E25" s="96"/>
      <c r="F25" s="44">
        <f t="shared" si="1"/>
        <v>0</v>
      </c>
      <c r="G25" s="104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4"/>
      <c r="T25" s="4"/>
      <c r="U25" s="4"/>
      <c r="V25" s="4"/>
      <c r="W25" s="4"/>
      <c r="X25" s="4"/>
      <c r="Y25" s="4"/>
      <c r="Z25" s="4"/>
    </row>
    <row r="26" spans="1:26" ht="12.75" x14ac:dyDescent="0.2">
      <c r="A26" s="83" t="s">
        <v>38</v>
      </c>
      <c r="B26" s="12" t="s">
        <v>39</v>
      </c>
      <c r="C26" s="23">
        <v>5</v>
      </c>
      <c r="D26" s="21">
        <v>0.05</v>
      </c>
      <c r="E26" s="96"/>
      <c r="F26" s="44">
        <f t="shared" si="1"/>
        <v>0</v>
      </c>
      <c r="G26" s="104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  <c r="X26" s="4"/>
      <c r="Y26" s="4"/>
      <c r="Z26" s="4"/>
    </row>
    <row r="27" spans="1:26" ht="12.75" x14ac:dyDescent="0.2">
      <c r="A27" s="95">
        <f>IFERROR(VLOOKUP(B4,Página3!E6:I11,2,0),"")</f>
        <v>2.5</v>
      </c>
      <c r="B27" s="25" t="s">
        <v>40</v>
      </c>
      <c r="C27" s="25"/>
      <c r="D27" s="25"/>
      <c r="E27" s="26"/>
      <c r="F27" s="26">
        <f>SUM(F15:F26)*A27</f>
        <v>0</v>
      </c>
      <c r="G27" s="27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  <c r="X27" s="4"/>
      <c r="Y27" s="4"/>
      <c r="Z27" s="4"/>
    </row>
    <row r="28" spans="1:26" ht="12.75" x14ac:dyDescent="0.2">
      <c r="A28" s="43"/>
      <c r="B28" s="43"/>
      <c r="C28" s="43"/>
      <c r="D28" s="43"/>
      <c r="E28" s="43"/>
      <c r="F28" s="43"/>
      <c r="G28" s="43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  <c r="X28" s="4"/>
      <c r="Y28" s="4"/>
      <c r="Z28" s="4"/>
    </row>
    <row r="29" spans="1:26" ht="19.5" x14ac:dyDescent="0.2">
      <c r="A29" s="119" t="s">
        <v>41</v>
      </c>
      <c r="B29" s="109"/>
      <c r="C29" s="109"/>
      <c r="D29" s="109"/>
      <c r="E29" s="109"/>
      <c r="F29" s="109"/>
      <c r="G29" s="110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  <c r="X29" s="4"/>
      <c r="Y29" s="4"/>
      <c r="Z29" s="4"/>
    </row>
    <row r="30" spans="1:26" ht="12.75" x14ac:dyDescent="0.2">
      <c r="A30" s="29"/>
      <c r="B30" s="28" t="s">
        <v>42</v>
      </c>
      <c r="C30" s="28"/>
      <c r="D30" s="47"/>
      <c r="E30" s="28"/>
      <c r="F30" s="28"/>
      <c r="G30" s="3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  <c r="X30" s="4"/>
      <c r="Y30" s="4"/>
      <c r="Z30" s="4"/>
    </row>
    <row r="31" spans="1:26" ht="36" x14ac:dyDescent="0.2">
      <c r="A31" s="29" t="s">
        <v>7</v>
      </c>
      <c r="B31" s="30" t="s">
        <v>8</v>
      </c>
      <c r="C31" s="31" t="s">
        <v>9</v>
      </c>
      <c r="D31" s="89">
        <v>1</v>
      </c>
      <c r="E31" s="30" t="s">
        <v>18</v>
      </c>
      <c r="F31" s="32" t="s">
        <v>11</v>
      </c>
      <c r="G31" s="32" t="s">
        <v>12</v>
      </c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">
      <c r="A32" s="83" t="s">
        <v>43</v>
      </c>
      <c r="B32" s="33" t="s">
        <v>44</v>
      </c>
      <c r="C32" s="24" t="s">
        <v>45</v>
      </c>
      <c r="D32" s="34">
        <v>2.5</v>
      </c>
      <c r="E32" s="106"/>
      <c r="F32" s="44">
        <f t="shared" ref="F32:F42" si="2">$D$31*D32*E32</f>
        <v>0</v>
      </c>
      <c r="G32" s="98"/>
      <c r="H32" s="14"/>
      <c r="I32" s="14"/>
      <c r="J32" s="2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">
      <c r="A33" s="83" t="s">
        <v>46</v>
      </c>
      <c r="B33" s="33" t="s">
        <v>44</v>
      </c>
      <c r="C33" s="24" t="s">
        <v>45</v>
      </c>
      <c r="D33" s="34">
        <v>2</v>
      </c>
      <c r="E33" s="106"/>
      <c r="F33" s="44">
        <f t="shared" si="2"/>
        <v>0</v>
      </c>
      <c r="G33" s="98"/>
      <c r="H33" s="11"/>
      <c r="I33" s="14"/>
      <c r="J33" s="2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">
      <c r="A34" s="83" t="s">
        <v>47</v>
      </c>
      <c r="B34" s="33" t="s">
        <v>44</v>
      </c>
      <c r="C34" s="24" t="s">
        <v>45</v>
      </c>
      <c r="D34" s="34">
        <v>1.7</v>
      </c>
      <c r="E34" s="106"/>
      <c r="F34" s="44">
        <f t="shared" si="2"/>
        <v>0</v>
      </c>
      <c r="G34" s="98"/>
      <c r="H34" s="14"/>
      <c r="I34" s="2"/>
      <c r="J34" s="2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">
      <c r="A35" s="83" t="s">
        <v>48</v>
      </c>
      <c r="B35" s="33" t="s">
        <v>44</v>
      </c>
      <c r="C35" s="24" t="s">
        <v>45</v>
      </c>
      <c r="D35" s="34">
        <v>1.4</v>
      </c>
      <c r="E35" s="106"/>
      <c r="F35" s="44">
        <f t="shared" si="2"/>
        <v>0</v>
      </c>
      <c r="G35" s="98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">
      <c r="A36" s="83" t="s">
        <v>49</v>
      </c>
      <c r="B36" s="33" t="s">
        <v>44</v>
      </c>
      <c r="C36" s="24" t="s">
        <v>45</v>
      </c>
      <c r="D36" s="34">
        <v>1</v>
      </c>
      <c r="E36" s="106"/>
      <c r="F36" s="44">
        <f t="shared" si="2"/>
        <v>0</v>
      </c>
      <c r="G36" s="98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">
      <c r="A37" s="83" t="s">
        <v>50</v>
      </c>
      <c r="B37" s="33" t="s">
        <v>44</v>
      </c>
      <c r="C37" s="24" t="s">
        <v>45</v>
      </c>
      <c r="D37" s="34">
        <v>0.8</v>
      </c>
      <c r="E37" s="106"/>
      <c r="F37" s="44">
        <f t="shared" si="2"/>
        <v>0</v>
      </c>
      <c r="G37" s="98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">
      <c r="A38" s="83" t="s">
        <v>51</v>
      </c>
      <c r="B38" s="33" t="s">
        <v>44</v>
      </c>
      <c r="C38" s="24" t="s">
        <v>45</v>
      </c>
      <c r="D38" s="34">
        <v>0.6</v>
      </c>
      <c r="E38" s="106"/>
      <c r="F38" s="44">
        <f t="shared" si="2"/>
        <v>0</v>
      </c>
      <c r="G38" s="98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">
      <c r="A39" s="83" t="s">
        <v>52</v>
      </c>
      <c r="B39" s="33" t="s">
        <v>44</v>
      </c>
      <c r="C39" s="24" t="s">
        <v>45</v>
      </c>
      <c r="D39" s="34">
        <v>0.4</v>
      </c>
      <c r="E39" s="106"/>
      <c r="F39" s="44">
        <f t="shared" si="2"/>
        <v>0</v>
      </c>
      <c r="G39" s="98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">
      <c r="A40" s="12" t="s">
        <v>53</v>
      </c>
      <c r="B40" s="33" t="s">
        <v>44</v>
      </c>
      <c r="C40" s="24" t="s">
        <v>45</v>
      </c>
      <c r="D40" s="34">
        <v>0.2</v>
      </c>
      <c r="E40" s="106"/>
      <c r="F40" s="44">
        <f t="shared" si="2"/>
        <v>0</v>
      </c>
      <c r="G40" s="98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">
      <c r="A41" s="12" t="s">
        <v>54</v>
      </c>
      <c r="B41" s="33" t="s">
        <v>44</v>
      </c>
      <c r="C41" s="24" t="s">
        <v>45</v>
      </c>
      <c r="D41" s="34">
        <v>0.1</v>
      </c>
      <c r="E41" s="106"/>
      <c r="F41" s="44">
        <f t="shared" si="2"/>
        <v>0</v>
      </c>
      <c r="G41" s="98"/>
      <c r="H41" s="14"/>
      <c r="I41" s="14"/>
      <c r="J41" s="2"/>
      <c r="K41" s="3"/>
      <c r="L41" s="3"/>
      <c r="M41" s="3"/>
      <c r="N41" s="3"/>
      <c r="O41" s="3"/>
      <c r="P41" s="3"/>
      <c r="Q41" s="3"/>
      <c r="R41" s="3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">
      <c r="A42" s="12" t="s">
        <v>55</v>
      </c>
      <c r="B42" s="33" t="s">
        <v>56</v>
      </c>
      <c r="C42" s="24" t="s">
        <v>45</v>
      </c>
      <c r="D42" s="34">
        <v>2</v>
      </c>
      <c r="E42" s="106"/>
      <c r="F42" s="44">
        <f t="shared" si="2"/>
        <v>0</v>
      </c>
      <c r="G42" s="98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">
      <c r="A43" s="12" t="s">
        <v>57</v>
      </c>
      <c r="B43" s="33" t="s">
        <v>58</v>
      </c>
      <c r="C43" s="24">
        <v>4</v>
      </c>
      <c r="D43" s="34">
        <v>1</v>
      </c>
      <c r="E43" s="106"/>
      <c r="F43" s="44">
        <f t="shared" ref="F43:F45" si="3">IF(($D$31*D43*E43)&gt;C43,C43,($D$31*D43*E43))</f>
        <v>0</v>
      </c>
      <c r="G43" s="98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4"/>
      <c r="T43" s="4"/>
      <c r="U43" s="4"/>
      <c r="V43" s="4"/>
      <c r="W43" s="4"/>
      <c r="X43" s="4"/>
      <c r="Y43" s="4"/>
      <c r="Z43" s="4"/>
    </row>
    <row r="44" spans="1:26" ht="15" customHeight="1" x14ac:dyDescent="0.2">
      <c r="A44" s="12" t="s">
        <v>59</v>
      </c>
      <c r="B44" s="33" t="s">
        <v>60</v>
      </c>
      <c r="C44" s="24">
        <v>1</v>
      </c>
      <c r="D44" s="34">
        <v>0.2</v>
      </c>
      <c r="E44" s="106"/>
      <c r="F44" s="44">
        <f t="shared" si="3"/>
        <v>0</v>
      </c>
      <c r="G44" s="98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4"/>
      <c r="T44" s="4"/>
      <c r="U44" s="4"/>
      <c r="V44" s="4"/>
      <c r="W44" s="4"/>
      <c r="X44" s="4"/>
      <c r="Y44" s="4"/>
      <c r="Z44" s="4"/>
    </row>
    <row r="45" spans="1:26" ht="15" customHeight="1" x14ac:dyDescent="0.2">
      <c r="A45" s="12" t="s">
        <v>61</v>
      </c>
      <c r="B45" s="33" t="s">
        <v>60</v>
      </c>
      <c r="C45" s="24">
        <v>1</v>
      </c>
      <c r="D45" s="34">
        <v>0.1</v>
      </c>
      <c r="E45" s="106"/>
      <c r="F45" s="44">
        <f t="shared" si="3"/>
        <v>0</v>
      </c>
      <c r="G45" s="98"/>
      <c r="H45" s="14"/>
      <c r="I45" s="14"/>
      <c r="J45" s="2"/>
      <c r="K45" s="3"/>
      <c r="L45" s="3"/>
      <c r="M45" s="3"/>
      <c r="N45" s="3"/>
      <c r="O45" s="3"/>
      <c r="P45" s="3"/>
      <c r="Q45" s="3"/>
      <c r="R45" s="3"/>
      <c r="S45" s="4"/>
      <c r="T45" s="4"/>
      <c r="U45" s="4"/>
      <c r="V45" s="4"/>
      <c r="W45" s="4"/>
      <c r="X45" s="4"/>
      <c r="Y45" s="4"/>
      <c r="Z45" s="4"/>
    </row>
    <row r="46" spans="1:26" ht="22.5" customHeight="1" x14ac:dyDescent="0.2">
      <c r="A46" s="12" t="s">
        <v>62</v>
      </c>
      <c r="B46" s="33" t="s">
        <v>63</v>
      </c>
      <c r="C46" s="24" t="s">
        <v>45</v>
      </c>
      <c r="D46" s="34">
        <v>1.5</v>
      </c>
      <c r="E46" s="106"/>
      <c r="F46" s="44">
        <f t="shared" ref="F46:F50" si="4">$D$31*D46*E46</f>
        <v>0</v>
      </c>
      <c r="G46" s="98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4"/>
      <c r="T46" s="4"/>
      <c r="U46" s="4"/>
      <c r="V46" s="4"/>
      <c r="W46" s="4"/>
      <c r="X46" s="4"/>
      <c r="Y46" s="4"/>
      <c r="Z46" s="4"/>
    </row>
    <row r="47" spans="1:26" ht="33" customHeight="1" x14ac:dyDescent="0.2">
      <c r="A47" s="71" t="s">
        <v>64</v>
      </c>
      <c r="B47" s="72" t="s">
        <v>63</v>
      </c>
      <c r="C47" s="73" t="s">
        <v>45</v>
      </c>
      <c r="D47" s="74">
        <v>0.5</v>
      </c>
      <c r="E47" s="107"/>
      <c r="F47" s="75">
        <f t="shared" si="4"/>
        <v>0</v>
      </c>
      <c r="G47" s="99"/>
      <c r="H47" s="11"/>
      <c r="I47" s="36"/>
      <c r="J47" s="35"/>
      <c r="K47" s="76"/>
      <c r="L47" s="76"/>
      <c r="M47" s="76"/>
      <c r="N47" s="76"/>
      <c r="O47" s="76"/>
      <c r="P47" s="76"/>
      <c r="Q47" s="76"/>
      <c r="R47" s="76"/>
      <c r="S47" s="77"/>
      <c r="T47" s="77"/>
      <c r="U47" s="77"/>
      <c r="V47" s="77"/>
      <c r="W47" s="77"/>
      <c r="X47" s="77"/>
      <c r="Y47" s="77"/>
      <c r="Z47" s="77"/>
    </row>
    <row r="48" spans="1:26" ht="15" customHeight="1" x14ac:dyDescent="0.2">
      <c r="A48" s="12" t="s">
        <v>65</v>
      </c>
      <c r="B48" s="33" t="s">
        <v>66</v>
      </c>
      <c r="C48" s="24" t="s">
        <v>45</v>
      </c>
      <c r="D48" s="34">
        <v>0.5</v>
      </c>
      <c r="E48" s="106"/>
      <c r="F48" s="44">
        <f t="shared" si="4"/>
        <v>0</v>
      </c>
      <c r="G48" s="98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">
      <c r="A49" s="12" t="s">
        <v>67</v>
      </c>
      <c r="B49" s="33" t="s">
        <v>66</v>
      </c>
      <c r="C49" s="24" t="s">
        <v>45</v>
      </c>
      <c r="D49" s="34">
        <v>0.25</v>
      </c>
      <c r="E49" s="106"/>
      <c r="F49" s="44">
        <f t="shared" si="4"/>
        <v>0</v>
      </c>
      <c r="G49" s="98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12" t="s">
        <v>68</v>
      </c>
      <c r="B50" s="33" t="s">
        <v>69</v>
      </c>
      <c r="C50" s="24" t="s">
        <v>45</v>
      </c>
      <c r="D50" s="34">
        <v>1.5</v>
      </c>
      <c r="E50" s="106"/>
      <c r="F50" s="44">
        <f t="shared" si="4"/>
        <v>0</v>
      </c>
      <c r="G50" s="98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">
      <c r="A51" s="12" t="s">
        <v>70</v>
      </c>
      <c r="B51" s="33" t="s">
        <v>71</v>
      </c>
      <c r="C51" s="24">
        <v>5</v>
      </c>
      <c r="D51" s="34">
        <v>1</v>
      </c>
      <c r="E51" s="106"/>
      <c r="F51" s="44">
        <f>IF(($D$31*D51*E51)&gt;C51,C51,($D$31*D51*E51))</f>
        <v>0</v>
      </c>
      <c r="G51" s="98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">
      <c r="A52" s="12" t="s">
        <v>72</v>
      </c>
      <c r="B52" s="33" t="s">
        <v>69</v>
      </c>
      <c r="C52" s="24" t="s">
        <v>45</v>
      </c>
      <c r="D52" s="34">
        <v>4</v>
      </c>
      <c r="E52" s="106"/>
      <c r="F52" s="44">
        <f>$D$31*D52*E52</f>
        <v>0</v>
      </c>
      <c r="G52" s="98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">
      <c r="A53" s="12" t="s">
        <v>73</v>
      </c>
      <c r="B53" s="33" t="s">
        <v>74</v>
      </c>
      <c r="C53" s="24">
        <v>5</v>
      </c>
      <c r="D53" s="34">
        <v>0.5</v>
      </c>
      <c r="E53" s="106"/>
      <c r="F53" s="44">
        <f t="shared" ref="F53:F54" si="5">IF(($D$31*D53*E53)&gt;C53,C53,($D$31*D53*E53))</f>
        <v>0</v>
      </c>
      <c r="G53" s="98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">
      <c r="A54" s="12" t="s">
        <v>75</v>
      </c>
      <c r="B54" s="33" t="s">
        <v>74</v>
      </c>
      <c r="C54" s="24">
        <v>3</v>
      </c>
      <c r="D54" s="34">
        <v>1</v>
      </c>
      <c r="E54" s="106"/>
      <c r="F54" s="44">
        <f t="shared" si="5"/>
        <v>0</v>
      </c>
      <c r="G54" s="98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4"/>
      <c r="T54" s="4"/>
      <c r="U54" s="4"/>
      <c r="V54" s="4"/>
      <c r="W54" s="4"/>
      <c r="X54" s="4"/>
      <c r="Y54" s="4"/>
      <c r="Z54" s="4"/>
    </row>
    <row r="55" spans="1:26" ht="15" customHeight="1" x14ac:dyDescent="0.2">
      <c r="A55" s="12" t="s">
        <v>76</v>
      </c>
      <c r="B55" s="33" t="s">
        <v>66</v>
      </c>
      <c r="C55" s="24" t="s">
        <v>45</v>
      </c>
      <c r="D55" s="34">
        <v>2</v>
      </c>
      <c r="E55" s="106"/>
      <c r="F55" s="44">
        <f t="shared" ref="F55:F57" si="6">$D$31*D55*E55</f>
        <v>0</v>
      </c>
      <c r="G55" s="98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">
      <c r="A56" s="12" t="s">
        <v>77</v>
      </c>
      <c r="B56" s="33" t="s">
        <v>66</v>
      </c>
      <c r="C56" s="24" t="s">
        <v>45</v>
      </c>
      <c r="D56" s="34">
        <v>1</v>
      </c>
      <c r="E56" s="106"/>
      <c r="F56" s="44">
        <f t="shared" si="6"/>
        <v>0</v>
      </c>
      <c r="G56" s="98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4"/>
      <c r="T56" s="4"/>
      <c r="U56" s="4"/>
      <c r="V56" s="4"/>
      <c r="W56" s="4"/>
      <c r="X56" s="4"/>
      <c r="Y56" s="4"/>
      <c r="Z56" s="4"/>
    </row>
    <row r="57" spans="1:26" ht="22.5" customHeight="1" x14ac:dyDescent="0.2">
      <c r="A57" s="12" t="s">
        <v>78</v>
      </c>
      <c r="B57" s="33" t="s">
        <v>66</v>
      </c>
      <c r="C57" s="24" t="s">
        <v>45</v>
      </c>
      <c r="D57" s="34">
        <v>0.2</v>
      </c>
      <c r="E57" s="106"/>
      <c r="F57" s="44">
        <f t="shared" si="6"/>
        <v>0</v>
      </c>
      <c r="G57" s="104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">
      <c r="A58" s="33" t="s">
        <v>79</v>
      </c>
      <c r="B58" s="33" t="s">
        <v>80</v>
      </c>
      <c r="C58" s="24">
        <v>2</v>
      </c>
      <c r="D58" s="34">
        <v>0.5</v>
      </c>
      <c r="E58" s="106"/>
      <c r="F58" s="44">
        <f>IF(($D$31*D58*E58)&gt;C58,C58,($D$31*D58*E58))</f>
        <v>0</v>
      </c>
      <c r="G58" s="104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">
      <c r="A59" s="12" t="s">
        <v>81</v>
      </c>
      <c r="B59" s="33" t="s">
        <v>82</v>
      </c>
      <c r="C59" s="24" t="s">
        <v>45</v>
      </c>
      <c r="D59" s="34">
        <v>0.5</v>
      </c>
      <c r="E59" s="106"/>
      <c r="F59" s="44">
        <f>$D$31*D59*E59</f>
        <v>0</v>
      </c>
      <c r="G59" s="104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4"/>
      <c r="T59" s="4"/>
      <c r="U59" s="4"/>
      <c r="V59" s="4"/>
      <c r="W59" s="4"/>
      <c r="X59" s="4"/>
      <c r="Y59" s="4"/>
      <c r="Z59" s="4"/>
    </row>
    <row r="60" spans="1:26" ht="22.5" customHeight="1" x14ac:dyDescent="0.2">
      <c r="A60" s="12" t="s">
        <v>83</v>
      </c>
      <c r="B60" s="33" t="s">
        <v>84</v>
      </c>
      <c r="C60" s="24">
        <v>5</v>
      </c>
      <c r="D60" s="34">
        <v>1</v>
      </c>
      <c r="E60" s="106"/>
      <c r="F60" s="44">
        <f t="shared" ref="F60:F64" si="7">IF(($D$31*D60*E60)&gt;C60,C60,($D$31*D60*E60))</f>
        <v>0</v>
      </c>
      <c r="G60" s="104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12" t="s">
        <v>85</v>
      </c>
      <c r="B61" s="33" t="s">
        <v>86</v>
      </c>
      <c r="C61" s="24">
        <v>1</v>
      </c>
      <c r="D61" s="34">
        <v>0.1</v>
      </c>
      <c r="E61" s="106"/>
      <c r="F61" s="44">
        <f t="shared" si="7"/>
        <v>0</v>
      </c>
      <c r="G61" s="104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">
      <c r="A62" s="12" t="s">
        <v>87</v>
      </c>
      <c r="B62" s="33" t="s">
        <v>86</v>
      </c>
      <c r="C62" s="24">
        <v>1</v>
      </c>
      <c r="D62" s="34">
        <v>0.05</v>
      </c>
      <c r="E62" s="106"/>
      <c r="F62" s="44">
        <f t="shared" si="7"/>
        <v>0</v>
      </c>
      <c r="G62" s="104"/>
      <c r="H62" s="14"/>
      <c r="I62" s="14"/>
      <c r="J62" s="2"/>
      <c r="K62" s="3"/>
      <c r="L62" s="3"/>
      <c r="M62" s="3"/>
      <c r="N62" s="3"/>
      <c r="O62" s="3"/>
      <c r="P62" s="3"/>
      <c r="Q62" s="3"/>
      <c r="R62" s="3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12" t="s">
        <v>88</v>
      </c>
      <c r="B63" s="33" t="s">
        <v>89</v>
      </c>
      <c r="C63" s="24">
        <v>1</v>
      </c>
      <c r="D63" s="34">
        <v>0.1</v>
      </c>
      <c r="E63" s="106"/>
      <c r="F63" s="44">
        <f t="shared" si="7"/>
        <v>0</v>
      </c>
      <c r="G63" s="104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">
      <c r="A64" s="12" t="s">
        <v>90</v>
      </c>
      <c r="B64" s="33" t="s">
        <v>89</v>
      </c>
      <c r="C64" s="24">
        <v>2</v>
      </c>
      <c r="D64" s="34">
        <v>0.5</v>
      </c>
      <c r="E64" s="106"/>
      <c r="F64" s="44">
        <f t="shared" si="7"/>
        <v>0</v>
      </c>
      <c r="G64" s="104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">
      <c r="A65" s="12" t="s">
        <v>91</v>
      </c>
      <c r="B65" s="33" t="s">
        <v>92</v>
      </c>
      <c r="C65" s="24" t="s">
        <v>45</v>
      </c>
      <c r="D65" s="34">
        <v>0.5</v>
      </c>
      <c r="E65" s="106"/>
      <c r="F65" s="44">
        <f>$D$31*D65*E65</f>
        <v>0</v>
      </c>
      <c r="G65" s="104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">
      <c r="A66" s="12" t="s">
        <v>93</v>
      </c>
      <c r="B66" s="33" t="s">
        <v>94</v>
      </c>
      <c r="C66" s="24">
        <v>2</v>
      </c>
      <c r="D66" s="34">
        <v>0.5</v>
      </c>
      <c r="E66" s="106"/>
      <c r="F66" s="44">
        <f>IF(($D$31*D66*E66)&gt;C66,C66,($D$31*D66*E66))</f>
        <v>0</v>
      </c>
      <c r="G66" s="104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4"/>
      <c r="T66" s="4"/>
      <c r="U66" s="4"/>
      <c r="V66" s="4"/>
      <c r="W66" s="4"/>
      <c r="X66" s="4"/>
      <c r="Y66" s="4"/>
      <c r="Z66" s="4"/>
    </row>
    <row r="67" spans="1:26" ht="12.75" x14ac:dyDescent="0.2">
      <c r="A67" s="103">
        <f>IFERROR(VLOOKUP(B4,Página3!E6:I11,3,0),"")</f>
        <v>2.5</v>
      </c>
      <c r="B67" s="37" t="s">
        <v>95</v>
      </c>
      <c r="C67" s="37"/>
      <c r="D67" s="37"/>
      <c r="E67" s="38"/>
      <c r="F67" s="38">
        <f>SUM(F32:F66)*A67</f>
        <v>0</v>
      </c>
      <c r="G67" s="45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4"/>
      <c r="T67" s="4"/>
      <c r="U67" s="4"/>
      <c r="V67" s="4"/>
      <c r="W67" s="4"/>
      <c r="X67" s="4"/>
      <c r="Y67" s="4"/>
      <c r="Z67" s="4"/>
    </row>
    <row r="68" spans="1:26" ht="12.75" x14ac:dyDescent="0.2">
      <c r="A68" s="43"/>
      <c r="B68" s="43"/>
      <c r="C68" s="43"/>
      <c r="D68" s="43"/>
      <c r="E68" s="43"/>
      <c r="F68" s="43"/>
      <c r="G68" s="43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4"/>
      <c r="T68" s="4"/>
      <c r="U68" s="4"/>
      <c r="V68" s="4"/>
      <c r="W68" s="4"/>
      <c r="X68" s="4"/>
      <c r="Y68" s="4"/>
      <c r="Z68" s="4"/>
    </row>
    <row r="69" spans="1:26" ht="12.75" x14ac:dyDescent="0.2">
      <c r="A69" s="39"/>
      <c r="B69" s="40" t="s">
        <v>96</v>
      </c>
      <c r="C69" s="40"/>
      <c r="D69" s="40"/>
      <c r="E69" s="40"/>
      <c r="F69" s="40"/>
      <c r="G69" s="41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4"/>
      <c r="T69" s="4"/>
      <c r="U69" s="4"/>
      <c r="V69" s="4"/>
      <c r="W69" s="4"/>
      <c r="X69" s="4"/>
      <c r="Y69" s="4"/>
      <c r="Z69" s="4"/>
    </row>
    <row r="70" spans="1:26" ht="36" x14ac:dyDescent="0.2">
      <c r="A70" s="29" t="s">
        <v>7</v>
      </c>
      <c r="B70" s="30" t="s">
        <v>8</v>
      </c>
      <c r="C70" s="31" t="s">
        <v>9</v>
      </c>
      <c r="D70" s="90">
        <v>1</v>
      </c>
      <c r="E70" s="30" t="s">
        <v>18</v>
      </c>
      <c r="F70" s="32" t="s">
        <v>11</v>
      </c>
      <c r="G70" s="32" t="s">
        <v>12</v>
      </c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">
      <c r="A71" s="83" t="s">
        <v>43</v>
      </c>
      <c r="B71" s="33" t="s">
        <v>44</v>
      </c>
      <c r="C71" s="24" t="s">
        <v>45</v>
      </c>
      <c r="D71" s="102">
        <v>1.25</v>
      </c>
      <c r="E71" s="106"/>
      <c r="F71" s="44">
        <f t="shared" ref="F71:F81" si="8">$D$70*D71*E71</f>
        <v>0</v>
      </c>
      <c r="G71" s="104"/>
      <c r="H71" s="42"/>
      <c r="I71" s="42"/>
      <c r="J71" s="42"/>
      <c r="K71" s="43"/>
      <c r="L71" s="43"/>
      <c r="M71" s="43"/>
      <c r="N71" s="43"/>
      <c r="O71" s="43"/>
      <c r="P71" s="43"/>
      <c r="Q71" s="43"/>
      <c r="R71" s="43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">
      <c r="A72" s="83" t="s">
        <v>46</v>
      </c>
      <c r="B72" s="33" t="s">
        <v>44</v>
      </c>
      <c r="C72" s="24" t="s">
        <v>45</v>
      </c>
      <c r="D72" s="34">
        <v>1</v>
      </c>
      <c r="E72" s="106"/>
      <c r="F72" s="44">
        <f t="shared" si="8"/>
        <v>0</v>
      </c>
      <c r="G72" s="104"/>
      <c r="H72" s="42"/>
      <c r="I72" s="42"/>
      <c r="J72" s="42"/>
      <c r="K72" s="43"/>
      <c r="L72" s="43"/>
      <c r="M72" s="43"/>
      <c r="N72" s="43"/>
      <c r="O72" s="43"/>
      <c r="P72" s="43"/>
      <c r="Q72" s="43"/>
      <c r="R72" s="43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">
      <c r="A73" s="83" t="s">
        <v>47</v>
      </c>
      <c r="B73" s="33" t="s">
        <v>44</v>
      </c>
      <c r="C73" s="24" t="s">
        <v>45</v>
      </c>
      <c r="D73" s="34">
        <v>0.85</v>
      </c>
      <c r="E73" s="106"/>
      <c r="F73" s="44">
        <f t="shared" si="8"/>
        <v>0</v>
      </c>
      <c r="G73" s="104"/>
      <c r="H73" s="42"/>
      <c r="I73" s="42"/>
      <c r="J73" s="42"/>
      <c r="K73" s="43"/>
      <c r="L73" s="43"/>
      <c r="M73" s="43"/>
      <c r="N73" s="43"/>
      <c r="O73" s="43"/>
      <c r="P73" s="43"/>
      <c r="Q73" s="43"/>
      <c r="R73" s="43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">
      <c r="A74" s="83" t="s">
        <v>48</v>
      </c>
      <c r="B74" s="33" t="s">
        <v>44</v>
      </c>
      <c r="C74" s="24" t="s">
        <v>45</v>
      </c>
      <c r="D74" s="34">
        <v>0.7</v>
      </c>
      <c r="E74" s="106"/>
      <c r="F74" s="44">
        <f t="shared" si="8"/>
        <v>0</v>
      </c>
      <c r="G74" s="104"/>
      <c r="H74" s="42"/>
      <c r="I74" s="42"/>
      <c r="J74" s="42"/>
      <c r="K74" s="43"/>
      <c r="L74" s="43"/>
      <c r="M74" s="43"/>
      <c r="N74" s="43"/>
      <c r="O74" s="43"/>
      <c r="P74" s="43"/>
      <c r="Q74" s="43"/>
      <c r="R74" s="43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83" t="s">
        <v>49</v>
      </c>
      <c r="B75" s="33" t="s">
        <v>44</v>
      </c>
      <c r="C75" s="24" t="s">
        <v>45</v>
      </c>
      <c r="D75" s="34">
        <v>0.5</v>
      </c>
      <c r="E75" s="106"/>
      <c r="F75" s="44">
        <f t="shared" si="8"/>
        <v>0</v>
      </c>
      <c r="G75" s="104"/>
      <c r="H75" s="42"/>
      <c r="I75" s="42"/>
      <c r="J75" s="42"/>
      <c r="K75" s="43"/>
      <c r="L75" s="43"/>
      <c r="M75" s="43"/>
      <c r="N75" s="43"/>
      <c r="O75" s="43"/>
      <c r="P75" s="43"/>
      <c r="Q75" s="43"/>
      <c r="R75" s="43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">
      <c r="A76" s="83" t="s">
        <v>50</v>
      </c>
      <c r="B76" s="33" t="s">
        <v>44</v>
      </c>
      <c r="C76" s="24" t="s">
        <v>45</v>
      </c>
      <c r="D76" s="34">
        <v>0.4</v>
      </c>
      <c r="E76" s="106"/>
      <c r="F76" s="44">
        <f t="shared" si="8"/>
        <v>0</v>
      </c>
      <c r="G76" s="104"/>
      <c r="H76" s="42"/>
      <c r="I76" s="42"/>
      <c r="J76" s="42"/>
      <c r="K76" s="43"/>
      <c r="L76" s="43"/>
      <c r="M76" s="43"/>
      <c r="N76" s="43"/>
      <c r="O76" s="43"/>
      <c r="P76" s="43"/>
      <c r="Q76" s="43"/>
      <c r="R76" s="43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">
      <c r="A77" s="83" t="s">
        <v>51</v>
      </c>
      <c r="B77" s="33" t="s">
        <v>44</v>
      </c>
      <c r="C77" s="24" t="s">
        <v>45</v>
      </c>
      <c r="D77" s="34">
        <v>0.3</v>
      </c>
      <c r="E77" s="106"/>
      <c r="F77" s="44">
        <f t="shared" si="8"/>
        <v>0</v>
      </c>
      <c r="G77" s="104"/>
      <c r="H77" s="42"/>
      <c r="I77" s="42"/>
      <c r="J77" s="42"/>
      <c r="K77" s="43"/>
      <c r="L77" s="43"/>
      <c r="M77" s="43"/>
      <c r="N77" s="43"/>
      <c r="O77" s="43"/>
      <c r="P77" s="43"/>
      <c r="Q77" s="43"/>
      <c r="R77" s="43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">
      <c r="A78" s="83" t="s">
        <v>52</v>
      </c>
      <c r="B78" s="33" t="s">
        <v>44</v>
      </c>
      <c r="C78" s="24" t="s">
        <v>45</v>
      </c>
      <c r="D78" s="34">
        <v>0.2</v>
      </c>
      <c r="E78" s="106"/>
      <c r="F78" s="44">
        <f t="shared" si="8"/>
        <v>0</v>
      </c>
      <c r="G78" s="104"/>
      <c r="H78" s="42"/>
      <c r="I78" s="42"/>
      <c r="J78" s="42"/>
      <c r="K78" s="43"/>
      <c r="L78" s="43"/>
      <c r="M78" s="43"/>
      <c r="N78" s="43"/>
      <c r="O78" s="43"/>
      <c r="P78" s="43"/>
      <c r="Q78" s="43"/>
      <c r="R78" s="43"/>
      <c r="S78" s="4"/>
      <c r="T78" s="4"/>
      <c r="U78" s="4"/>
      <c r="V78" s="4"/>
      <c r="W78" s="4"/>
      <c r="X78" s="4"/>
      <c r="Y78" s="4"/>
      <c r="Z78" s="4"/>
    </row>
    <row r="79" spans="1:26" ht="15" customHeight="1" x14ac:dyDescent="0.2">
      <c r="A79" s="12" t="s">
        <v>53</v>
      </c>
      <c r="B79" s="33" t="s">
        <v>44</v>
      </c>
      <c r="C79" s="24" t="s">
        <v>45</v>
      </c>
      <c r="D79" s="34">
        <v>0.1</v>
      </c>
      <c r="E79" s="106"/>
      <c r="F79" s="44">
        <f t="shared" si="8"/>
        <v>0</v>
      </c>
      <c r="G79" s="104"/>
      <c r="H79" s="42"/>
      <c r="I79" s="42"/>
      <c r="J79" s="42"/>
      <c r="K79" s="43"/>
      <c r="L79" s="43"/>
      <c r="M79" s="43"/>
      <c r="N79" s="43"/>
      <c r="O79" s="43"/>
      <c r="P79" s="43"/>
      <c r="Q79" s="43"/>
      <c r="R79" s="43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">
      <c r="A80" s="12" t="s">
        <v>54</v>
      </c>
      <c r="B80" s="33" t="s">
        <v>44</v>
      </c>
      <c r="C80" s="24" t="s">
        <v>45</v>
      </c>
      <c r="D80" s="34">
        <v>0.05</v>
      </c>
      <c r="E80" s="106"/>
      <c r="F80" s="44">
        <f t="shared" si="8"/>
        <v>0</v>
      </c>
      <c r="G80" s="104"/>
      <c r="H80" s="42"/>
      <c r="I80" s="42"/>
      <c r="J80" s="42"/>
      <c r="K80" s="43"/>
      <c r="L80" s="43"/>
      <c r="M80" s="43"/>
      <c r="N80" s="43"/>
      <c r="O80" s="43"/>
      <c r="P80" s="43"/>
      <c r="Q80" s="43"/>
      <c r="R80" s="43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">
      <c r="A81" s="12" t="s">
        <v>55</v>
      </c>
      <c r="B81" s="33" t="s">
        <v>56</v>
      </c>
      <c r="C81" s="24" t="s">
        <v>45</v>
      </c>
      <c r="D81" s="34">
        <v>1</v>
      </c>
      <c r="E81" s="106"/>
      <c r="F81" s="44">
        <f t="shared" si="8"/>
        <v>0</v>
      </c>
      <c r="G81" s="104"/>
      <c r="H81" s="42"/>
      <c r="I81" s="42"/>
      <c r="J81" s="42"/>
      <c r="K81" s="43"/>
      <c r="L81" s="43"/>
      <c r="M81" s="43"/>
      <c r="N81" s="43"/>
      <c r="O81" s="43"/>
      <c r="P81" s="43"/>
      <c r="Q81" s="43"/>
      <c r="R81" s="43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">
      <c r="A82" s="12" t="s">
        <v>57</v>
      </c>
      <c r="B82" s="33" t="s">
        <v>58</v>
      </c>
      <c r="C82" s="24">
        <v>4</v>
      </c>
      <c r="D82" s="34">
        <v>0.5</v>
      </c>
      <c r="E82" s="106"/>
      <c r="F82" s="44">
        <f t="shared" ref="F82:F84" si="9">IF(($D$70*D82*E82)&gt;C82,C82,($D$70*D82*E82))</f>
        <v>0</v>
      </c>
      <c r="G82" s="104"/>
      <c r="H82" s="42"/>
      <c r="I82" s="42"/>
      <c r="J82" s="42"/>
      <c r="K82" s="43"/>
      <c r="L82" s="43"/>
      <c r="M82" s="43"/>
      <c r="N82" s="43"/>
      <c r="O82" s="43"/>
      <c r="P82" s="43"/>
      <c r="Q82" s="43"/>
      <c r="R82" s="43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">
      <c r="A83" s="12" t="s">
        <v>59</v>
      </c>
      <c r="B83" s="33" t="s">
        <v>60</v>
      </c>
      <c r="C83" s="24">
        <v>1</v>
      </c>
      <c r="D83" s="34">
        <v>0.1</v>
      </c>
      <c r="E83" s="106"/>
      <c r="F83" s="44">
        <f t="shared" si="9"/>
        <v>0</v>
      </c>
      <c r="G83" s="104"/>
      <c r="H83" s="42"/>
      <c r="I83" s="42"/>
      <c r="J83" s="42"/>
      <c r="K83" s="43"/>
      <c r="L83" s="43"/>
      <c r="M83" s="43"/>
      <c r="N83" s="43"/>
      <c r="O83" s="43"/>
      <c r="P83" s="43"/>
      <c r="Q83" s="43"/>
      <c r="R83" s="43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">
      <c r="A84" s="12" t="s">
        <v>61</v>
      </c>
      <c r="B84" s="33" t="s">
        <v>60</v>
      </c>
      <c r="C84" s="24">
        <v>1</v>
      </c>
      <c r="D84" s="34">
        <v>0.05</v>
      </c>
      <c r="E84" s="106"/>
      <c r="F84" s="44">
        <f t="shared" si="9"/>
        <v>0</v>
      </c>
      <c r="G84" s="104"/>
      <c r="H84" s="42"/>
      <c r="I84" s="42"/>
      <c r="J84" s="42"/>
      <c r="K84" s="43"/>
      <c r="L84" s="43"/>
      <c r="M84" s="43"/>
      <c r="N84" s="43"/>
      <c r="O84" s="43"/>
      <c r="P84" s="43"/>
      <c r="Q84" s="43"/>
      <c r="R84" s="43"/>
      <c r="S84" s="4"/>
      <c r="T84" s="4"/>
      <c r="U84" s="4"/>
      <c r="V84" s="4"/>
      <c r="W84" s="4"/>
      <c r="X84" s="4"/>
      <c r="Y84" s="4"/>
      <c r="Z84" s="4"/>
    </row>
    <row r="85" spans="1:26" ht="22.5" customHeight="1" x14ac:dyDescent="0.2">
      <c r="A85" s="12" t="s">
        <v>62</v>
      </c>
      <c r="B85" s="33" t="s">
        <v>63</v>
      </c>
      <c r="C85" s="24" t="s">
        <v>45</v>
      </c>
      <c r="D85" s="34">
        <v>0.75</v>
      </c>
      <c r="E85" s="106"/>
      <c r="F85" s="44">
        <f t="shared" ref="F85:F89" si="10">D85*E85</f>
        <v>0</v>
      </c>
      <c r="G85" s="104"/>
      <c r="H85" s="42"/>
      <c r="I85" s="42"/>
      <c r="J85" s="42"/>
      <c r="K85" s="43"/>
      <c r="L85" s="43"/>
      <c r="M85" s="43"/>
      <c r="N85" s="43"/>
      <c r="O85" s="43"/>
      <c r="P85" s="43"/>
      <c r="Q85" s="43"/>
      <c r="R85" s="43"/>
      <c r="S85" s="4"/>
      <c r="T85" s="4"/>
      <c r="U85" s="4"/>
      <c r="V85" s="4"/>
      <c r="W85" s="4"/>
      <c r="X85" s="4"/>
      <c r="Y85" s="4"/>
      <c r="Z85" s="4"/>
    </row>
    <row r="86" spans="1:26" ht="22.5" customHeight="1" x14ac:dyDescent="0.2">
      <c r="A86" s="12" t="s">
        <v>64</v>
      </c>
      <c r="B86" s="33" t="s">
        <v>63</v>
      </c>
      <c r="C86" s="24" t="s">
        <v>45</v>
      </c>
      <c r="D86" s="34">
        <v>0.25</v>
      </c>
      <c r="E86" s="106"/>
      <c r="F86" s="44">
        <f t="shared" si="10"/>
        <v>0</v>
      </c>
      <c r="G86" s="104"/>
      <c r="H86" s="42"/>
      <c r="I86" s="42"/>
      <c r="J86" s="42"/>
      <c r="K86" s="43"/>
      <c r="L86" s="43"/>
      <c r="M86" s="43"/>
      <c r="N86" s="43"/>
      <c r="O86" s="43"/>
      <c r="P86" s="43"/>
      <c r="Q86" s="43"/>
      <c r="R86" s="43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">
      <c r="A87" s="12" t="s">
        <v>65</v>
      </c>
      <c r="B87" s="33" t="s">
        <v>66</v>
      </c>
      <c r="C87" s="24" t="s">
        <v>45</v>
      </c>
      <c r="D87" s="34">
        <v>0.25</v>
      </c>
      <c r="E87" s="106"/>
      <c r="F87" s="44">
        <f t="shared" si="10"/>
        <v>0</v>
      </c>
      <c r="G87" s="104"/>
      <c r="H87" s="42"/>
      <c r="I87" s="42"/>
      <c r="J87" s="42"/>
      <c r="K87" s="43"/>
      <c r="L87" s="43"/>
      <c r="M87" s="43"/>
      <c r="N87" s="43"/>
      <c r="O87" s="43"/>
      <c r="P87" s="43"/>
      <c r="Q87" s="43"/>
      <c r="R87" s="43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">
      <c r="A88" s="12" t="s">
        <v>67</v>
      </c>
      <c r="B88" s="33" t="s">
        <v>66</v>
      </c>
      <c r="C88" s="24" t="s">
        <v>45</v>
      </c>
      <c r="D88" s="34">
        <v>0.13</v>
      </c>
      <c r="E88" s="106"/>
      <c r="F88" s="44">
        <f t="shared" si="10"/>
        <v>0</v>
      </c>
      <c r="G88" s="104"/>
      <c r="H88" s="42"/>
      <c r="I88" s="42"/>
      <c r="J88" s="42"/>
      <c r="K88" s="43"/>
      <c r="L88" s="43"/>
      <c r="M88" s="43"/>
      <c r="N88" s="43"/>
      <c r="O88" s="43"/>
      <c r="P88" s="43"/>
      <c r="Q88" s="43"/>
      <c r="R88" s="43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">
      <c r="A89" s="12" t="s">
        <v>68</v>
      </c>
      <c r="B89" s="33" t="s">
        <v>69</v>
      </c>
      <c r="C89" s="24" t="s">
        <v>45</v>
      </c>
      <c r="D89" s="34">
        <v>0.75</v>
      </c>
      <c r="E89" s="106"/>
      <c r="F89" s="44">
        <f t="shared" si="10"/>
        <v>0</v>
      </c>
      <c r="G89" s="104"/>
      <c r="H89" s="42"/>
      <c r="I89" s="42"/>
      <c r="J89" s="42"/>
      <c r="K89" s="43"/>
      <c r="L89" s="43"/>
      <c r="M89" s="43"/>
      <c r="N89" s="43"/>
      <c r="O89" s="43"/>
      <c r="P89" s="43"/>
      <c r="Q89" s="43"/>
      <c r="R89" s="43"/>
      <c r="S89" s="4"/>
      <c r="T89" s="4"/>
      <c r="U89" s="4"/>
      <c r="V89" s="4"/>
      <c r="W89" s="4"/>
      <c r="X89" s="4"/>
      <c r="Y89" s="4"/>
      <c r="Z89" s="4"/>
    </row>
    <row r="90" spans="1:26" ht="15" customHeight="1" x14ac:dyDescent="0.2">
      <c r="A90" s="12" t="s">
        <v>70</v>
      </c>
      <c r="B90" s="33" t="s">
        <v>71</v>
      </c>
      <c r="C90" s="24">
        <v>5</v>
      </c>
      <c r="D90" s="34">
        <v>0.5</v>
      </c>
      <c r="E90" s="106"/>
      <c r="F90" s="44">
        <f>IF(($D$70*D90*E90)&gt;C90,C90,($D$70*D90*E90))</f>
        <v>0</v>
      </c>
      <c r="G90" s="104"/>
      <c r="H90" s="42"/>
      <c r="I90" s="42"/>
      <c r="J90" s="42"/>
      <c r="K90" s="43"/>
      <c r="L90" s="43"/>
      <c r="M90" s="43"/>
      <c r="N90" s="43"/>
      <c r="O90" s="43"/>
      <c r="P90" s="43"/>
      <c r="Q90" s="43"/>
      <c r="R90" s="43"/>
      <c r="S90" s="4"/>
      <c r="T90" s="4"/>
      <c r="U90" s="4"/>
      <c r="V90" s="4"/>
      <c r="W90" s="4"/>
      <c r="X90" s="4"/>
      <c r="Y90" s="4"/>
      <c r="Z90" s="4"/>
    </row>
    <row r="91" spans="1:26" ht="15" customHeight="1" x14ac:dyDescent="0.2">
      <c r="A91" s="12" t="s">
        <v>72</v>
      </c>
      <c r="B91" s="33" t="s">
        <v>69</v>
      </c>
      <c r="C91" s="24" t="s">
        <v>45</v>
      </c>
      <c r="D91" s="34">
        <v>2</v>
      </c>
      <c r="E91" s="106"/>
      <c r="F91" s="44">
        <f>D91*E91</f>
        <v>0</v>
      </c>
      <c r="G91" s="104"/>
      <c r="H91" s="42"/>
      <c r="I91" s="42"/>
      <c r="J91" s="42"/>
      <c r="K91" s="43"/>
      <c r="L91" s="43"/>
      <c r="M91" s="43"/>
      <c r="N91" s="43"/>
      <c r="O91" s="43"/>
      <c r="P91" s="43"/>
      <c r="Q91" s="43"/>
      <c r="R91" s="43"/>
      <c r="S91" s="4"/>
      <c r="T91" s="4"/>
      <c r="U91" s="4"/>
      <c r="V91" s="4"/>
      <c r="W91" s="4"/>
      <c r="X91" s="4"/>
      <c r="Y91" s="4"/>
      <c r="Z91" s="4"/>
    </row>
    <row r="92" spans="1:26" ht="15" customHeight="1" x14ac:dyDescent="0.2">
      <c r="A92" s="12" t="s">
        <v>73</v>
      </c>
      <c r="B92" s="33" t="s">
        <v>74</v>
      </c>
      <c r="C92" s="24">
        <v>5</v>
      </c>
      <c r="D92" s="34">
        <v>0.25</v>
      </c>
      <c r="E92" s="106"/>
      <c r="F92" s="44">
        <f t="shared" ref="F92:F93" si="11">IF(($D$70*D92*E92)&gt;C92,C92,($D$70*D92*E92))</f>
        <v>0</v>
      </c>
      <c r="G92" s="104"/>
      <c r="H92" s="42"/>
      <c r="I92" s="42"/>
      <c r="J92" s="42"/>
      <c r="K92" s="43"/>
      <c r="L92" s="43"/>
      <c r="M92" s="43"/>
      <c r="N92" s="43"/>
      <c r="O92" s="43"/>
      <c r="P92" s="43"/>
      <c r="Q92" s="43"/>
      <c r="R92" s="43"/>
      <c r="S92" s="4"/>
      <c r="T92" s="4"/>
      <c r="U92" s="4"/>
      <c r="V92" s="4"/>
      <c r="W92" s="4"/>
      <c r="X92" s="4"/>
      <c r="Y92" s="4"/>
      <c r="Z92" s="4"/>
    </row>
    <row r="93" spans="1:26" ht="15" customHeight="1" x14ac:dyDescent="0.2">
      <c r="A93" s="12" t="s">
        <v>75</v>
      </c>
      <c r="B93" s="33" t="s">
        <v>74</v>
      </c>
      <c r="C93" s="24">
        <v>3</v>
      </c>
      <c r="D93" s="34">
        <v>0.5</v>
      </c>
      <c r="E93" s="106"/>
      <c r="F93" s="44">
        <f t="shared" si="11"/>
        <v>0</v>
      </c>
      <c r="G93" s="104"/>
      <c r="H93" s="42"/>
      <c r="I93" s="42"/>
      <c r="J93" s="42"/>
      <c r="K93" s="43"/>
      <c r="L93" s="43"/>
      <c r="M93" s="43"/>
      <c r="N93" s="43"/>
      <c r="O93" s="43"/>
      <c r="P93" s="43"/>
      <c r="Q93" s="43"/>
      <c r="R93" s="43"/>
      <c r="S93" s="4"/>
      <c r="T93" s="4"/>
      <c r="U93" s="4"/>
      <c r="V93" s="4"/>
      <c r="W93" s="4"/>
      <c r="X93" s="4"/>
      <c r="Y93" s="4"/>
      <c r="Z93" s="4"/>
    </row>
    <row r="94" spans="1:26" ht="15" customHeight="1" x14ac:dyDescent="0.2">
      <c r="A94" s="12" t="s">
        <v>76</v>
      </c>
      <c r="B94" s="33" t="s">
        <v>66</v>
      </c>
      <c r="C94" s="24" t="s">
        <v>45</v>
      </c>
      <c r="D94" s="34">
        <v>1</v>
      </c>
      <c r="E94" s="106"/>
      <c r="F94" s="44">
        <f t="shared" ref="F94:F96" si="12">D94*E94</f>
        <v>0</v>
      </c>
      <c r="G94" s="104"/>
      <c r="H94" s="42"/>
      <c r="I94" s="42"/>
      <c r="J94" s="42"/>
      <c r="K94" s="43"/>
      <c r="L94" s="43"/>
      <c r="M94" s="43"/>
      <c r="N94" s="43"/>
      <c r="O94" s="43"/>
      <c r="P94" s="43"/>
      <c r="Q94" s="43"/>
      <c r="R94" s="43"/>
      <c r="S94" s="4"/>
      <c r="T94" s="4"/>
      <c r="U94" s="4"/>
      <c r="V94" s="4"/>
      <c r="W94" s="4"/>
      <c r="X94" s="4"/>
      <c r="Y94" s="4"/>
      <c r="Z94" s="4"/>
    </row>
    <row r="95" spans="1:26" ht="15" customHeight="1" x14ac:dyDescent="0.2">
      <c r="A95" s="12" t="s">
        <v>77</v>
      </c>
      <c r="B95" s="33" t="s">
        <v>66</v>
      </c>
      <c r="C95" s="24" t="s">
        <v>45</v>
      </c>
      <c r="D95" s="34">
        <v>0.5</v>
      </c>
      <c r="E95" s="106"/>
      <c r="F95" s="44">
        <f t="shared" si="12"/>
        <v>0</v>
      </c>
      <c r="G95" s="104"/>
      <c r="H95" s="42"/>
      <c r="I95" s="42"/>
      <c r="J95" s="42"/>
      <c r="K95" s="43"/>
      <c r="L95" s="43"/>
      <c r="M95" s="43"/>
      <c r="N95" s="43"/>
      <c r="O95" s="43"/>
      <c r="P95" s="43"/>
      <c r="Q95" s="43"/>
      <c r="R95" s="43"/>
      <c r="S95" s="4"/>
      <c r="T95" s="4"/>
      <c r="U95" s="4"/>
      <c r="V95" s="4"/>
      <c r="W95" s="4"/>
      <c r="X95" s="4"/>
      <c r="Y95" s="4"/>
      <c r="Z95" s="4"/>
    </row>
    <row r="96" spans="1:26" ht="22.5" customHeight="1" x14ac:dyDescent="0.2">
      <c r="A96" s="12" t="s">
        <v>78</v>
      </c>
      <c r="B96" s="33" t="s">
        <v>66</v>
      </c>
      <c r="C96" s="24" t="s">
        <v>45</v>
      </c>
      <c r="D96" s="34">
        <v>0.1</v>
      </c>
      <c r="E96" s="106"/>
      <c r="F96" s="44">
        <f t="shared" si="12"/>
        <v>0</v>
      </c>
      <c r="G96" s="104"/>
      <c r="H96" s="42"/>
      <c r="I96" s="42"/>
      <c r="J96" s="42"/>
      <c r="K96" s="43"/>
      <c r="L96" s="43"/>
      <c r="M96" s="43"/>
      <c r="N96" s="43"/>
      <c r="O96" s="43"/>
      <c r="P96" s="43"/>
      <c r="Q96" s="43"/>
      <c r="R96" s="43"/>
      <c r="S96" s="4"/>
      <c r="T96" s="4"/>
      <c r="U96" s="4"/>
      <c r="V96" s="4"/>
      <c r="W96" s="4"/>
      <c r="X96" s="4"/>
      <c r="Y96" s="4"/>
      <c r="Z96" s="4"/>
    </row>
    <row r="97" spans="1:26" ht="15" customHeight="1" x14ac:dyDescent="0.2">
      <c r="A97" s="33" t="s">
        <v>79</v>
      </c>
      <c r="B97" s="33" t="s">
        <v>80</v>
      </c>
      <c r="C97" s="24">
        <v>2</v>
      </c>
      <c r="D97" s="34">
        <v>0.25</v>
      </c>
      <c r="E97" s="106"/>
      <c r="F97" s="44">
        <f>IF(($D$70*D97*E97)&gt;C97,C97,($D$70*D97*E97))</f>
        <v>0</v>
      </c>
      <c r="G97" s="104"/>
      <c r="H97" s="42"/>
      <c r="I97" s="42"/>
      <c r="J97" s="42"/>
      <c r="K97" s="43"/>
      <c r="L97" s="43"/>
      <c r="M97" s="43"/>
      <c r="N97" s="43"/>
      <c r="O97" s="43"/>
      <c r="P97" s="43"/>
      <c r="Q97" s="43"/>
      <c r="R97" s="43"/>
      <c r="S97" s="4"/>
      <c r="T97" s="4"/>
      <c r="U97" s="4"/>
      <c r="V97" s="4"/>
      <c r="W97" s="4"/>
      <c r="X97" s="4"/>
      <c r="Y97" s="4"/>
      <c r="Z97" s="4"/>
    </row>
    <row r="98" spans="1:26" ht="15" customHeight="1" x14ac:dyDescent="0.2">
      <c r="A98" s="12" t="s">
        <v>81</v>
      </c>
      <c r="B98" s="33" t="s">
        <v>82</v>
      </c>
      <c r="C98" s="24" t="s">
        <v>45</v>
      </c>
      <c r="D98" s="34">
        <v>0.25</v>
      </c>
      <c r="E98" s="106"/>
      <c r="F98" s="44">
        <f>D98*E98</f>
        <v>0</v>
      </c>
      <c r="G98" s="104"/>
      <c r="H98" s="42"/>
      <c r="I98" s="42"/>
      <c r="J98" s="42"/>
      <c r="K98" s="43"/>
      <c r="L98" s="43"/>
      <c r="M98" s="43"/>
      <c r="N98" s="43"/>
      <c r="O98" s="43"/>
      <c r="P98" s="43"/>
      <c r="Q98" s="43"/>
      <c r="R98" s="43"/>
      <c r="S98" s="4"/>
      <c r="T98" s="4"/>
      <c r="U98" s="4"/>
      <c r="V98" s="4"/>
      <c r="W98" s="4"/>
      <c r="X98" s="4"/>
      <c r="Y98" s="4"/>
      <c r="Z98" s="4"/>
    </row>
    <row r="99" spans="1:26" ht="22.5" customHeight="1" x14ac:dyDescent="0.2">
      <c r="A99" s="12" t="s">
        <v>83</v>
      </c>
      <c r="B99" s="33" t="s">
        <v>84</v>
      </c>
      <c r="C99" s="24">
        <v>5</v>
      </c>
      <c r="D99" s="34">
        <v>0.5</v>
      </c>
      <c r="E99" s="106"/>
      <c r="F99" s="44">
        <f t="shared" ref="F99:F103" si="13">IF(($D$70*D99*E99)&gt;C99,C99,($D$70*D99*E99))</f>
        <v>0</v>
      </c>
      <c r="G99" s="104"/>
      <c r="H99" s="42"/>
      <c r="I99" s="42"/>
      <c r="J99" s="42"/>
      <c r="K99" s="43"/>
      <c r="L99" s="43"/>
      <c r="M99" s="43"/>
      <c r="N99" s="43"/>
      <c r="O99" s="43"/>
      <c r="P99" s="43"/>
      <c r="Q99" s="43"/>
      <c r="R99" s="43"/>
      <c r="S99" s="4"/>
      <c r="T99" s="4"/>
      <c r="U99" s="4"/>
      <c r="V99" s="4"/>
      <c r="W99" s="4"/>
      <c r="X99" s="4"/>
      <c r="Y99" s="4"/>
      <c r="Z99" s="4"/>
    </row>
    <row r="100" spans="1:26" ht="15" customHeight="1" x14ac:dyDescent="0.2">
      <c r="A100" s="12" t="s">
        <v>85</v>
      </c>
      <c r="B100" s="33" t="s">
        <v>86</v>
      </c>
      <c r="C100" s="24">
        <v>1</v>
      </c>
      <c r="D100" s="34">
        <v>0.05</v>
      </c>
      <c r="E100" s="106"/>
      <c r="F100" s="44">
        <f t="shared" si="13"/>
        <v>0</v>
      </c>
      <c r="G100" s="104"/>
      <c r="H100" s="42"/>
      <c r="I100" s="42"/>
      <c r="J100" s="42"/>
      <c r="K100" s="43"/>
      <c r="L100" s="43"/>
      <c r="M100" s="43"/>
      <c r="N100" s="43"/>
      <c r="O100" s="43"/>
      <c r="P100" s="43"/>
      <c r="Q100" s="43"/>
      <c r="R100" s="43"/>
      <c r="S100" s="4"/>
      <c r="T100" s="4"/>
      <c r="U100" s="4"/>
      <c r="V100" s="4"/>
      <c r="W100" s="4"/>
      <c r="X100" s="4"/>
      <c r="Y100" s="4"/>
      <c r="Z100" s="4"/>
    </row>
    <row r="101" spans="1:26" ht="15" customHeight="1" x14ac:dyDescent="0.2">
      <c r="A101" s="12" t="s">
        <v>87</v>
      </c>
      <c r="B101" s="33" t="s">
        <v>86</v>
      </c>
      <c r="C101" s="24">
        <v>1</v>
      </c>
      <c r="D101" s="34">
        <v>0.03</v>
      </c>
      <c r="E101" s="106"/>
      <c r="F101" s="44">
        <f t="shared" si="13"/>
        <v>0</v>
      </c>
      <c r="G101" s="104"/>
      <c r="H101" s="42"/>
      <c r="I101" s="42"/>
      <c r="J101" s="42"/>
      <c r="K101" s="43"/>
      <c r="L101" s="43"/>
      <c r="M101" s="43"/>
      <c r="N101" s="43"/>
      <c r="O101" s="43"/>
      <c r="P101" s="43"/>
      <c r="Q101" s="43"/>
      <c r="R101" s="43"/>
      <c r="S101" s="4"/>
      <c r="T101" s="4"/>
      <c r="U101" s="4"/>
      <c r="V101" s="4"/>
      <c r="W101" s="4"/>
      <c r="X101" s="4"/>
      <c r="Y101" s="4"/>
      <c r="Z101" s="4"/>
    </row>
    <row r="102" spans="1:26" ht="15" customHeight="1" x14ac:dyDescent="0.2">
      <c r="A102" s="12" t="s">
        <v>88</v>
      </c>
      <c r="B102" s="33" t="s">
        <v>89</v>
      </c>
      <c r="C102" s="24">
        <v>1</v>
      </c>
      <c r="D102" s="34">
        <v>0.05</v>
      </c>
      <c r="E102" s="106"/>
      <c r="F102" s="44">
        <f t="shared" si="13"/>
        <v>0</v>
      </c>
      <c r="G102" s="104"/>
      <c r="H102" s="42"/>
      <c r="I102" s="42"/>
      <c r="J102" s="42"/>
      <c r="K102" s="43"/>
      <c r="L102" s="43"/>
      <c r="M102" s="43"/>
      <c r="N102" s="43"/>
      <c r="O102" s="43"/>
      <c r="P102" s="43"/>
      <c r="Q102" s="43"/>
      <c r="R102" s="43"/>
      <c r="S102" s="4"/>
      <c r="T102" s="4"/>
      <c r="U102" s="4"/>
      <c r="V102" s="4"/>
      <c r="W102" s="4"/>
      <c r="X102" s="4"/>
      <c r="Y102" s="4"/>
      <c r="Z102" s="4"/>
    </row>
    <row r="103" spans="1:26" ht="15" customHeight="1" x14ac:dyDescent="0.2">
      <c r="A103" s="12" t="s">
        <v>90</v>
      </c>
      <c r="B103" s="33" t="s">
        <v>89</v>
      </c>
      <c r="C103" s="24">
        <v>2</v>
      </c>
      <c r="D103" s="34">
        <v>0.25</v>
      </c>
      <c r="E103" s="106"/>
      <c r="F103" s="44">
        <f t="shared" si="13"/>
        <v>0</v>
      </c>
      <c r="G103" s="104"/>
      <c r="H103" s="42"/>
      <c r="I103" s="42"/>
      <c r="J103" s="42"/>
      <c r="K103" s="43"/>
      <c r="L103" s="43"/>
      <c r="M103" s="43"/>
      <c r="N103" s="43"/>
      <c r="O103" s="43"/>
      <c r="P103" s="43"/>
      <c r="Q103" s="43"/>
      <c r="R103" s="43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">
      <c r="A104" s="12" t="s">
        <v>91</v>
      </c>
      <c r="B104" s="33" t="s">
        <v>92</v>
      </c>
      <c r="C104" s="24" t="s">
        <v>45</v>
      </c>
      <c r="D104" s="34">
        <v>0.25</v>
      </c>
      <c r="E104" s="106"/>
      <c r="F104" s="44">
        <f>D104*E104</f>
        <v>0</v>
      </c>
      <c r="G104" s="104"/>
      <c r="H104" s="42"/>
      <c r="I104" s="42"/>
      <c r="J104" s="42"/>
      <c r="K104" s="43"/>
      <c r="L104" s="43"/>
      <c r="M104" s="43"/>
      <c r="N104" s="43"/>
      <c r="O104" s="43"/>
      <c r="P104" s="43"/>
      <c r="Q104" s="43"/>
      <c r="R104" s="43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">
      <c r="A105" s="12" t="s">
        <v>93</v>
      </c>
      <c r="B105" s="33" t="s">
        <v>94</v>
      </c>
      <c r="C105" s="24">
        <v>2</v>
      </c>
      <c r="D105" s="34">
        <v>0.25</v>
      </c>
      <c r="E105" s="106"/>
      <c r="F105" s="44">
        <f>IF(($D$70*D105*E105)&gt;C105,C105,($D$70*D105*E105))</f>
        <v>0</v>
      </c>
      <c r="G105" s="104"/>
      <c r="H105" s="42"/>
      <c r="I105" s="42"/>
      <c r="J105" s="42"/>
      <c r="K105" s="43"/>
      <c r="L105" s="43"/>
      <c r="M105" s="43"/>
      <c r="N105" s="43"/>
      <c r="O105" s="43"/>
      <c r="P105" s="43"/>
      <c r="Q105" s="43"/>
      <c r="R105" s="43"/>
      <c r="S105" s="4"/>
      <c r="T105" s="4"/>
      <c r="U105" s="4"/>
      <c r="V105" s="4"/>
      <c r="W105" s="4"/>
      <c r="X105" s="4"/>
      <c r="Y105" s="4"/>
      <c r="Z105" s="4"/>
    </row>
    <row r="106" spans="1:26" ht="12.75" x14ac:dyDescent="0.2">
      <c r="A106" s="103">
        <f>IFERROR(VLOOKUP(B4,Página3!E6:I11,3,0),"")</f>
        <v>2.5</v>
      </c>
      <c r="B106" s="37" t="s">
        <v>97</v>
      </c>
      <c r="C106" s="37"/>
      <c r="D106" s="37"/>
      <c r="E106" s="38"/>
      <c r="F106" s="38">
        <f>SUM(F71:F105)*A106</f>
        <v>0</v>
      </c>
      <c r="G106" s="45"/>
      <c r="H106" s="2"/>
      <c r="I106" s="2"/>
      <c r="J106" s="2"/>
      <c r="K106" s="3"/>
      <c r="L106" s="3"/>
      <c r="M106" s="3"/>
      <c r="N106" s="3"/>
      <c r="O106" s="3"/>
      <c r="P106" s="3"/>
      <c r="Q106" s="3"/>
      <c r="R106" s="3"/>
      <c r="S106" s="4"/>
      <c r="T106" s="4"/>
      <c r="U106" s="4"/>
      <c r="V106" s="4"/>
      <c r="W106" s="4"/>
      <c r="X106" s="4"/>
      <c r="Y106" s="4"/>
      <c r="Z106" s="4"/>
    </row>
    <row r="107" spans="1:26" ht="12.75" x14ac:dyDescent="0.2">
      <c r="A107" s="46"/>
      <c r="B107" s="46" t="s">
        <v>98</v>
      </c>
      <c r="C107" s="46"/>
      <c r="D107" s="46"/>
      <c r="E107" s="47"/>
      <c r="F107" s="47">
        <f>F67+F106</f>
        <v>0</v>
      </c>
      <c r="G107" s="48"/>
      <c r="H107" s="2"/>
      <c r="I107" s="2"/>
      <c r="J107" s="2"/>
      <c r="K107" s="3"/>
      <c r="L107" s="3"/>
      <c r="M107" s="3"/>
      <c r="N107" s="3"/>
      <c r="O107" s="3"/>
      <c r="P107" s="3"/>
      <c r="Q107" s="3"/>
      <c r="R107" s="3"/>
      <c r="S107" s="4"/>
      <c r="T107" s="4"/>
      <c r="U107" s="4"/>
      <c r="V107" s="4"/>
      <c r="W107" s="4"/>
      <c r="X107" s="4"/>
      <c r="Y107" s="4"/>
      <c r="Z107" s="4"/>
    </row>
    <row r="108" spans="1:26" ht="12.75" x14ac:dyDescent="0.2">
      <c r="A108" s="43"/>
      <c r="B108" s="43"/>
      <c r="C108" s="43"/>
      <c r="D108" s="43"/>
      <c r="E108" s="43"/>
      <c r="F108" s="43"/>
      <c r="G108" s="43"/>
      <c r="H108" s="2"/>
      <c r="I108" s="2"/>
      <c r="J108" s="2"/>
      <c r="K108" s="3"/>
      <c r="L108" s="3"/>
      <c r="M108" s="3"/>
      <c r="N108" s="3"/>
      <c r="O108" s="3"/>
      <c r="P108" s="3"/>
      <c r="Q108" s="3"/>
      <c r="R108" s="3"/>
      <c r="S108" s="4"/>
      <c r="T108" s="4"/>
      <c r="U108" s="4"/>
      <c r="V108" s="4"/>
      <c r="W108" s="4"/>
      <c r="X108" s="4"/>
      <c r="Y108" s="4"/>
      <c r="Z108" s="4"/>
    </row>
    <row r="109" spans="1:26" ht="19.5" x14ac:dyDescent="0.2">
      <c r="A109" s="120" t="s">
        <v>99</v>
      </c>
      <c r="B109" s="109"/>
      <c r="C109" s="109"/>
      <c r="D109" s="109"/>
      <c r="E109" s="109"/>
      <c r="F109" s="109"/>
      <c r="G109" s="110"/>
      <c r="H109" s="2"/>
      <c r="I109" s="2"/>
      <c r="J109" s="2"/>
      <c r="K109" s="3"/>
      <c r="L109" s="3"/>
      <c r="M109" s="3"/>
      <c r="N109" s="3"/>
      <c r="O109" s="3"/>
      <c r="P109" s="3"/>
      <c r="Q109" s="3"/>
      <c r="R109" s="3"/>
      <c r="S109" s="4"/>
      <c r="T109" s="4"/>
      <c r="U109" s="4"/>
      <c r="V109" s="4"/>
      <c r="W109" s="4"/>
      <c r="X109" s="4"/>
      <c r="Y109" s="4"/>
      <c r="Z109" s="4"/>
    </row>
    <row r="110" spans="1:26" ht="36" x14ac:dyDescent="0.2">
      <c r="A110" s="49" t="s">
        <v>7</v>
      </c>
      <c r="B110" s="50" t="s">
        <v>8</v>
      </c>
      <c r="C110" s="51" t="s">
        <v>9</v>
      </c>
      <c r="D110" s="91">
        <v>1</v>
      </c>
      <c r="E110" s="50" t="s">
        <v>18</v>
      </c>
      <c r="F110" s="52" t="s">
        <v>11</v>
      </c>
      <c r="G110" s="52" t="s">
        <v>12</v>
      </c>
      <c r="H110" s="2"/>
      <c r="I110" s="2"/>
      <c r="J110" s="2"/>
      <c r="K110" s="3"/>
      <c r="L110" s="3"/>
      <c r="M110" s="3"/>
      <c r="N110" s="3"/>
      <c r="O110" s="3"/>
      <c r="P110" s="3"/>
      <c r="Q110" s="3"/>
      <c r="R110" s="3"/>
      <c r="S110" s="4"/>
      <c r="T110" s="4"/>
      <c r="U110" s="4"/>
      <c r="V110" s="4"/>
      <c r="W110" s="4"/>
      <c r="X110" s="4"/>
      <c r="Y110" s="4"/>
      <c r="Z110" s="4"/>
    </row>
    <row r="111" spans="1:26" ht="24" x14ac:dyDescent="0.2">
      <c r="A111" s="53" t="s">
        <v>100</v>
      </c>
      <c r="B111" s="33" t="s">
        <v>101</v>
      </c>
      <c r="C111" s="24">
        <v>10</v>
      </c>
      <c r="D111" s="34">
        <v>5.0000000000000001E-3</v>
      </c>
      <c r="E111" s="96"/>
      <c r="F111" s="44">
        <f t="shared" ref="F111:F114" si="14">IF(($D$110*D111*E111)&gt;C111,C111,($D$110*D111*E111))</f>
        <v>0</v>
      </c>
      <c r="G111" s="98"/>
      <c r="H111" s="2"/>
      <c r="I111" s="2"/>
      <c r="J111" s="2"/>
      <c r="K111" s="3"/>
      <c r="L111" s="3"/>
      <c r="M111" s="3"/>
      <c r="N111" s="3"/>
      <c r="O111" s="3"/>
      <c r="P111" s="3"/>
      <c r="Q111" s="3"/>
      <c r="R111" s="3"/>
      <c r="S111" s="4"/>
      <c r="T111" s="4"/>
      <c r="U111" s="4"/>
      <c r="V111" s="4"/>
      <c r="W111" s="4"/>
      <c r="X111" s="4"/>
      <c r="Y111" s="4"/>
      <c r="Z111" s="4"/>
    </row>
    <row r="112" spans="1:26" ht="24" x14ac:dyDescent="0.2">
      <c r="A112" s="81" t="s">
        <v>102</v>
      </c>
      <c r="B112" s="72" t="s">
        <v>103</v>
      </c>
      <c r="C112" s="73">
        <v>5</v>
      </c>
      <c r="D112" s="74">
        <v>2.5000000000000001E-3</v>
      </c>
      <c r="E112" s="97"/>
      <c r="F112" s="75">
        <f t="shared" si="14"/>
        <v>0</v>
      </c>
      <c r="G112" s="100"/>
      <c r="H112" s="11"/>
      <c r="I112" s="36"/>
      <c r="J112" s="35"/>
      <c r="K112" s="76"/>
      <c r="L112" s="76"/>
      <c r="M112" s="76"/>
      <c r="N112" s="76"/>
      <c r="O112" s="76"/>
      <c r="P112" s="76"/>
      <c r="Q112" s="76"/>
      <c r="R112" s="76"/>
      <c r="S112" s="77"/>
      <c r="T112" s="77"/>
      <c r="U112" s="77"/>
      <c r="V112" s="77"/>
      <c r="W112" s="77"/>
      <c r="X112" s="77"/>
      <c r="Y112" s="77"/>
      <c r="Z112" s="77"/>
    </row>
    <row r="113" spans="1:26" ht="15" customHeight="1" x14ac:dyDescent="0.2">
      <c r="A113" s="53" t="s">
        <v>104</v>
      </c>
      <c r="B113" s="33" t="s">
        <v>105</v>
      </c>
      <c r="C113" s="24">
        <v>5</v>
      </c>
      <c r="D113" s="34">
        <v>2.5000000000000001E-3</v>
      </c>
      <c r="E113" s="96"/>
      <c r="F113" s="44">
        <f t="shared" si="14"/>
        <v>0</v>
      </c>
      <c r="G113" s="98"/>
      <c r="H113" s="2"/>
      <c r="I113" s="2"/>
      <c r="J113" s="2"/>
      <c r="K113" s="3"/>
      <c r="L113" s="3"/>
      <c r="M113" s="3"/>
      <c r="N113" s="3"/>
      <c r="O113" s="3"/>
      <c r="P113" s="3"/>
      <c r="Q113" s="3"/>
      <c r="R113" s="3"/>
      <c r="S113" s="4"/>
      <c r="T113" s="4"/>
      <c r="U113" s="4"/>
      <c r="V113" s="4"/>
      <c r="W113" s="4"/>
      <c r="X113" s="4"/>
      <c r="Y113" s="4"/>
      <c r="Z113" s="4"/>
    </row>
    <row r="114" spans="1:26" ht="15" customHeight="1" x14ac:dyDescent="0.2">
      <c r="A114" s="53" t="s">
        <v>106</v>
      </c>
      <c r="B114" s="33" t="s">
        <v>107</v>
      </c>
      <c r="C114" s="24">
        <v>5</v>
      </c>
      <c r="D114" s="34">
        <v>1E-3</v>
      </c>
      <c r="E114" s="96"/>
      <c r="F114" s="44">
        <f t="shared" si="14"/>
        <v>0</v>
      </c>
      <c r="G114" s="98"/>
      <c r="H114" s="2"/>
      <c r="I114" s="2"/>
      <c r="J114" s="2"/>
      <c r="K114" s="3"/>
      <c r="L114" s="3"/>
      <c r="M114" s="3"/>
      <c r="N114" s="3"/>
      <c r="O114" s="3"/>
      <c r="P114" s="3"/>
      <c r="Q114" s="3"/>
      <c r="R114" s="3"/>
      <c r="S114" s="4"/>
      <c r="T114" s="4"/>
      <c r="U114" s="4"/>
      <c r="V114" s="4"/>
      <c r="W114" s="4"/>
      <c r="X114" s="4"/>
      <c r="Y114" s="4"/>
      <c r="Z114" s="4"/>
    </row>
    <row r="115" spans="1:26" ht="12.75" x14ac:dyDescent="0.2">
      <c r="A115" s="92">
        <f>IFERROR(VLOOKUP(B4,Página3!E6:I11,4,0),"")</f>
        <v>2.5</v>
      </c>
      <c r="B115" s="54" t="s">
        <v>108</v>
      </c>
      <c r="C115" s="54"/>
      <c r="D115" s="54"/>
      <c r="E115" s="55"/>
      <c r="F115" s="55">
        <f>SUM(F111:F114)*A115</f>
        <v>0</v>
      </c>
      <c r="G115" s="56"/>
      <c r="H115" s="2"/>
      <c r="I115" s="2"/>
      <c r="J115" s="2"/>
      <c r="K115" s="3"/>
      <c r="L115" s="3"/>
      <c r="M115" s="3"/>
      <c r="N115" s="3"/>
      <c r="O115" s="3"/>
      <c r="P115" s="3"/>
      <c r="Q115" s="3"/>
      <c r="R115" s="3"/>
      <c r="S115" s="4"/>
      <c r="T115" s="4"/>
      <c r="U115" s="4"/>
      <c r="V115" s="4"/>
      <c r="W115" s="4"/>
      <c r="X115" s="4"/>
      <c r="Y115" s="4"/>
      <c r="Z115" s="4"/>
    </row>
    <row r="116" spans="1:26" ht="12.75" x14ac:dyDescent="0.2">
      <c r="A116" s="43"/>
      <c r="B116" s="43"/>
      <c r="C116" s="43"/>
      <c r="D116" s="43"/>
      <c r="E116" s="43"/>
      <c r="F116" s="43"/>
      <c r="G116" s="43"/>
      <c r="H116" s="2"/>
      <c r="I116" s="2"/>
      <c r="J116" s="2"/>
      <c r="K116" s="3"/>
      <c r="L116" s="3"/>
      <c r="M116" s="3"/>
      <c r="N116" s="3"/>
      <c r="O116" s="3"/>
      <c r="P116" s="3"/>
      <c r="Q116" s="3"/>
      <c r="R116" s="3"/>
      <c r="S116" s="4"/>
      <c r="T116" s="4"/>
      <c r="U116" s="4"/>
      <c r="V116" s="4"/>
      <c r="W116" s="4"/>
      <c r="X116" s="4"/>
      <c r="Y116" s="4"/>
      <c r="Z116" s="4"/>
    </row>
    <row r="117" spans="1:26" ht="19.5" x14ac:dyDescent="0.2">
      <c r="A117" s="108" t="s">
        <v>109</v>
      </c>
      <c r="B117" s="109"/>
      <c r="C117" s="109"/>
      <c r="D117" s="109"/>
      <c r="E117" s="109"/>
      <c r="F117" s="109"/>
      <c r="G117" s="110"/>
      <c r="H117" s="2"/>
      <c r="I117" s="2"/>
      <c r="J117" s="2"/>
      <c r="K117" s="3"/>
      <c r="L117" s="3"/>
      <c r="M117" s="3"/>
      <c r="N117" s="3"/>
      <c r="O117" s="3"/>
      <c r="P117" s="3"/>
      <c r="Q117" s="3"/>
      <c r="R117" s="3"/>
      <c r="S117" s="4"/>
      <c r="T117" s="4"/>
      <c r="U117" s="4"/>
      <c r="V117" s="4"/>
      <c r="W117" s="4"/>
      <c r="X117" s="4"/>
      <c r="Y117" s="4"/>
      <c r="Z117" s="4"/>
    </row>
    <row r="118" spans="1:26" ht="36" x14ac:dyDescent="0.2">
      <c r="A118" s="57" t="s">
        <v>7</v>
      </c>
      <c r="B118" s="58" t="s">
        <v>8</v>
      </c>
      <c r="C118" s="59" t="s">
        <v>9</v>
      </c>
      <c r="D118" s="93">
        <v>1</v>
      </c>
      <c r="E118" s="60" t="s">
        <v>18</v>
      </c>
      <c r="F118" s="61" t="s">
        <v>11</v>
      </c>
      <c r="G118" s="61" t="s">
        <v>12</v>
      </c>
      <c r="H118" s="2"/>
      <c r="I118" s="2"/>
      <c r="J118" s="2"/>
      <c r="K118" s="3"/>
      <c r="L118" s="3"/>
      <c r="M118" s="3"/>
      <c r="N118" s="3"/>
      <c r="O118" s="3"/>
      <c r="P118" s="3"/>
      <c r="Q118" s="3"/>
      <c r="R118" s="3"/>
      <c r="S118" s="4"/>
      <c r="T118" s="4"/>
      <c r="U118" s="4"/>
      <c r="V118" s="4"/>
      <c r="W118" s="4"/>
      <c r="X118" s="4"/>
      <c r="Y118" s="4"/>
      <c r="Z118" s="4"/>
    </row>
    <row r="119" spans="1:26" ht="22.5" customHeight="1" x14ac:dyDescent="0.2">
      <c r="A119" s="12" t="s">
        <v>110</v>
      </c>
      <c r="B119" s="86" t="s">
        <v>111</v>
      </c>
      <c r="C119" s="24">
        <v>2</v>
      </c>
      <c r="D119" s="34">
        <v>0.05</v>
      </c>
      <c r="E119" s="106"/>
      <c r="F119" s="44">
        <f t="shared" ref="F119:F133" si="15">IF(($D$118*D119*E119)&gt;C119,C119,($D$118*D119*E119))</f>
        <v>0</v>
      </c>
      <c r="G119" s="104"/>
      <c r="H119" s="2"/>
      <c r="I119" s="2"/>
      <c r="J119" s="2"/>
      <c r="K119" s="3"/>
      <c r="L119" s="3"/>
      <c r="M119" s="3"/>
      <c r="N119" s="3"/>
      <c r="O119" s="3"/>
      <c r="P119" s="3"/>
      <c r="Q119" s="3"/>
      <c r="R119" s="3"/>
      <c r="S119" s="4"/>
      <c r="T119" s="4"/>
      <c r="U119" s="4"/>
      <c r="V119" s="4"/>
      <c r="W119" s="4"/>
      <c r="X119" s="4"/>
      <c r="Y119" s="4"/>
      <c r="Z119" s="4"/>
    </row>
    <row r="120" spans="1:26" ht="22.5" customHeight="1" x14ac:dyDescent="0.2">
      <c r="A120" s="12" t="s">
        <v>112</v>
      </c>
      <c r="B120" s="83" t="s">
        <v>113</v>
      </c>
      <c r="C120" s="24">
        <v>10</v>
      </c>
      <c r="D120" s="34">
        <v>1</v>
      </c>
      <c r="E120" s="106"/>
      <c r="F120" s="44">
        <f t="shared" si="15"/>
        <v>0</v>
      </c>
      <c r="G120" s="104"/>
      <c r="H120" s="2"/>
      <c r="I120" s="2"/>
      <c r="J120" s="2"/>
      <c r="K120" s="3"/>
      <c r="L120" s="3"/>
      <c r="M120" s="3"/>
      <c r="N120" s="3"/>
      <c r="O120" s="3"/>
      <c r="P120" s="3"/>
      <c r="Q120" s="3"/>
      <c r="R120" s="3"/>
      <c r="S120" s="4"/>
      <c r="T120" s="4"/>
      <c r="U120" s="4"/>
      <c r="V120" s="4"/>
      <c r="W120" s="4"/>
      <c r="X120" s="4"/>
      <c r="Y120" s="4"/>
      <c r="Z120" s="4"/>
    </row>
    <row r="121" spans="1:26" ht="15" customHeight="1" x14ac:dyDescent="0.2">
      <c r="A121" s="12" t="s">
        <v>114</v>
      </c>
      <c r="B121" s="83" t="s">
        <v>113</v>
      </c>
      <c r="C121" s="24">
        <v>3</v>
      </c>
      <c r="D121" s="34">
        <v>0.2</v>
      </c>
      <c r="E121" s="106"/>
      <c r="F121" s="44">
        <f t="shared" si="15"/>
        <v>0</v>
      </c>
      <c r="G121" s="104"/>
      <c r="H121" s="2"/>
      <c r="I121" s="2"/>
      <c r="J121" s="2"/>
      <c r="K121" s="3"/>
      <c r="L121" s="3"/>
      <c r="M121" s="3"/>
      <c r="N121" s="3"/>
      <c r="O121" s="3"/>
      <c r="P121" s="3"/>
      <c r="Q121" s="3"/>
      <c r="R121" s="3"/>
      <c r="S121" s="4"/>
      <c r="T121" s="4"/>
      <c r="U121" s="4"/>
      <c r="V121" s="4"/>
      <c r="W121" s="4"/>
      <c r="X121" s="4"/>
      <c r="Y121" s="4"/>
      <c r="Z121" s="4"/>
    </row>
    <row r="122" spans="1:26" ht="15" customHeight="1" x14ac:dyDescent="0.2">
      <c r="A122" s="12" t="s">
        <v>115</v>
      </c>
      <c r="B122" s="83" t="s">
        <v>113</v>
      </c>
      <c r="C122" s="24">
        <v>5</v>
      </c>
      <c r="D122" s="34">
        <v>0.3</v>
      </c>
      <c r="E122" s="106"/>
      <c r="F122" s="44">
        <f t="shared" si="15"/>
        <v>0</v>
      </c>
      <c r="G122" s="104"/>
      <c r="H122" s="2"/>
      <c r="I122" s="2"/>
      <c r="J122" s="2"/>
      <c r="K122" s="3"/>
      <c r="L122" s="3"/>
      <c r="M122" s="3"/>
      <c r="N122" s="3"/>
      <c r="O122" s="3"/>
      <c r="P122" s="3"/>
      <c r="Q122" s="3"/>
      <c r="R122" s="3"/>
      <c r="S122" s="4"/>
      <c r="T122" s="4"/>
      <c r="U122" s="4"/>
      <c r="V122" s="4"/>
      <c r="W122" s="4"/>
      <c r="X122" s="4"/>
      <c r="Y122" s="4"/>
      <c r="Z122" s="4"/>
    </row>
    <row r="123" spans="1:26" ht="15" customHeight="1" x14ac:dyDescent="0.2">
      <c r="A123" s="83" t="s">
        <v>116</v>
      </c>
      <c r="B123" s="83" t="s">
        <v>113</v>
      </c>
      <c r="C123" s="24">
        <v>3</v>
      </c>
      <c r="D123" s="34">
        <v>0.2</v>
      </c>
      <c r="E123" s="106"/>
      <c r="F123" s="44">
        <f t="shared" si="15"/>
        <v>0</v>
      </c>
      <c r="G123" s="104"/>
      <c r="H123" s="2"/>
      <c r="I123" s="2"/>
      <c r="J123" s="2"/>
      <c r="K123" s="3"/>
      <c r="L123" s="3"/>
      <c r="M123" s="3"/>
      <c r="N123" s="3"/>
      <c r="O123" s="3"/>
      <c r="P123" s="3"/>
      <c r="Q123" s="3"/>
      <c r="R123" s="3"/>
      <c r="S123" s="4"/>
      <c r="T123" s="4"/>
      <c r="U123" s="4"/>
      <c r="V123" s="4"/>
      <c r="W123" s="4"/>
      <c r="X123" s="4"/>
      <c r="Y123" s="4"/>
      <c r="Z123" s="4"/>
    </row>
    <row r="124" spans="1:26" ht="15" customHeight="1" x14ac:dyDescent="0.2">
      <c r="A124" s="12" t="s">
        <v>117</v>
      </c>
      <c r="B124" s="83" t="s">
        <v>113</v>
      </c>
      <c r="C124" s="24">
        <v>5</v>
      </c>
      <c r="D124" s="34">
        <v>0.5</v>
      </c>
      <c r="E124" s="106"/>
      <c r="F124" s="44">
        <f t="shared" si="15"/>
        <v>0</v>
      </c>
      <c r="G124" s="104"/>
      <c r="H124" s="2"/>
      <c r="I124" s="2"/>
      <c r="J124" s="2"/>
      <c r="K124" s="3"/>
      <c r="L124" s="3"/>
      <c r="M124" s="3"/>
      <c r="N124" s="3"/>
      <c r="O124" s="3"/>
      <c r="P124" s="3"/>
      <c r="Q124" s="3"/>
      <c r="R124" s="3"/>
      <c r="S124" s="4"/>
      <c r="T124" s="4"/>
      <c r="U124" s="4"/>
      <c r="V124" s="4"/>
      <c r="W124" s="4"/>
      <c r="X124" s="4"/>
      <c r="Y124" s="4"/>
      <c r="Z124" s="4"/>
    </row>
    <row r="125" spans="1:26" ht="12.75" x14ac:dyDescent="0.2">
      <c r="A125" s="71" t="s">
        <v>118</v>
      </c>
      <c r="B125" s="85" t="s">
        <v>119</v>
      </c>
      <c r="C125" s="73">
        <v>5</v>
      </c>
      <c r="D125" s="74">
        <v>0.5</v>
      </c>
      <c r="E125" s="107"/>
      <c r="F125" s="75">
        <f t="shared" si="15"/>
        <v>0</v>
      </c>
      <c r="G125" s="105"/>
      <c r="H125" s="11"/>
      <c r="I125" s="36"/>
      <c r="J125" s="35"/>
      <c r="K125" s="76"/>
      <c r="L125" s="76"/>
      <c r="M125" s="76"/>
      <c r="N125" s="76"/>
      <c r="O125" s="76"/>
      <c r="P125" s="76"/>
      <c r="Q125" s="76"/>
      <c r="R125" s="76"/>
      <c r="S125" s="77"/>
      <c r="T125" s="77"/>
      <c r="U125" s="77"/>
      <c r="V125" s="77"/>
      <c r="W125" s="77"/>
      <c r="X125" s="77"/>
      <c r="Y125" s="77"/>
      <c r="Z125" s="77"/>
    </row>
    <row r="126" spans="1:26" ht="15" customHeight="1" x14ac:dyDescent="0.2">
      <c r="A126" s="12" t="s">
        <v>120</v>
      </c>
      <c r="B126" s="83" t="s">
        <v>113</v>
      </c>
      <c r="C126" s="24">
        <v>3</v>
      </c>
      <c r="D126" s="34">
        <v>0.1</v>
      </c>
      <c r="E126" s="106"/>
      <c r="F126" s="44">
        <f t="shared" si="15"/>
        <v>0</v>
      </c>
      <c r="G126" s="104"/>
      <c r="H126" s="2"/>
      <c r="I126" s="2"/>
      <c r="J126" s="2"/>
      <c r="K126" s="3"/>
      <c r="L126" s="3"/>
      <c r="M126" s="3"/>
      <c r="N126" s="3"/>
      <c r="O126" s="3"/>
      <c r="P126" s="3"/>
      <c r="Q126" s="3"/>
      <c r="R126" s="3"/>
      <c r="S126" s="4"/>
      <c r="T126" s="4"/>
      <c r="U126" s="4"/>
      <c r="V126" s="4"/>
      <c r="W126" s="4"/>
      <c r="X126" s="4"/>
      <c r="Y126" s="4"/>
      <c r="Z126" s="4"/>
    </row>
    <row r="127" spans="1:26" ht="15" customHeight="1" x14ac:dyDescent="0.2">
      <c r="A127" s="12" t="s">
        <v>121</v>
      </c>
      <c r="B127" s="83" t="s">
        <v>122</v>
      </c>
      <c r="C127" s="24">
        <v>3</v>
      </c>
      <c r="D127" s="34">
        <v>0.05</v>
      </c>
      <c r="E127" s="106"/>
      <c r="F127" s="44">
        <f t="shared" si="15"/>
        <v>0</v>
      </c>
      <c r="G127" s="104"/>
      <c r="H127" s="2"/>
      <c r="I127" s="2"/>
      <c r="J127" s="2"/>
      <c r="K127" s="3"/>
      <c r="L127" s="3"/>
      <c r="M127" s="3"/>
      <c r="N127" s="3"/>
      <c r="O127" s="3"/>
      <c r="P127" s="3"/>
      <c r="Q127" s="3"/>
      <c r="R127" s="3"/>
      <c r="S127" s="4"/>
      <c r="T127" s="4"/>
      <c r="U127" s="4"/>
      <c r="V127" s="4"/>
      <c r="W127" s="4"/>
      <c r="X127" s="4"/>
      <c r="Y127" s="4"/>
      <c r="Z127" s="4"/>
    </row>
    <row r="128" spans="1:26" ht="22.5" customHeight="1" x14ac:dyDescent="0.2">
      <c r="A128" s="12" t="s">
        <v>123</v>
      </c>
      <c r="B128" s="83" t="s">
        <v>113</v>
      </c>
      <c r="C128" s="24">
        <v>3</v>
      </c>
      <c r="D128" s="34">
        <v>0.1</v>
      </c>
      <c r="E128" s="106"/>
      <c r="F128" s="44">
        <f t="shared" si="15"/>
        <v>0</v>
      </c>
      <c r="G128" s="104"/>
      <c r="H128" s="2"/>
      <c r="I128" s="2"/>
      <c r="J128" s="2"/>
      <c r="K128" s="3"/>
      <c r="L128" s="3"/>
      <c r="M128" s="3"/>
      <c r="N128" s="3"/>
      <c r="O128" s="3"/>
      <c r="P128" s="3"/>
      <c r="Q128" s="3"/>
      <c r="R128" s="3"/>
      <c r="S128" s="4"/>
      <c r="T128" s="4"/>
      <c r="U128" s="4"/>
      <c r="V128" s="4"/>
      <c r="W128" s="4"/>
      <c r="X128" s="4"/>
      <c r="Y128" s="4"/>
      <c r="Z128" s="4"/>
    </row>
    <row r="129" spans="1:26" ht="15" customHeight="1" x14ac:dyDescent="0.2">
      <c r="A129" s="12" t="s">
        <v>124</v>
      </c>
      <c r="B129" s="83" t="s">
        <v>113</v>
      </c>
      <c r="C129" s="24">
        <v>3</v>
      </c>
      <c r="D129" s="34">
        <v>0.1</v>
      </c>
      <c r="E129" s="106"/>
      <c r="F129" s="44">
        <f t="shared" si="15"/>
        <v>0</v>
      </c>
      <c r="G129" s="104"/>
      <c r="H129" s="2"/>
      <c r="I129" s="2"/>
      <c r="J129" s="2"/>
      <c r="K129" s="3"/>
      <c r="L129" s="3"/>
      <c r="M129" s="3"/>
      <c r="N129" s="3"/>
      <c r="O129" s="3"/>
      <c r="P129" s="3"/>
      <c r="Q129" s="3"/>
      <c r="R129" s="3"/>
      <c r="S129" s="4"/>
      <c r="T129" s="4"/>
      <c r="U129" s="4"/>
      <c r="V129" s="4"/>
      <c r="W129" s="4"/>
      <c r="X129" s="4"/>
      <c r="Y129" s="4"/>
      <c r="Z129" s="4"/>
    </row>
    <row r="130" spans="1:26" ht="15" customHeight="1" x14ac:dyDescent="0.2">
      <c r="A130" s="83" t="s">
        <v>125</v>
      </c>
      <c r="B130" s="83" t="s">
        <v>113</v>
      </c>
      <c r="C130" s="24">
        <v>3</v>
      </c>
      <c r="D130" s="34">
        <v>0.1</v>
      </c>
      <c r="E130" s="106"/>
      <c r="F130" s="44">
        <f t="shared" si="15"/>
        <v>0</v>
      </c>
      <c r="G130" s="104"/>
      <c r="H130" s="2"/>
      <c r="I130" s="2"/>
      <c r="J130" s="2"/>
      <c r="K130" s="3"/>
      <c r="L130" s="3"/>
      <c r="M130" s="3"/>
      <c r="N130" s="3"/>
      <c r="O130" s="3"/>
      <c r="P130" s="3"/>
      <c r="Q130" s="3"/>
      <c r="R130" s="3"/>
      <c r="S130" s="4"/>
      <c r="T130" s="4"/>
      <c r="U130" s="4"/>
      <c r="V130" s="4"/>
      <c r="W130" s="4"/>
      <c r="X130" s="4"/>
      <c r="Y130" s="4"/>
      <c r="Z130" s="4"/>
    </row>
    <row r="131" spans="1:26" ht="15" customHeight="1" x14ac:dyDescent="0.2">
      <c r="A131" s="12" t="s">
        <v>126</v>
      </c>
      <c r="B131" s="12" t="s">
        <v>127</v>
      </c>
      <c r="C131" s="24">
        <v>1</v>
      </c>
      <c r="D131" s="34">
        <v>0.1</v>
      </c>
      <c r="E131" s="106"/>
      <c r="F131" s="44">
        <f t="shared" si="15"/>
        <v>0</v>
      </c>
      <c r="G131" s="104"/>
      <c r="H131" s="2"/>
      <c r="I131" s="2"/>
      <c r="J131" s="2"/>
      <c r="K131" s="3"/>
      <c r="L131" s="3"/>
      <c r="M131" s="3"/>
      <c r="N131" s="3"/>
      <c r="O131" s="3"/>
      <c r="P131" s="3"/>
      <c r="Q131" s="3"/>
      <c r="R131" s="3"/>
      <c r="S131" s="4"/>
      <c r="T131" s="4"/>
      <c r="U131" s="4"/>
      <c r="V131" s="4"/>
      <c r="W131" s="4"/>
      <c r="X131" s="4"/>
      <c r="Y131" s="4"/>
      <c r="Z131" s="4"/>
    </row>
    <row r="132" spans="1:26" ht="15" customHeight="1" x14ac:dyDescent="0.2">
      <c r="A132" s="12" t="s">
        <v>128</v>
      </c>
      <c r="B132" s="12" t="s">
        <v>127</v>
      </c>
      <c r="C132" s="24">
        <v>1</v>
      </c>
      <c r="D132" s="34">
        <v>0.1</v>
      </c>
      <c r="E132" s="106"/>
      <c r="F132" s="44">
        <f t="shared" si="15"/>
        <v>0</v>
      </c>
      <c r="G132" s="104"/>
      <c r="H132" s="2"/>
      <c r="I132" s="2"/>
      <c r="J132" s="2"/>
      <c r="K132" s="3"/>
      <c r="L132" s="3"/>
      <c r="M132" s="3"/>
      <c r="N132" s="3"/>
      <c r="O132" s="3"/>
      <c r="P132" s="3"/>
      <c r="Q132" s="3"/>
      <c r="R132" s="3"/>
      <c r="S132" s="4"/>
      <c r="T132" s="4"/>
      <c r="U132" s="4"/>
      <c r="V132" s="4"/>
      <c r="W132" s="4"/>
      <c r="X132" s="4"/>
      <c r="Y132" s="4"/>
      <c r="Z132" s="4"/>
    </row>
    <row r="133" spans="1:26" ht="22.5" customHeight="1" x14ac:dyDescent="0.2">
      <c r="A133" s="12" t="s">
        <v>129</v>
      </c>
      <c r="B133" s="12" t="s">
        <v>130</v>
      </c>
      <c r="C133" s="24">
        <v>1</v>
      </c>
      <c r="D133" s="34">
        <v>0.05</v>
      </c>
      <c r="E133" s="106"/>
      <c r="F133" s="44">
        <f t="shared" si="15"/>
        <v>0</v>
      </c>
      <c r="G133" s="104"/>
      <c r="H133" s="14"/>
      <c r="I133" s="14"/>
      <c r="J133" s="2"/>
      <c r="K133" s="3"/>
      <c r="L133" s="3"/>
      <c r="M133" s="3"/>
      <c r="N133" s="3"/>
      <c r="O133" s="3"/>
      <c r="P133" s="3"/>
      <c r="Q133" s="3"/>
      <c r="R133" s="3"/>
      <c r="S133" s="4"/>
      <c r="T133" s="4"/>
      <c r="U133" s="4"/>
      <c r="V133" s="4"/>
      <c r="W133" s="4"/>
      <c r="X133" s="4"/>
      <c r="Y133" s="4"/>
      <c r="Z133" s="4"/>
    </row>
    <row r="134" spans="1:26" ht="12.75" x14ac:dyDescent="0.2">
      <c r="A134" s="94">
        <f>IFERROR(VLOOKUP(B4,Página3!E6:I11,5,0),"")</f>
        <v>2.5</v>
      </c>
      <c r="B134" s="84" t="s">
        <v>131</v>
      </c>
      <c r="C134" s="62"/>
      <c r="D134" s="62"/>
      <c r="E134" s="63"/>
      <c r="F134" s="63">
        <f>SUM(F119:F133)*A134</f>
        <v>0</v>
      </c>
      <c r="G134" s="64"/>
      <c r="H134" s="2"/>
      <c r="I134" s="2"/>
      <c r="J134" s="2"/>
      <c r="K134" s="3"/>
      <c r="L134" s="3"/>
      <c r="M134" s="3"/>
      <c r="N134" s="3"/>
      <c r="O134" s="3"/>
      <c r="P134" s="3"/>
      <c r="Q134" s="3"/>
      <c r="R134" s="3"/>
      <c r="S134" s="4"/>
      <c r="T134" s="4"/>
      <c r="U134" s="4"/>
      <c r="V134" s="4"/>
      <c r="W134" s="4"/>
      <c r="X134" s="4"/>
      <c r="Y134" s="4"/>
      <c r="Z134" s="4"/>
    </row>
    <row r="135" spans="1:26" ht="12.75" x14ac:dyDescent="0.2">
      <c r="C135" s="43"/>
      <c r="D135" s="43"/>
      <c r="E135" s="43"/>
      <c r="F135" s="43"/>
      <c r="G135" s="43"/>
      <c r="H135" s="2"/>
      <c r="I135" s="2"/>
      <c r="J135" s="2"/>
      <c r="K135" s="3"/>
      <c r="L135" s="3"/>
      <c r="M135" s="3"/>
      <c r="N135" s="3"/>
      <c r="O135" s="3"/>
      <c r="P135" s="3"/>
      <c r="Q135" s="3"/>
      <c r="R135" s="3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">
      <c r="A136" s="70" t="s">
        <v>132</v>
      </c>
      <c r="B136" s="111" t="s">
        <v>133</v>
      </c>
      <c r="C136" s="112"/>
      <c r="D136" s="112"/>
      <c r="E136" s="112"/>
      <c r="F136" s="65">
        <f>F11+F27+F107+F115+F134</f>
        <v>0</v>
      </c>
      <c r="H136" s="66"/>
      <c r="I136" s="66"/>
      <c r="J136" s="66"/>
      <c r="K136" s="67"/>
      <c r="L136" s="67"/>
      <c r="M136" s="67"/>
      <c r="N136" s="67"/>
      <c r="O136" s="67"/>
      <c r="P136" s="67"/>
      <c r="Q136" s="67"/>
      <c r="R136" s="67"/>
      <c r="S136" s="4"/>
      <c r="T136" s="4"/>
      <c r="U136" s="4"/>
      <c r="V136" s="4"/>
      <c r="W136" s="4"/>
      <c r="X136" s="4"/>
      <c r="Y136" s="4"/>
      <c r="Z136" s="4"/>
    </row>
    <row r="137" spans="1:26" ht="12.75" x14ac:dyDescent="0.2">
      <c r="A137" s="70" t="s">
        <v>134</v>
      </c>
      <c r="B137" s="43"/>
      <c r="C137" s="43"/>
      <c r="D137" s="43"/>
      <c r="E137" s="43"/>
      <c r="F137" s="43"/>
      <c r="G137" s="4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4"/>
      <c r="U137" s="4"/>
      <c r="V137" s="4"/>
      <c r="W137" s="4"/>
      <c r="X137" s="4"/>
      <c r="Y137" s="4"/>
      <c r="Z137" s="4"/>
    </row>
    <row r="138" spans="1:26" ht="12.75" x14ac:dyDescent="0.2">
      <c r="B138" s="3"/>
      <c r="C138" s="68"/>
      <c r="D138" s="68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4"/>
      <c r="T138" s="4"/>
      <c r="U138" s="4"/>
      <c r="V138" s="4"/>
      <c r="W138" s="4"/>
      <c r="X138" s="4"/>
      <c r="Y138" s="4"/>
      <c r="Z138" s="4"/>
    </row>
    <row r="139" spans="1:26" ht="12.75" x14ac:dyDescent="0.2">
      <c r="C139" s="70"/>
      <c r="D139" s="68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4"/>
      <c r="T139" s="4"/>
      <c r="U139" s="4"/>
      <c r="V139" s="4"/>
      <c r="W139" s="4"/>
      <c r="X139" s="4"/>
      <c r="Y139" s="4"/>
      <c r="Z139" s="4"/>
    </row>
    <row r="140" spans="1:26" ht="12.75" x14ac:dyDescent="0.2">
      <c r="A140" s="68"/>
      <c r="B140" s="68"/>
      <c r="C140" s="68"/>
      <c r="D140" s="68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4"/>
      <c r="T140" s="4"/>
      <c r="U140" s="4"/>
      <c r="V140" s="4"/>
      <c r="W140" s="4"/>
      <c r="X140" s="4"/>
      <c r="Y140" s="4"/>
      <c r="Z140" s="4"/>
    </row>
    <row r="141" spans="1:26" ht="12.75" x14ac:dyDescent="0.2">
      <c r="B141" s="70"/>
      <c r="C141" s="70"/>
      <c r="D141" s="68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4"/>
      <c r="T141" s="4"/>
      <c r="U141" s="4"/>
      <c r="V141" s="4"/>
      <c r="W141" s="4"/>
      <c r="X141" s="4"/>
      <c r="Y141" s="4"/>
      <c r="Z141" s="4"/>
    </row>
    <row r="142" spans="1:26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x14ac:dyDescent="0.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sheetProtection algorithmName="SHA-512" hashValue="Gfpl8Gf2f4GRBBvrfpRf97BSYoI9RAwMo55QdDwi9Zo2TfNQPsQwDqVsSD+3yJ8coucZ3foHhi7zRiEn3J8BGw==" saltValue="JOowvkpIs7O9uigukLk2HA==" spinCount="100000" sheet="1" objects="1" scenarios="1" formatCells="0" selectLockedCells="1"/>
  <mergeCells count="9">
    <mergeCell ref="A117:G117"/>
    <mergeCell ref="B136:E136"/>
    <mergeCell ref="A1:F1"/>
    <mergeCell ref="B3:G3"/>
    <mergeCell ref="B6:G6"/>
    <mergeCell ref="A8:G8"/>
    <mergeCell ref="A13:G13"/>
    <mergeCell ref="A29:G29"/>
    <mergeCell ref="A109:G109"/>
  </mergeCells>
  <dataValidations count="2">
    <dataValidation type="list" allowBlank="1" showErrorMessage="1" sqref="E10" xr:uid="{00000000-0002-0000-0300-000000000000}">
      <formula1>"Selecione,Graduação,Especialização,Mestrado,Doutorado"</formula1>
    </dataValidation>
    <dataValidation type="list" allowBlank="1" showErrorMessage="1" sqref="B4" xr:uid="{00000000-0002-0000-0300-000001000000}">
      <formula1>"Cenário I,Cenário II,Cenário III,Cenário IV,Cenário V"</formula1>
    </dataValidation>
  </dataValidations>
  <printOptions horizontalCentered="1"/>
  <pageMargins left="0.17" right="0.17" top="0.24" bottom="0.26" header="0" footer="0"/>
  <pageSetup paperSize="9" scale="89" fitToHeight="0" pageOrder="overThenDown" orientation="landscape" r:id="rId1"/>
  <rowBreaks count="5" manualBreakCount="5">
    <brk man="1"/>
    <brk id="67" max="16383" man="1"/>
    <brk id="137" man="1"/>
    <brk id="107" man="1"/>
    <brk id="28" man="1"/>
  </rowBreaks>
  <colBreaks count="2" manualBreakCount="2">
    <brk man="1"/>
    <brk id="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:I11"/>
  <sheetViews>
    <sheetView workbookViewId="0">
      <selection activeCell="F7" sqref="F7"/>
    </sheetView>
  </sheetViews>
  <sheetFormatPr defaultColWidth="12.5703125" defaultRowHeight="15.75" customHeight="1" x14ac:dyDescent="0.2"/>
  <sheetData>
    <row r="1" spans="2:9" x14ac:dyDescent="0.2">
      <c r="B1" s="82" t="s">
        <v>136</v>
      </c>
      <c r="C1" s="82">
        <v>0</v>
      </c>
    </row>
    <row r="2" spans="2:9" x14ac:dyDescent="0.2">
      <c r="B2" s="82" t="s">
        <v>137</v>
      </c>
      <c r="C2" s="82">
        <v>0</v>
      </c>
    </row>
    <row r="3" spans="2:9" x14ac:dyDescent="0.2">
      <c r="B3" s="82" t="s">
        <v>138</v>
      </c>
      <c r="C3" s="82">
        <v>10</v>
      </c>
    </row>
    <row r="4" spans="2:9" x14ac:dyDescent="0.2">
      <c r="B4" s="82" t="s">
        <v>135</v>
      </c>
      <c r="C4" s="82">
        <v>30</v>
      </c>
    </row>
    <row r="5" spans="2:9" x14ac:dyDescent="0.2">
      <c r="B5" s="82" t="s">
        <v>15</v>
      </c>
      <c r="C5" s="82">
        <v>50</v>
      </c>
    </row>
    <row r="6" spans="2:9" x14ac:dyDescent="0.2">
      <c r="F6" s="82" t="s">
        <v>139</v>
      </c>
      <c r="G6" s="82" t="s">
        <v>140</v>
      </c>
      <c r="H6" s="82" t="s">
        <v>141</v>
      </c>
      <c r="I6" s="82" t="s">
        <v>142</v>
      </c>
    </row>
    <row r="7" spans="2:9" x14ac:dyDescent="0.2">
      <c r="E7" s="82" t="s">
        <v>143</v>
      </c>
      <c r="F7" s="82">
        <v>3</v>
      </c>
      <c r="G7" s="82">
        <v>4</v>
      </c>
      <c r="H7" s="82">
        <v>2</v>
      </c>
      <c r="I7" s="82">
        <v>1</v>
      </c>
    </row>
    <row r="8" spans="2:9" x14ac:dyDescent="0.2">
      <c r="E8" s="82" t="s">
        <v>4</v>
      </c>
      <c r="F8" s="82">
        <v>3</v>
      </c>
      <c r="G8" s="82">
        <v>3</v>
      </c>
      <c r="H8" s="82">
        <v>3</v>
      </c>
      <c r="I8" s="82">
        <v>1</v>
      </c>
    </row>
    <row r="9" spans="2:9" x14ac:dyDescent="0.2">
      <c r="E9" s="82" t="s">
        <v>144</v>
      </c>
      <c r="F9" s="82">
        <v>4</v>
      </c>
      <c r="G9" s="82">
        <v>2</v>
      </c>
      <c r="H9" s="82">
        <v>3</v>
      </c>
      <c r="I9" s="82">
        <v>1</v>
      </c>
    </row>
    <row r="10" spans="2:9" x14ac:dyDescent="0.2">
      <c r="E10" s="82" t="s">
        <v>145</v>
      </c>
      <c r="F10" s="82">
        <v>4</v>
      </c>
      <c r="G10" s="82">
        <v>3</v>
      </c>
      <c r="H10" s="82">
        <v>2</v>
      </c>
      <c r="I10" s="82">
        <v>1</v>
      </c>
    </row>
    <row r="11" spans="2:9" x14ac:dyDescent="0.2">
      <c r="E11" s="82" t="s">
        <v>146</v>
      </c>
      <c r="F11" s="82">
        <v>2.5</v>
      </c>
      <c r="G11" s="82">
        <v>2.5</v>
      </c>
      <c r="H11" s="82">
        <v>2.5</v>
      </c>
      <c r="I11" s="82">
        <v>2.5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Página3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PRGP130-177</dc:creator>
  <cp:lastModifiedBy>PRGP130-39</cp:lastModifiedBy>
  <cp:lastPrinted>2024-05-20T18:53:37Z</cp:lastPrinted>
  <dcterms:created xsi:type="dcterms:W3CDTF">2025-05-20T19:38:06Z</dcterms:created>
  <dcterms:modified xsi:type="dcterms:W3CDTF">2026-05-05T19:51:31Z</dcterms:modified>
</cp:coreProperties>
</file>