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<sst xmlns="http://schemas.openxmlformats.org/spreadsheetml/2006/main" count="221" uniqueCount="58">
  <si>
    <t>常食</t>
  </si>
  <si>
    <t>米飯</t>
  </si>
  <si>
    <t>〒955-0082　三条市西裏館3-6-54</t>
  </si>
  <si>
    <t>一口大</t>
  </si>
  <si>
    <t>全粥</t>
  </si>
  <si>
    <t>粗刻み</t>
  </si>
  <si>
    <t>ペースト粥</t>
  </si>
  <si>
    <t>刻み</t>
  </si>
  <si>
    <t>極刻み</t>
  </si>
  <si>
    <t>令和2年８月に新設された新しい法人の特別養護老人ホームでの運営がスタートし、令和３年４月に同法人で同じ建物内に看護小規模多機能施設、グループホームの事業所が増えています。
法人全体で給食委員会を開催し、情報の共有や意見交換などを多職種間で行い、食事が楽しみの場になり、良好な栄養状態で暮らせるように努めています。</t>
  </si>
  <si>
    <t>ムース食</t>
  </si>
  <si>
    <t>ペースト食</t>
  </si>
  <si>
    <t>鶏肉の味噌焼き</t>
  </si>
  <si>
    <t>通常のご飯</t>
  </si>
  <si>
    <t>栄養科</t>
  </si>
  <si>
    <t>水分が多く軟らかい</t>
  </si>
  <si>
    <t>全粥に水分を加えてミキサーにかけたもの</t>
  </si>
  <si>
    <t>0256-47-4202(代)</t>
  </si>
  <si>
    <t>0256-47-4203(代)</t>
  </si>
  <si>
    <t>カレイの煮つけ</t>
  </si>
  <si>
    <t>小さじ</t>
  </si>
  <si>
    <t>チンゲン菜のカニカマ和え</t>
  </si>
  <si>
    <t>一般的な食事</t>
  </si>
  <si>
    <t>一口大にカットして食べやすくしている</t>
  </si>
  <si>
    <t>細かくなりすぎない程度にカットしている</t>
  </si>
  <si>
    <t>食材を小さく刻み、口の中で飲み込みやすくしている。まとまりにくい時はあんをかける</t>
  </si>
  <si>
    <t>刻みよりもう少し細かく刻んだもの</t>
  </si>
  <si>
    <t>通常の大きさ</t>
  </si>
  <si>
    <t>0.5～1ｃｍくらい</t>
  </si>
  <si>
    <t>0.5cmくらい</t>
  </si>
  <si>
    <t>0.5ｃｍ以下くらい</t>
  </si>
  <si>
    <t>ムース状</t>
  </si>
  <si>
    <t>ペースト状</t>
  </si>
  <si>
    <t>舌でつぶせる</t>
  </si>
  <si>
    <t>噛まなくてよい</t>
  </si>
  <si>
    <t>米飯150ｇor全粥230ｇ</t>
  </si>
  <si>
    <t>ペースト粥230ｇ</t>
  </si>
  <si>
    <t>1500kcal or1300kcal</t>
  </si>
  <si>
    <t>約1260kcal</t>
  </si>
  <si>
    <t>約1350kcal</t>
  </si>
  <si>
    <t>社会福祉法人あさひ共生福祉会</t>
  </si>
  <si>
    <t>裏館倶楽部</t>
  </si>
  <si>
    <t>０ｊ・１ｊ対応： 可能</t>
  </si>
  <si>
    <t>(1ｊのみ可能）</t>
  </si>
  <si>
    <t>クリミール、エンシュア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</si>
  <si>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</si>
  <si>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</si>
  <si>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</si>
  <si>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</si>
  <si>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</si>
  <si>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作業記録</t>
  </si>
  <si>
    <t>日時</t>
  </si>
  <si>
    <t>名前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</si>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</sst>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m/d/yyyy h:mm:ss"/>
    <numFmt numFmtId="168" formatCode="m-d"/>
    <numFmt numFmtId="169" formatCode="@ g"/>
    <numFmt numFmtId="170" formatCode="#,##0 &quot;kcal&quot;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b/>
      <sz val="10.0"/>
      <color rgb="FF000000"/>
      <name val="Arial"/>
      <scheme val="minor"/>
    </font>
    <font>
      <color theme="1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b/>
      <sz val="8.0"/>
      <color rgb="FFFFFFFF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sz val="8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00AF50"/>
        <bgColor rgb="FF00AF50"/>
      </patternFill>
    </fill>
    <fill>
      <patternFill patternType="solid">
        <fgColor rgb="FF0033CC"/>
        <bgColor rgb="FF0033CC"/>
      </patternFill>
    </fill>
    <fill>
      <patternFill patternType="solid">
        <fgColor rgb="FFDBF7B8"/>
        <bgColor rgb="FFDBF7B8"/>
      </patternFill>
    </fill>
    <fill>
      <patternFill patternType="solid">
        <fgColor rgb="FFFFE0E0"/>
        <bgColor rgb="FFFFE0E0"/>
      </patternFill>
    </fill>
    <fill>
      <patternFill patternType="solid">
        <fgColor rgb="FFFFCCA6"/>
        <bgColor rgb="FFFFCCA6"/>
      </patternFill>
    </fill>
    <fill>
      <patternFill patternType="solid">
        <fgColor rgb="FFB4DCF9"/>
        <bgColor rgb="FFB4DCF9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bottom style="medium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4" fillId="5" fontId="2" numFmtId="0" xfId="0" applyAlignment="1" applyBorder="1" applyFill="1" applyFont="1">
      <alignment shrinkToFit="0" vertical="center" wrapText="0"/>
    </xf>
    <xf borderId="3" fillId="4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5" fillId="8" fontId="3" numFmtId="0" xfId="0" applyAlignment="1" applyBorder="1" applyFill="1" applyFont="1">
      <alignment horizontal="center" vertical="center"/>
    </xf>
    <xf borderId="3" fillId="6" fontId="3" numFmtId="0" xfId="0" applyAlignment="1" applyBorder="1" applyFill="1" applyFont="1">
      <alignment horizontal="center" vertical="center"/>
    </xf>
    <xf borderId="1" fillId="7" fontId="3" numFmtId="0" xfId="0" applyAlignment="1" applyBorder="1" applyFill="1" applyFont="1">
      <alignment horizontal="center" vertical="center"/>
    </xf>
    <xf borderId="4" fillId="5" fontId="1" numFmtId="0" xfId="0" applyAlignment="1" applyBorder="1" applyFill="1" applyFont="1">
      <alignment vertical="center"/>
    </xf>
    <xf borderId="6" fillId="9" fontId="4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horizontal="center" readingOrder="0" shrinkToFit="0" vertical="center" wrapText="0"/>
    </xf>
    <xf borderId="3" fillId="0" fontId="5" numFmtId="0" xfId="0" applyAlignment="1" applyBorder="1" applyFont="1">
      <alignment horizontal="center" readingOrder="0" shrinkToFit="0" vertical="center" wrapText="0"/>
    </xf>
    <xf borderId="6" fillId="9" fontId="5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readingOrder="0" shrinkToFit="0" vertical="center" wrapText="0"/>
    </xf>
    <xf borderId="3" fillId="0" fontId="5" numFmtId="0" xfId="0" applyAlignment="1" applyBorder="1" applyFont="1">
      <alignment horizontal="center" shrinkToFit="0" vertical="center" wrapText="0"/>
    </xf>
    <xf borderId="5" fillId="8" fontId="6" numFmtId="0" xfId="0" applyAlignment="1" applyBorder="1" applyFill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readingOrder="0" shrinkToFit="0" vertical="center" wrapText="1"/>
    </xf>
    <xf borderId="5" fillId="0" fontId="7" numFmtId="0" xfId="0" applyAlignment="1" applyBorder="1" applyFont="1">
      <alignment horizontal="center" readingOrder="0" shrinkToFit="0" vertical="center" wrapText="0"/>
    </xf>
    <xf borderId="3" fillId="0" fontId="7" numFmtId="0" xfId="0" applyAlignment="1" applyBorder="1" applyFont="1">
      <alignment readingOrder="0" shrinkToFit="0" vertical="center" wrapText="1"/>
    </xf>
    <xf borderId="6" fillId="9" fontId="3" numFmtId="0" xfId="0" applyAlignment="1" applyBorder="1" applyFill="1" applyFont="1">
      <alignment horizontal="center" vertical="center"/>
    </xf>
    <xf borderId="8" fillId="0" fontId="8" numFmtId="0" xfId="0" applyBorder="1" applyFont="1"/>
    <xf borderId="9" fillId="8" fontId="3" numFmtId="0" xfId="0" applyAlignment="1" applyBorder="1" applyFill="1" applyFont="1">
      <alignment horizontal="center" vertical="center"/>
    </xf>
    <xf borderId="3" fillId="0" fontId="7" numFmtId="0" xfId="0" applyAlignment="1" applyBorder="1" applyFont="1">
      <alignment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horizontal="center" vertical="center"/>
    </xf>
    <xf borderId="6" fillId="0" fontId="7" numFmtId="0" xfId="0" applyAlignment="1" applyBorder="1" applyFont="1">
      <alignment horizontal="center" shrinkToFit="0" vertical="center" wrapText="1"/>
    </xf>
    <xf borderId="3" fillId="0" fontId="9" numFmtId="49" xfId="0" applyAlignment="1" applyBorder="1" applyFont="1" applyNumberFormat="1">
      <alignment horizontal="center" readingOrder="0" shrinkToFit="0" vertical="center" wrapText="0"/>
    </xf>
    <xf borderId="10" fillId="9" fontId="3" numFmtId="0" xfId="0" applyAlignment="1" applyBorder="1" applyFill="1" applyFont="1">
      <alignment horizontal="center" vertical="center"/>
    </xf>
    <xf borderId="10" fillId="0" fontId="7" numFmtId="0" xfId="0" applyAlignment="1" applyBorder="1" applyFont="1">
      <alignment horizontal="center" readingOrder="0" shrinkToFit="0" vertical="center" wrapText="0"/>
    </xf>
    <xf borderId="1" fillId="7" fontId="3" numFmtId="0" xfId="0" applyAlignment="1" applyBorder="1" applyFill="1" applyFont="1">
      <alignment horizontal="center" readingOrder="0" vertical="center"/>
    </xf>
    <xf borderId="10" fillId="0" fontId="7" numFmtId="0" xfId="0" applyAlignment="1" applyBorder="1" applyFont="1">
      <alignment horizontal="center" shrinkToFit="0" vertical="center" wrapText="0"/>
    </xf>
    <xf borderId="1" fillId="10" fontId="5" numFmtId="164" xfId="0" applyAlignment="1" applyBorder="1" applyFill="1" applyFont="1" applyNumberFormat="1">
      <alignment horizontal="left" readingOrder="0" shrinkToFit="0" vertical="center" wrapText="0"/>
    </xf>
    <xf borderId="11" fillId="0" fontId="8" numFmtId="0" xfId="0" applyBorder="1" applyFont="1"/>
    <xf borderId="10" fillId="9" fontId="3" numFmtId="0" xfId="0" applyAlignment="1" applyBorder="1" applyFill="1" applyFont="1">
      <alignment horizontal="center" readingOrder="0" vertical="center"/>
    </xf>
    <xf borderId="10" fillId="0" fontId="5" numFmtId="165" xfId="0" applyAlignment="1" applyBorder="1" applyFont="1" applyNumberFormat="1">
      <alignment horizontal="center" readingOrder="0" shrinkToFit="0" vertical="center" wrapText="0"/>
    </xf>
    <xf borderId="10" fillId="0" fontId="5" numFmtId="165" xfId="0" applyAlignment="1" applyBorder="1" applyFont="1" applyNumberFormat="1">
      <alignment horizontal="center" shrinkToFit="0" vertical="center" wrapText="0"/>
    </xf>
    <xf borderId="10" fillId="0" fontId="5" numFmtId="165" xfId="0" applyAlignment="1" applyBorder="1" applyFont="1" applyNumberFormat="1">
      <alignment horizontal="center" readingOrder="0" shrinkToFit="0" vertical="center" wrapText="0"/>
    </xf>
    <xf borderId="10" fillId="0" fontId="5" numFmtId="165" xfId="0" applyAlignment="1" applyBorder="1" applyFont="1" applyNumberFormat="1">
      <alignment horizontal="center" shrinkToFit="0" vertical="center" wrapText="0"/>
    </xf>
    <xf borderId="6" fillId="9" fontId="3" numFmtId="0" xfId="0" applyAlignment="1" applyBorder="1" applyFill="1" applyFont="1">
      <alignment horizontal="center" readingOrder="0" vertical="center"/>
    </xf>
    <xf borderId="6" fillId="0" fontId="5" numFmtId="166" xfId="0" applyAlignment="1" applyBorder="1" applyFont="1" applyNumberFormat="1">
      <alignment horizontal="center" readingOrder="0" shrinkToFit="0" vertical="center" wrapText="0"/>
    </xf>
    <xf borderId="12" fillId="0" fontId="5" numFmtId="0" xfId="0" applyAlignment="1" applyBorder="1" applyFont="1">
      <alignment horizontal="center" vertical="center"/>
    </xf>
    <xf borderId="6" fillId="0" fontId="5" numFmtId="166" xfId="0" applyAlignment="1" applyBorder="1" applyFont="1" applyNumberFormat="1">
      <alignment horizontal="center" shrinkToFit="0" vertical="center" wrapText="0"/>
    </xf>
    <xf borderId="13" fillId="8" fontId="3" numFmtId="0" xfId="0" applyAlignment="1" applyBorder="1" applyFill="1" applyFont="1">
      <alignment horizontal="center" vertical="center"/>
    </xf>
    <xf borderId="14" fillId="0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center" vertical="center"/>
    </xf>
    <xf borderId="2" fillId="0" fontId="7" numFmtId="0" xfId="0" applyAlignment="1" applyBorder="1" applyFont="1">
      <alignment readingOrder="0" shrinkToFit="0" vertical="center" wrapText="1"/>
    </xf>
    <xf borderId="2" fillId="8" fontId="3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5" fillId="8" fontId="3" numFmtId="0" xfId="0" applyAlignment="1" applyBorder="1" applyFill="1" applyFont="1">
      <alignment horizontal="center" vertical="center"/>
    </xf>
    <xf borderId="5" fillId="0" fontId="5" numFmtId="0" xfId="0" applyAlignment="1" applyBorder="1" applyFont="1">
      <alignment horizontal="center" readingOrder="0" shrinkToFit="0" vertical="center" wrapText="0"/>
    </xf>
    <xf borderId="16" fillId="0" fontId="8" numFmtId="0" xfId="0" applyBorder="1" applyFont="1"/>
    <xf borderId="13" fillId="0" fontId="5" numFmtId="0" xfId="0" applyAlignment="1" applyBorder="1" applyFont="1">
      <alignment horizontal="center" readingOrder="0" shrinkToFit="0" vertical="center" wrapText="0"/>
    </xf>
    <xf borderId="17" fillId="0" fontId="10" numFmtId="0" xfId="0" applyAlignment="1" applyBorder="1" applyFont="1">
      <alignment horizontal="left" readingOrder="0" vertical="bottom"/>
    </xf>
    <xf borderId="17" fillId="0" fontId="11" numFmtId="0" xfId="0" applyAlignment="1" applyBorder="1" applyFont="1">
      <alignment horizontal="left" readingOrder="0" vertical="bottom"/>
    </xf>
    <xf borderId="18" fillId="11" fontId="12" numFmtId="0" xfId="0" applyAlignment="1" applyBorder="1" applyFill="1" applyFont="1">
      <alignment vertical="center"/>
    </xf>
    <xf borderId="17" fillId="0" fontId="13" numFmtId="0" xfId="0" applyAlignment="1" applyBorder="1" applyFont="1">
      <alignment horizontal="left" vertical="bottom"/>
    </xf>
    <xf borderId="0" fillId="0" fontId="14" numFmtId="0" xfId="0" applyAlignment="1" applyFont="1">
      <alignment horizontal="left" vertical="center"/>
    </xf>
    <xf borderId="19" fillId="12" fontId="1" numFmtId="0" xfId="0" applyAlignment="1" applyBorder="1" applyFill="1" applyFont="1">
      <alignment vertical="center"/>
    </xf>
    <xf borderId="20" fillId="13" fontId="5" numFmtId="0" xfId="0" applyAlignment="1" applyBorder="1" applyFill="1" applyFont="1">
      <alignment horizontal="center" vertical="center"/>
    </xf>
    <xf borderId="18" fillId="0" fontId="15" numFmtId="0" xfId="0" applyAlignment="1" applyBorder="1" applyFont="1">
      <alignment horizontal="center" readingOrder="0" shrinkToFit="0" vertical="center" wrapText="1"/>
    </xf>
    <xf borderId="21" fillId="3" fontId="1" numFmtId="0" xfId="0" applyAlignment="1" applyBorder="1" applyFill="1" applyFont="1">
      <alignment vertical="center"/>
    </xf>
    <xf borderId="22" fillId="0" fontId="15" numFmtId="0" xfId="0" applyAlignment="1" applyBorder="1" applyFont="1">
      <alignment horizontal="center" shrinkToFit="0" vertical="center" wrapText="1"/>
    </xf>
    <xf borderId="24" fillId="0" fontId="7" numFmtId="0" xfId="0" applyAlignment="1" applyBorder="1" applyFont="1">
      <alignment horizontal="center" readingOrder="0" vertical="center"/>
    </xf>
    <xf borderId="23" fillId="3" fontId="5" numFmtId="0" xfId="0" applyBorder="1" applyFill="1" applyFont="1"/>
    <xf borderId="19" fillId="0" fontId="7" numFmtId="0" xfId="0" applyAlignment="1" applyBorder="1" applyFont="1">
      <alignment horizontal="left" readingOrder="0" vertical="center"/>
    </xf>
    <xf borderId="25" fillId="0" fontId="8" numFmtId="0" xfId="0" applyBorder="1" applyFont="1"/>
    <xf borderId="24" fillId="0" fontId="7" numFmtId="0" xfId="0" applyAlignment="1" applyBorder="1" applyFont="1">
      <alignment horizontal="left" readingOrder="0" shrinkToFit="0" vertical="center" wrapText="1"/>
    </xf>
    <xf borderId="26" fillId="0" fontId="8" numFmtId="0" xfId="0" applyBorder="1" applyFont="1"/>
    <xf borderId="27" fillId="0" fontId="8" numFmtId="0" xfId="0" applyBorder="1" applyFont="1"/>
    <xf borderId="18" fillId="0" fontId="15" numFmtId="0" xfId="0" applyAlignment="1" applyBorder="1" applyFont="1">
      <alignment horizontal="center" shrinkToFit="0" vertical="center" wrapText="1"/>
    </xf>
    <xf borderId="28" fillId="0" fontId="8" numFmtId="0" xfId="0" applyBorder="1" applyFont="1"/>
    <xf borderId="29" fillId="0" fontId="8" numFmtId="0" xfId="0" applyBorder="1" applyFont="1"/>
    <xf borderId="5" fillId="0" fontId="5" numFmtId="0" xfId="0" applyAlignment="1" applyBorder="1" applyFont="1">
      <alignment horizontal="center" shrinkToFit="0" vertical="center" wrapText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5" fillId="0" fontId="7" numFmtId="0" xfId="0" applyAlignment="1" applyBorder="1" applyFont="1">
      <alignment horizontal="center" shrinkToFit="0" vertical="center" wrapText="1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0" fillId="0" fontId="5" numFmtId="167" xfId="0" applyAlignment="1" applyFont="1" applyNumberFormat="1">
      <alignment readingOrder="0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5" numFmtId="14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vertical="center"/>
    </xf>
    <xf borderId="33" fillId="7" fontId="3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5" fillId="0" fontId="5" numFmtId="0" xfId="0" applyAlignment="1" applyBorder="1" applyFont="1">
      <alignment readingOrder="0" shrinkToFit="0" vertical="center" wrapText="1"/>
    </xf>
    <xf borderId="33" fillId="0" fontId="5" numFmtId="0" xfId="0" applyAlignment="1" applyBorder="1" applyFont="1">
      <alignment readingOrder="0" shrinkToFit="0" vertical="center" wrapText="0"/>
    </xf>
    <xf borderId="9" fillId="0" fontId="8" numFmtId="0" xfId="0" applyBorder="1" applyFont="1"/>
    <xf borderId="2" fillId="0" fontId="7" numFmtId="0" xfId="0" applyAlignment="1" applyBorder="1" applyFont="1">
      <alignment horizontal="left" shrinkToFit="0" vertical="center" wrapText="1"/>
    </xf>
    <xf borderId="34" fillId="0" fontId="5" numFmtId="0" xfId="0" applyAlignment="1" applyBorder="1" applyFont="1">
      <alignment readingOrder="0" shrinkToFit="0" vertical="center" wrapText="0"/>
    </xf>
    <xf borderId="7" fillId="7" fontId="3" numFmtId="0" xfId="0" applyAlignment="1" applyBorder="1" applyFill="1" applyFont="1">
      <alignment horizontal="center" vertical="center"/>
    </xf>
    <xf borderId="35" fillId="0" fontId="5" numFmtId="0" xfId="0" applyAlignment="1" applyBorder="1" applyFont="1">
      <alignment readingOrder="0" shrinkToFit="0" vertical="center" wrapText="0"/>
    </xf>
    <xf borderId="2" fillId="7" fontId="3" numFmtId="0" xfId="0" applyAlignment="1" applyBorder="1" applyFill="1" applyFont="1">
      <alignment horizontal="center" readingOrder="0" vertical="center"/>
    </xf>
    <xf borderId="2" fillId="0" fontId="5" numFmtId="164" xfId="0" applyAlignment="1" applyBorder="1" applyFont="1" applyNumberFormat="1">
      <alignment horizontal="left" readingOrder="0" shrinkToFit="0" vertical="center" wrapText="0"/>
    </xf>
    <xf borderId="13" fillId="0" fontId="8" numFmtId="0" xfId="0" applyBorder="1" applyFont="1"/>
    <xf borderId="3" fillId="4" fontId="1" numFmtId="0" xfId="0" applyAlignment="1" applyBorder="1" applyFill="1" applyFont="1">
      <alignment horizontal="center" vertical="center"/>
    </xf>
    <xf borderId="3" fillId="0" fontId="19" numFmtId="49" xfId="0" applyAlignment="1" applyBorder="1" applyFont="1" applyNumberFormat="1">
      <alignment horizontal="center" readingOrder="0" shrinkToFit="0" vertical="center" wrapText="0"/>
    </xf>
    <xf borderId="5" fillId="0" fontId="20" numFmtId="0" xfId="0" applyAlignment="1" applyBorder="1" applyFont="1">
      <alignment horizontal="center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5" fillId="0" fontId="20" numFmtId="168" xfId="0" applyAlignment="1" applyBorder="1" applyFont="1" applyNumberFormat="1">
      <alignment horizontal="center" readingOrder="0" shrinkToFit="0" vertical="center" wrapText="0"/>
    </xf>
    <xf borderId="5" fillId="0" fontId="5" numFmtId="169" xfId="0" applyAlignment="1" applyBorder="1" applyFont="1" applyNumberFormat="1">
      <alignment horizontal="center" readingOrder="0" shrinkToFit="0" vertical="center" wrapText="0"/>
    </xf>
    <xf borderId="16" fillId="8" fontId="3" numFmtId="0" xfId="0" applyAlignment="1" applyBorder="1" applyFill="1" applyFont="1">
      <alignment horizontal="center" readingOrder="0" vertical="center"/>
    </xf>
    <xf borderId="13" fillId="0" fontId="5" numFmtId="170" xfId="0" applyAlignment="1" applyBorder="1" applyFont="1" applyNumberFormat="1">
      <alignment horizontal="center" readingOrder="0" shrinkToFit="0" vertical="center" wrapText="0"/>
    </xf>
    <xf borderId="13" fillId="0" fontId="5" numFmtId="0" xfId="0" applyAlignment="1" applyBorder="1" applyFont="1">
      <alignment horizontal="center" shrinkToFit="0" vertical="center" wrapText="0"/>
    </xf>
    <xf borderId="4" fillId="5" fontId="2" numFmtId="0" xfId="0" applyAlignment="1" applyBorder="1" applyFill="1" applyFont="1">
      <alignment horizontal="center" shrinkToFit="0" vertical="center" wrapText="0"/>
    </xf>
    <xf borderId="36" fillId="4" fontId="1" numFmtId="0" xfId="0" applyAlignment="1" applyBorder="1" applyFill="1" applyFont="1">
      <alignment vertical="center"/>
    </xf>
    <xf borderId="37" fillId="4" fontId="5" numFmtId="0" xfId="0" applyBorder="1" applyFill="1" applyFont="1"/>
    <xf borderId="4" fillId="5" fontId="1" numFmtId="0" xfId="0" applyAlignment="1" applyBorder="1" applyFill="1" applyFont="1">
      <alignment horizontal="center" vertical="center"/>
    </xf>
    <xf borderId="3" fillId="0" fontId="7" numFmtId="0" xfId="0" applyAlignment="1" applyBorder="1" applyFont="1">
      <alignment horizontal="left" shrinkToFit="0" vertical="center" wrapText="1"/>
    </xf>
    <xf borderId="18" fillId="11" fontId="12" numFmtId="0" xfId="0" applyAlignment="1" applyBorder="1" applyFill="1" applyFont="1">
      <alignment horizontal="center" vertical="center"/>
    </xf>
    <xf borderId="19" fillId="12" fontId="1" numFmtId="0" xfId="0" applyAlignment="1" applyBorder="1" applyFill="1" applyFont="1">
      <alignment horizontal="center" vertical="center"/>
    </xf>
    <xf borderId="38" fillId="0" fontId="7" numFmtId="0" xfId="0" applyAlignment="1" applyBorder="1" applyFont="1">
      <alignment horizontal="left" readingOrder="0" shrinkToFit="0" vertical="center" wrapText="1"/>
    </xf>
    <xf borderId="3" fillId="0" fontId="9" numFmtId="49" xfId="0" applyAlignment="1" applyBorder="1" applyFont="1" applyNumberFormat="1">
      <alignment horizontal="center" shrinkToFit="0" vertical="center" wrapText="0"/>
    </xf>
    <xf borderId="39" fillId="5" fontId="5" numFmtId="0" xfId="0" applyBorder="1" applyFill="1" applyFont="1"/>
    <xf borderId="5" fillId="0" fontId="7" numFmtId="0" xfId="0" applyAlignment="1" applyBorder="1" applyFont="1">
      <alignment horizontal="center" readingOrder="0" shrinkToFit="0" vertical="center" wrapText="1"/>
    </xf>
    <xf borderId="22" fillId="11" fontId="1" numFmtId="0" xfId="0" applyAlignment="1" applyBorder="1" applyFill="1" applyFont="1">
      <alignment vertical="center"/>
    </xf>
    <xf borderId="40" fillId="11" fontId="5" numFmtId="0" xfId="0" applyBorder="1" applyFill="1" applyFont="1"/>
    <xf borderId="0" fillId="12" fontId="1" numFmtId="0" xfId="0" applyAlignment="1" applyFill="1" applyFont="1">
      <alignment vertical="center"/>
    </xf>
    <xf borderId="0" fillId="12" fontId="5" numFmtId="0" xfId="0" applyFill="1" applyFont="1"/>
    <xf borderId="2" fillId="0" fontId="7" numFmtId="0" xfId="0" applyAlignment="1" applyBorder="1" applyFont="1">
      <alignment horizontal="left" readingOrder="0" shrinkToFit="0" vertical="center" wrapText="1"/>
    </xf>
    <xf borderId="19" fillId="0" fontId="7" numFmtId="0" xfId="0" applyAlignment="1" applyBorder="1" applyFont="1">
      <alignment horizontal="center" vertical="center"/>
    </xf>
    <xf borderId="5" fillId="0" fontId="20" numFmtId="49" xfId="0" applyAlignment="1" applyBorder="1" applyFont="1" applyNumberFormat="1">
      <alignment horizontal="center" shrinkToFit="0" vertical="center" wrapText="0"/>
    </xf>
    <xf borderId="5" fillId="0" fontId="20" numFmtId="49" xfId="0" applyAlignment="1" applyBorder="1" applyFont="1" applyNumberFormat="1">
      <alignment horizontal="center" readingOrder="0" shrinkToFit="0" vertical="center" wrapText="0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5" fillId="0" fontId="5" numFmtId="171" xfId="0" applyAlignment="1" applyBorder="1" applyFont="1" applyNumberFormat="1">
      <alignment horizontal="center" readingOrder="0" shrinkToFit="0" vertical="center" wrapText="0"/>
    </xf>
    <xf borderId="24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44" fillId="0" fontId="8" numFmtId="0" xfId="0" applyBorder="1" applyFont="1"/>
    <xf borderId="34" fillId="2" fontId="1" numFmtId="0" xfId="0" applyAlignment="1" applyBorder="1" applyFill="1" applyFont="1">
      <alignment vertical="center"/>
    </xf>
    <xf borderId="45" fillId="2" fontId="5" numFmtId="0" xfId="0" applyBorder="1" applyFill="1" applyFont="1"/>
    <xf borderId="34" fillId="0" fontId="5" numFmtId="0" xfId="0" applyAlignment="1" applyBorder="1" applyFont="1">
      <alignment shrinkToFit="0" vertical="center" wrapText="0"/>
    </xf>
    <xf borderId="46" fillId="0" fontId="8" numFmtId="0" xfId="0" applyBorder="1" applyFont="1"/>
    <xf borderId="45" fillId="0" fontId="8" numFmtId="0" xfId="0" applyBorder="1" applyFont="1"/>
    <xf borderId="3" fillId="0" fontId="7" numFmtId="0" xfId="0" applyAlignment="1" applyBorder="1" applyFont="1">
      <alignment horizontal="left" readingOrder="0" shrinkToFit="0" vertical="center" wrapText="1"/>
    </xf>
    <xf borderId="35" fillId="0" fontId="5" numFmtId="0" xfId="0" applyAlignment="1" applyBorder="1" applyFont="1">
      <alignment shrinkToFit="0" vertical="center" wrapText="1"/>
    </xf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34" fillId="0" fontId="5" numFmtId="164" xfId="0" applyAlignment="1" applyBorder="1" applyFont="1" applyNumberFormat="1">
      <alignment horizontal="left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6" fillId="0" fontId="5" numFmtId="172" xfId="0" applyAlignment="1" applyBorder="1" applyFont="1" applyNumberFormat="1">
      <alignment horizontal="center" readingOrder="0" shrinkToFit="0" vertical="center" wrapText="0"/>
    </xf>
    <xf borderId="6" fillId="0" fontId="5" numFmtId="172" xfId="0" applyAlignment="1" applyBorder="1" applyFont="1" applyNumberFormat="1">
      <alignment horizontal="center" shrinkToFit="0" vertical="center" wrapText="0"/>
    </xf>
    <xf borderId="6" fillId="0" fontId="5" numFmtId="172" xfId="0" applyAlignment="1" applyBorder="1" applyFont="1" applyNumberFormat="1">
      <alignment horizontal="center" readingOrder="0" shrinkToFit="0" vertical="center" wrapText="0"/>
    </xf>
    <xf borderId="6" fillId="0" fontId="5" numFmtId="172" xfId="0" applyAlignment="1" applyBorder="1" applyFont="1" applyNumberFormat="1">
      <alignment horizontal="center" shrinkToFit="0" vertical="center" wrapText="0"/>
    </xf>
    <xf borderId="19" fillId="0" fontId="7" numFmtId="0" xfId="0" applyAlignment="1" applyBorder="1" applyFont="1">
      <alignment horizontal="center" readingOrder="0" vertical="center"/>
    </xf>
    <xf borderId="41" fillId="0" fontId="7" numFmtId="0" xfId="0" applyAlignment="1" applyBorder="1" applyFont="1">
      <alignment horizontal="left" readingOrder="0" vertical="center"/>
    </xf>
    <xf borderId="35" fillId="0" fontId="5" numFmtId="0" xfId="0" applyAlignment="1" applyBorder="1" applyFont="1">
      <alignment readingOrder="0" shrinkToFit="0" vertical="center" wrapText="1"/>
    </xf>
    <xf borderId="34" fillId="0" fontId="5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1.jpg"/><Relationship Id="rId3" Type="http://schemas.openxmlformats.org/officeDocument/2006/relationships/image" Target="../media/image5.jpg"/><Relationship Id="rId4" Type="http://schemas.openxmlformats.org/officeDocument/2006/relationships/image" Target="../media/image2.jpg"/><Relationship Id="rId5" Type="http://schemas.openxmlformats.org/officeDocument/2006/relationships/image" Target="../media/image6.jpg"/><Relationship Id="rId6" Type="http://schemas.openxmlformats.org/officeDocument/2006/relationships/image" Target="../media/image3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1.jpg"/><Relationship Id="rId3" Type="http://schemas.openxmlformats.org/officeDocument/2006/relationships/image" Target="../media/image5.jpg"/><Relationship Id="rId4" Type="http://schemas.openxmlformats.org/officeDocument/2006/relationships/image" Target="../media/image2.jpg"/><Relationship Id="rId5" Type="http://schemas.openxmlformats.org/officeDocument/2006/relationships/image" Target="../media/image6.jpg"/><Relationship Id="rId6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3</xdr:row>
      <xdr:rowOff>0</xdr:rowOff>
    </xdr:from>
    <xdr:ext cx="1247775" cy="78105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1247775" cy="78105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790575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5</xdr:row>
      <xdr:rowOff>0</xdr:rowOff>
    </xdr:from>
    <xdr:ext cx="847725" cy="857250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695325" cy="85725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1247775" cy="78105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3</xdr:row>
      <xdr:rowOff>0</xdr:rowOff>
    </xdr:from>
    <xdr:ext cx="1247775" cy="78105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1247775" cy="78105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790575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5</xdr:row>
      <xdr:rowOff>0</xdr:rowOff>
    </xdr:from>
    <xdr:ext cx="847725" cy="857250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695325" cy="85725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7</xdr:row>
      <xdr:rowOff>0</xdr:rowOff>
    </xdr:from>
    <xdr:ext cx="1247775" cy="78105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7" t="str">
        <f>IFERROR(__xludf.DUMMYFUNCTION("IMPORTRANGE(""https://docs.google.com/spreadsheets/d/1vsTcEcugRZXGU84Ng3dXvNCAOD3CAaUTEbnnM7tyUJg/edit?usp=sharing"",""施設概要!A2"")"),"所在地")</f>
        <v>所在地</v>
      </c>
      <c r="B2" s="13" t="s">
        <v>2</v>
      </c>
      <c r="C2" s="17" t="s">
        <v>9</v>
      </c>
    </row>
    <row r="3" ht="22.5" customHeight="1">
      <c r="A3" s="7" t="str">
        <f>IFERROR(__xludf.DUMMYFUNCTION("IMPORTRANGE(""https://docs.google.com/spreadsheets/d/1vsTcEcugRZXGU84Ng3dXvNCAOD3CAaUTEbnnM7tyUJg/edit?usp=sharing"",""施設概要!A3"")"),"給食部門名")</f>
        <v>給食部門名</v>
      </c>
      <c r="B3" s="13" t="s">
        <v>14</v>
      </c>
      <c r="C3" s="21"/>
    </row>
    <row r="4" ht="22.5" customHeight="1">
      <c r="A4" s="7" t="str">
        <f>IFERROR(__xludf.DUMMYFUNCTION("IMPORTRANGE(""https://docs.google.com/spreadsheets/d/1vsTcEcugRZXGU84Ng3dXvNCAOD3CAaUTEbnnM7tyUJg/edit?usp=sharing"",""施設概要!A4"")"),"電話")</f>
        <v>電話</v>
      </c>
      <c r="B4" s="13" t="s">
        <v>17</v>
      </c>
      <c r="C4" s="21"/>
    </row>
    <row r="5" ht="22.5" customHeight="1">
      <c r="A5" s="7" t="str">
        <f>IFERROR(__xludf.DUMMYFUNCTION("IMPORTRANGE(""https://docs.google.com/spreadsheets/d/1vsTcEcugRZXGU84Ng3dXvNCAOD3CAaUTEbnnM7tyUJg/edit?usp=sharing"",""施設概要!A5"")"),"FAX")</f>
        <v>FAX</v>
      </c>
      <c r="B5" s="13" t="s">
        <v>18</v>
      </c>
      <c r="C5" s="21"/>
    </row>
    <row r="6" ht="22.5" customHeight="1">
      <c r="A6" s="30" t="str">
        <f>IFERROR(__xludf.DUMMYFUNCTION("IMPORTRANGE(""https://docs.google.com/spreadsheets/d/1vsTcEcugRZXGU84Ng3dXvNCAOD3CAaUTEbnnM7tyUJg/edit?usp=sharing"",""施設概要!A6"")"),"更新日")</f>
        <v>更新日</v>
      </c>
      <c r="B6" s="32">
        <v>45781.45402306713</v>
      </c>
      <c r="C6" s="33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0" t="s">
        <v>0</v>
      </c>
      <c r="C2" s="10" t="s">
        <v>3</v>
      </c>
      <c r="D2" s="10" t="s">
        <v>5</v>
      </c>
      <c r="E2" s="10" t="s">
        <v>7</v>
      </c>
      <c r="F2" s="10" t="s">
        <v>8</v>
      </c>
      <c r="G2" s="10" t="s">
        <v>10</v>
      </c>
      <c r="H2" s="10" t="s">
        <v>11</v>
      </c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8" t="s">
        <v>12</v>
      </c>
      <c r="C3" s="18" t="s">
        <v>12</v>
      </c>
      <c r="D3" s="18" t="s">
        <v>12</v>
      </c>
      <c r="E3" s="18" t="s">
        <v>12</v>
      </c>
      <c r="F3" s="18" t="s">
        <v>12</v>
      </c>
      <c r="G3" s="18"/>
      <c r="H3" s="18"/>
    </row>
    <row r="4" ht="67.5" customHeight="1">
      <c r="A4" s="22" t="str">
        <f>IFERROR(__xludf.DUMMYFUNCTION("IMPORTRANGE(""https://docs.google.com/spreadsheets/d/1vsTcEcugRZXGU84Ng3dXvNCAOD3CAaUTEbnnM7tyUJg/edit?usp=sharing"",""おかず形態一覧表!A4"")"),"画像")</f>
        <v>画像</v>
      </c>
      <c r="B4" s="25"/>
      <c r="C4" s="25"/>
      <c r="D4" s="25"/>
      <c r="E4" s="25"/>
      <c r="F4" s="25"/>
      <c r="G4" s="25"/>
      <c r="H4" s="25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8" t="s">
        <v>19</v>
      </c>
      <c r="C5" s="18" t="s">
        <v>19</v>
      </c>
      <c r="D5" s="18" t="s">
        <v>19</v>
      </c>
      <c r="E5" s="18" t="s">
        <v>19</v>
      </c>
      <c r="F5" s="18" t="s">
        <v>19</v>
      </c>
      <c r="G5" s="18"/>
      <c r="H5" s="18"/>
    </row>
    <row r="6" ht="67.5" customHeight="1">
      <c r="A6" s="22" t="str">
        <f>IFERROR(__xludf.DUMMYFUNCTION("IMPORTRANGE(""https://docs.google.com/spreadsheets/d/1vsTcEcugRZXGU84Ng3dXvNCAOD3CAaUTEbnnM7tyUJg/edit?usp=sharing"",""おかず形態一覧表!A6"")"),"画像")</f>
        <v>画像</v>
      </c>
      <c r="B6" s="41"/>
      <c r="C6" s="25"/>
      <c r="D6" s="25"/>
      <c r="E6" s="25"/>
      <c r="F6" s="25"/>
      <c r="G6" s="25"/>
      <c r="H6" s="25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8" t="s">
        <v>21</v>
      </c>
      <c r="C7" s="18" t="s">
        <v>21</v>
      </c>
      <c r="D7" s="18" t="s">
        <v>21</v>
      </c>
      <c r="E7" s="18" t="s">
        <v>21</v>
      </c>
      <c r="F7" s="18" t="s">
        <v>21</v>
      </c>
      <c r="G7" s="18"/>
      <c r="H7" s="18"/>
    </row>
    <row r="8" ht="67.5" customHeight="1">
      <c r="A8" s="43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5"/>
      <c r="D8" s="45"/>
      <c r="E8" s="45"/>
      <c r="F8" s="45"/>
      <c r="G8" s="45"/>
      <c r="H8" s="45"/>
    </row>
    <row r="9" ht="112.5" customHeight="1">
      <c r="A9" s="43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22</v>
      </c>
      <c r="C9" s="46" t="s">
        <v>23</v>
      </c>
      <c r="D9" s="46" t="s">
        <v>24</v>
      </c>
      <c r="E9" s="46" t="s">
        <v>25</v>
      </c>
      <c r="F9" s="46" t="s">
        <v>26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27</v>
      </c>
      <c r="C10" s="48" t="s">
        <v>3</v>
      </c>
      <c r="D10" s="48" t="s">
        <v>28</v>
      </c>
      <c r="E10" s="48" t="s">
        <v>29</v>
      </c>
      <c r="F10" s="48" t="s">
        <v>30</v>
      </c>
      <c r="G10" s="48" t="s">
        <v>31</v>
      </c>
      <c r="H10" s="48" t="s">
        <v>32</v>
      </c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/>
      <c r="F11" s="48"/>
      <c r="G11" s="48" t="s">
        <v>33</v>
      </c>
      <c r="H11" s="48" t="s">
        <v>34</v>
      </c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/>
      <c r="E12" s="51"/>
      <c r="F12" s="51"/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35</v>
      </c>
      <c r="C13" s="53" t="s">
        <v>35</v>
      </c>
      <c r="D13" s="53" t="s">
        <v>35</v>
      </c>
      <c r="E13" s="53" t="s">
        <v>35</v>
      </c>
      <c r="F13" s="53" t="s">
        <v>35</v>
      </c>
      <c r="G13" s="53" t="s">
        <v>36</v>
      </c>
      <c r="H13" s="53" t="s">
        <v>36</v>
      </c>
    </row>
    <row r="14" ht="22.5" customHeight="1">
      <c r="A14" s="54"/>
      <c r="B14" s="55" t="s">
        <v>37</v>
      </c>
      <c r="C14" s="55" t="s">
        <v>37</v>
      </c>
      <c r="D14" s="55" t="s">
        <v>37</v>
      </c>
      <c r="E14" s="55" t="s">
        <v>37</v>
      </c>
      <c r="F14" s="55" t="s">
        <v>37</v>
      </c>
      <c r="G14" s="55" t="s">
        <v>38</v>
      </c>
      <c r="H14" s="55" t="s">
        <v>39</v>
      </c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3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6" t="str">
        <f>IFERROR(__xludf.DUMMYFUNCTION("IMPORTRANGE(""https://docs.google.com/spreadsheets/d/1vsTcEcugRZXGU84Ng3dXvNCAOD3CAaUTEbnnM7tyUJg/edit?usp=sharing"",""主食一覧!A2"")"),"主食名称")</f>
        <v>主食名称</v>
      </c>
      <c r="B2" s="11" t="s">
        <v>1</v>
      </c>
      <c r="C2" s="11" t="s">
        <v>4</v>
      </c>
      <c r="D2" s="11" t="s">
        <v>6</v>
      </c>
      <c r="E2" s="11"/>
      <c r="F2" s="11"/>
      <c r="G2" s="11"/>
      <c r="H2" s="14"/>
    </row>
    <row r="3" ht="67.5" customHeight="1">
      <c r="A3" s="6" t="str">
        <f>IFERROR(__xludf.DUMMYFUNCTION("IMPORTRANGE(""https://docs.google.com/spreadsheets/d/1vsTcEcugRZXGU84Ng3dXvNCAOD3CAaUTEbnnM7tyUJg/edit?usp=sharing"",""主食一覧!A3"")"),"画像")</f>
        <v>画像</v>
      </c>
      <c r="B3" s="16"/>
      <c r="C3" s="16"/>
      <c r="D3" s="16"/>
      <c r="E3" s="16"/>
      <c r="F3" s="16"/>
      <c r="G3" s="16"/>
      <c r="H3" s="16"/>
    </row>
    <row r="4" ht="45.0" customHeight="1">
      <c r="A4" s="6" t="str">
        <f>IFERROR(__xludf.DUMMYFUNCTION("IMPORTRANGE(""https://docs.google.com/spreadsheets/d/1vsTcEcugRZXGU84Ng3dXvNCAOD3CAaUTEbnnM7tyUJg/edit?usp=sharing"",""主食一覧!A4"")"),"内容")</f>
        <v>内容</v>
      </c>
      <c r="B4" s="19" t="s">
        <v>13</v>
      </c>
      <c r="C4" s="19" t="s">
        <v>15</v>
      </c>
      <c r="D4" s="19" t="s">
        <v>16</v>
      </c>
      <c r="E4" s="19"/>
      <c r="F4" s="19"/>
      <c r="G4" s="19"/>
      <c r="H4" s="23"/>
    </row>
    <row r="5" ht="22.5" customHeight="1">
      <c r="A5" s="6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7"/>
      <c r="C5" s="27"/>
      <c r="D5" s="27"/>
      <c r="E5" s="27"/>
      <c r="F5" s="27"/>
      <c r="G5" s="27"/>
      <c r="H5" s="2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2" t="str">
        <f>IFERROR(__xludf.DUMMYFUNCTION("IMPORTRANGE(""https://docs.google.com/spreadsheets/d/1vsTcEcugRZXGU84Ng3dXvNCAOD3CAaUTEbnnM7tyUJg/edit?usp=sharing"",""水分とろみの基準・水分ゼリー!E2"")"),"")</f>
        <v/>
      </c>
      <c r="F2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4"/>
      <c r="H2" s="26"/>
    </row>
    <row r="3" ht="22.5" customHeight="1">
      <c r="A3" s="28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9"/>
      <c r="C3" s="31"/>
      <c r="D3" s="31"/>
      <c r="E3" s="31"/>
      <c r="F3" s="28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9"/>
      <c r="H3" s="31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5"/>
      <c r="C4" s="35"/>
      <c r="D4" s="35"/>
      <c r="E4" s="36"/>
      <c r="F4" s="28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7"/>
      <c r="H4" s="38"/>
    </row>
    <row r="5" ht="22.5" customHeight="1">
      <c r="A5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0"/>
      <c r="C5" s="42"/>
      <c r="D5" s="40"/>
      <c r="E5" s="42"/>
      <c r="F5" s="39" t="s">
        <v>20</v>
      </c>
      <c r="G5" s="40"/>
      <c r="H5" s="4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6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62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3"/>
      <c r="C2" s="63"/>
      <c r="D2" s="63"/>
      <c r="E2" s="65"/>
      <c r="F2" s="66" t="s">
        <v>42</v>
      </c>
      <c r="G2" s="68" t="s">
        <v>43</v>
      </c>
    </row>
    <row r="3" ht="22.5" customHeight="1">
      <c r="A3" s="69"/>
      <c r="B3" s="63"/>
      <c r="C3" s="63"/>
      <c r="D3" s="63"/>
      <c r="E3" s="65"/>
      <c r="F3" s="70" t="s">
        <v>44</v>
      </c>
      <c r="G3" s="71"/>
    </row>
    <row r="4" ht="22.5" customHeight="1">
      <c r="A4" s="72"/>
      <c r="B4" s="63"/>
      <c r="C4" s="63"/>
      <c r="D4" s="73"/>
      <c r="E4" s="65"/>
      <c r="F4" s="74"/>
      <c r="G4" s="75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6" t="s">
        <v>40</v>
      </c>
      <c r="B1" s="57"/>
      <c r="C1" s="57"/>
      <c r="D1" s="57" t="s">
        <v>41</v>
      </c>
      <c r="E1" s="57"/>
      <c r="F1" s="59"/>
      <c r="G1" s="59"/>
      <c r="H1" s="59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ht="7.5" customHeight="1"/>
    <row r="3" ht="22.5" customHeight="1">
      <c r="A3" s="6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67"/>
    </row>
    <row r="4" ht="22.5" customHeight="1">
      <c r="A4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6" t="str">
        <f>'おかず形態一覧表'!B2</f>
        <v>常食</v>
      </c>
      <c r="C4" s="76" t="str">
        <f>'おかず形態一覧表'!C2</f>
        <v>一口大</v>
      </c>
      <c r="D4" s="76" t="str">
        <f>'おかず形態一覧表'!D2</f>
        <v>粗刻み</v>
      </c>
      <c r="E4" s="76" t="str">
        <f>'おかず形態一覧表'!E2</f>
        <v>刻み</v>
      </c>
      <c r="F4" s="76" t="str">
        <f>'おかず形態一覧表'!F2</f>
        <v>極刻み</v>
      </c>
      <c r="G4" s="76" t="str">
        <f>'おかず形態一覧表'!G2</f>
        <v>ムース食</v>
      </c>
      <c r="H4" s="76" t="str">
        <f>'おかず形態一覧表'!H2</f>
        <v>ペースト食</v>
      </c>
    </row>
    <row r="5" ht="22.5" customHeight="1">
      <c r="A5" s="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9" t="str">
        <f>'おかず形態一覧表'!B3</f>
        <v>鶏肉の味噌焼き</v>
      </c>
      <c r="C5" s="79" t="str">
        <f>'おかず形態一覧表'!C3</f>
        <v>鶏肉の味噌焼き</v>
      </c>
      <c r="D5" s="79" t="str">
        <f>'おかず形態一覧表'!D3</f>
        <v>鶏肉の味噌焼き</v>
      </c>
      <c r="E5" s="79" t="str">
        <f>'おかず形態一覧表'!E3</f>
        <v>鶏肉の味噌焼き</v>
      </c>
      <c r="F5" s="79" t="str">
        <f>'おかず形態一覧表'!F3</f>
        <v>鶏肉の味噌焼き</v>
      </c>
      <c r="G5" s="79" t="str">
        <f>'おかず形態一覧表'!G3</f>
        <v/>
      </c>
      <c r="H5" s="79" t="str">
        <f>'おかず形態一覧表'!H3</f>
        <v/>
      </c>
    </row>
    <row r="6" ht="67.5" customHeight="1">
      <c r="A6" s="22" t="str">
        <f>IFERROR(__xludf.DUMMYFUNCTION("IMPORTRANGE(""https://docs.google.com/spreadsheets/d/1vsTcEcugRZXGU84Ng3dXvNCAOD3CAaUTEbnnM7tyUJg/edit?usp=sharing"",""おかず形態一覧表!A4"")"),"画像")</f>
        <v>画像</v>
      </c>
      <c r="B6" s="41" t="str">
        <f>'おかず形態一覧表'!B4</f>
        <v/>
      </c>
      <c r="C6" s="41" t="str">
        <f>'おかず形態一覧表'!C4</f>
        <v/>
      </c>
      <c r="D6" s="41" t="str">
        <f>'おかず形態一覧表'!D4</f>
        <v/>
      </c>
      <c r="E6" s="41" t="str">
        <f>'おかず形態一覧表'!E4</f>
        <v/>
      </c>
      <c r="F6" s="41" t="str">
        <f>'おかず形態一覧表'!F4</f>
        <v/>
      </c>
      <c r="G6" s="41" t="str">
        <f>'おかず形態一覧表'!G4</f>
        <v/>
      </c>
      <c r="H6" s="41" t="str">
        <f>'おかず形態一覧表'!H4</f>
        <v/>
      </c>
    </row>
    <row r="7" ht="22.5" customHeight="1">
      <c r="A7" s="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9" t="str">
        <f>'おかず形態一覧表'!B5</f>
        <v>カレイの煮つけ</v>
      </c>
      <c r="C7" s="79" t="str">
        <f>'おかず形態一覧表'!C5</f>
        <v>カレイの煮つけ</v>
      </c>
      <c r="D7" s="79" t="str">
        <f>'おかず形態一覧表'!D5</f>
        <v>カレイの煮つけ</v>
      </c>
      <c r="E7" s="79" t="str">
        <f>'おかず形態一覧表'!E5</f>
        <v>カレイの煮つけ</v>
      </c>
      <c r="F7" s="79" t="str">
        <f>'おかず形態一覧表'!F5</f>
        <v>カレイの煮つけ</v>
      </c>
      <c r="G7" s="79" t="str">
        <f>'おかず形態一覧表'!G5</f>
        <v/>
      </c>
      <c r="H7" s="79" t="str">
        <f>'おかず形態一覧表'!H5</f>
        <v/>
      </c>
    </row>
    <row r="8" ht="67.5" customHeight="1">
      <c r="A8" s="22" t="str">
        <f>IFERROR(__xludf.DUMMYFUNCTION("IMPORTRANGE(""https://docs.google.com/spreadsheets/d/1vsTcEcugRZXGU84Ng3dXvNCAOD3CAaUTEbnnM7tyUJg/edit?usp=sharing"",""おかず形態一覧表!A6"")"),"画像")</f>
        <v>画像</v>
      </c>
      <c r="B8" s="41" t="str">
        <f>'おかず形態一覧表'!B6</f>
        <v/>
      </c>
      <c r="C8" s="41" t="str">
        <f>'おかず形態一覧表'!C6</f>
        <v/>
      </c>
      <c r="D8" s="41" t="str">
        <f>'おかず形態一覧表'!D6</f>
        <v/>
      </c>
      <c r="E8" s="41" t="str">
        <f>'おかず形態一覧表'!E6</f>
        <v/>
      </c>
      <c r="F8" s="41" t="str">
        <f>'おかず形態一覧表'!F6</f>
        <v/>
      </c>
      <c r="G8" s="41" t="str">
        <f>'おかず形態一覧表'!G6</f>
        <v/>
      </c>
      <c r="H8" s="41" t="str">
        <f>'おかず形態一覧表'!H6</f>
        <v/>
      </c>
    </row>
    <row r="9" ht="22.5" customHeight="1">
      <c r="A9" s="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9" t="str">
        <f>'おかず形態一覧表'!B7</f>
        <v>チンゲン菜のカニカマ和え</v>
      </c>
      <c r="C9" s="79" t="str">
        <f>'おかず形態一覧表'!C7</f>
        <v>チンゲン菜のカニカマ和え</v>
      </c>
      <c r="D9" s="79" t="str">
        <f>'おかず形態一覧表'!D7</f>
        <v>チンゲン菜のカニカマ和え</v>
      </c>
      <c r="E9" s="79" t="str">
        <f>'おかず形態一覧表'!E7</f>
        <v>チンゲン菜のカニカマ和え</v>
      </c>
      <c r="F9" s="79" t="str">
        <f>'おかず形態一覧表'!F7</f>
        <v>チンゲン菜のカニカマ和え</v>
      </c>
      <c r="G9" s="79" t="str">
        <f>'おかず形態一覧表'!G7</f>
        <v/>
      </c>
      <c r="H9" s="79" t="str">
        <f>'おかず形態一覧表'!H7</f>
        <v/>
      </c>
    </row>
    <row r="10" ht="67.5" customHeight="1">
      <c r="A10" s="43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3" t="str">
        <f>IFERROR(__xludf.DUMMYFUNCTION("IMPORTRANGE(""https://docs.google.com/spreadsheets/d/1vsTcEcugRZXGU84Ng3dXvNCAOD3CAaUTEbnnM7tyUJg/edit?usp=sharing"",""おかず形態一覧表!A9"")"),"内容")</f>
        <v>内容</v>
      </c>
      <c r="B11" s="100" t="str">
        <f>'おかず形態一覧表'!B9</f>
        <v>一般的な食事</v>
      </c>
      <c r="C11" s="100" t="str">
        <f>'おかず形態一覧表'!C9</f>
        <v>一口大にカットして食べやすくしている</v>
      </c>
      <c r="D11" s="100" t="str">
        <f>'おかず形態一覧表'!D9</f>
        <v>細かくなりすぎない程度にカットしている</v>
      </c>
      <c r="E11" s="100" t="str">
        <f>'おかず形態一覧表'!E9</f>
        <v>食材を小さく刻み、口の中で飲み込みやすくしている。まとまりにくい時はあんをかける</v>
      </c>
      <c r="F11" s="100" t="str">
        <f>'おかず形態一覧表'!F9</f>
        <v>刻みよりもう少し細かく刻んだもの</v>
      </c>
      <c r="G11" s="100" t="str">
        <f>'おかず形態一覧表'!G9</f>
        <v/>
      </c>
      <c r="H11" s="100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>通常の大きさ</v>
      </c>
      <c r="C12" s="49" t="str">
        <f>'おかず形態一覧表'!C10</f>
        <v>一口大</v>
      </c>
      <c r="D12" s="49" t="str">
        <f>'おかず形態一覧表'!D10</f>
        <v>0.5～1ｃｍくらい</v>
      </c>
      <c r="E12" s="49" t="str">
        <f>'おかず形態一覧表'!E10</f>
        <v>0.5cmくらい</v>
      </c>
      <c r="F12" s="49" t="str">
        <f>'おかず形態一覧表'!F10</f>
        <v>0.5ｃｍ以下くらい</v>
      </c>
      <c r="G12" s="49" t="str">
        <f>'おかず形態一覧表'!G10</f>
        <v>ムース状</v>
      </c>
      <c r="H12" s="49" t="str">
        <f>'おかず形態一覧表'!H10</f>
        <v>ペースト状</v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/>
      </c>
      <c r="F13" s="49" t="str">
        <f>'おかず形態一覧表'!F11</f>
        <v/>
      </c>
      <c r="G13" s="49" t="str">
        <f>'おかず形態一覧表'!G11</f>
        <v>舌でつぶせる</v>
      </c>
      <c r="H13" s="49" t="str">
        <f>'おかず形態一覧表'!H11</f>
        <v>噛まなくてよい</v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/>
      </c>
      <c r="E14" s="50" t="str">
        <f>'おかず形態一覧表'!E12</f>
        <v/>
      </c>
      <c r="F14" s="50" t="str">
        <f>'おかず形態一覧表'!F12</f>
        <v/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76" t="str">
        <f>'おかず形態一覧表'!B13</f>
        <v>米飯150ｇor全粥230ｇ</v>
      </c>
      <c r="C15" s="76" t="str">
        <f>'おかず形態一覧表'!C13</f>
        <v>米飯150ｇor全粥230ｇ</v>
      </c>
      <c r="D15" s="76" t="str">
        <f>'おかず形態一覧表'!D13</f>
        <v>米飯150ｇor全粥230ｇ</v>
      </c>
      <c r="E15" s="76" t="str">
        <f>'おかず形態一覧表'!E13</f>
        <v>米飯150ｇor全粥230ｇ</v>
      </c>
      <c r="F15" s="76" t="str">
        <f>'おかず形態一覧表'!F13</f>
        <v>米飯150ｇor全粥230ｇ</v>
      </c>
      <c r="G15" s="76" t="str">
        <f>'おかず形態一覧表'!G13</f>
        <v>ペースト粥230ｇ</v>
      </c>
      <c r="H15" s="76" t="str">
        <f>'おかず形態一覧表'!H13</f>
        <v>ペースト粥230ｇ</v>
      </c>
    </row>
    <row r="16" ht="22.5" customHeight="1">
      <c r="A16" s="54"/>
      <c r="B16" s="115" t="str">
        <f>'おかず形態一覧表'!B14</f>
        <v>1500kcal or1300kcal</v>
      </c>
      <c r="C16" s="115" t="str">
        <f>'おかず形態一覧表'!C14</f>
        <v>1500kcal or1300kcal</v>
      </c>
      <c r="D16" s="115" t="str">
        <f>'おかず形態一覧表'!D14</f>
        <v>1500kcal or1300kcal</v>
      </c>
      <c r="E16" s="115" t="str">
        <f>'おかず形態一覧表'!E14</f>
        <v>1500kcal or1300kcal</v>
      </c>
      <c r="F16" s="115" t="str">
        <f>'おかず形態一覧表'!F14</f>
        <v>1500kcal or1300kcal</v>
      </c>
      <c r="G16" s="115" t="str">
        <f>'おかず形態一覧表'!G14</f>
        <v>約1260kcal</v>
      </c>
      <c r="H16" s="115" t="str">
        <f>'おかず形態一覧表'!H14</f>
        <v>約1350kcal</v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6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tr">
        <f>'主食一覧'!B2</f>
        <v>米飯</v>
      </c>
      <c r="C19" s="14" t="str">
        <f>'主食一覧'!C2</f>
        <v>全粥</v>
      </c>
      <c r="D19" s="14" t="str">
        <f>'主食一覧'!D2</f>
        <v>ペースト粥</v>
      </c>
      <c r="E19" s="14" t="str">
        <f>'主食一覧'!E2</f>
        <v/>
      </c>
      <c r="F19" s="14" t="str">
        <f>'主食一覧'!F2</f>
        <v/>
      </c>
      <c r="G19" s="14" t="str">
        <f>'主食一覧'!G2</f>
        <v/>
      </c>
      <c r="H19" s="14" t="str">
        <f>'主食一覧'!H2</f>
        <v/>
      </c>
    </row>
    <row r="20" ht="67.5" customHeight="1">
      <c r="A20" s="6" t="str">
        <f>IFERROR(__xludf.DUMMYFUNCTION("IMPORTRANGE(""https://docs.google.com/spreadsheets/d/1vsTcEcugRZXGU84Ng3dXvNCAOD3CAaUTEbnnM7tyUJg/edit?usp=sharing"",""主食一覧!A3"")"),"画像")</f>
        <v>画像</v>
      </c>
      <c r="B20" s="16" t="str">
        <f>'主食一覧'!B3</f>
        <v/>
      </c>
      <c r="C20" s="16" t="str">
        <f>'主食一覧'!C3</f>
        <v/>
      </c>
      <c r="D20" s="16" t="str">
        <f>'主食一覧'!D3</f>
        <v/>
      </c>
      <c r="E20" s="16" t="str">
        <f>'主食一覧'!E3</f>
        <v/>
      </c>
      <c r="F20" s="16" t="str">
        <f>'主食一覧'!F3</f>
        <v/>
      </c>
      <c r="G20" s="16" t="str">
        <f>'主食一覧'!G3</f>
        <v/>
      </c>
      <c r="H20" s="16" t="str">
        <f>'主食一覧'!H3</f>
        <v/>
      </c>
    </row>
    <row r="21" ht="45.0" customHeight="1">
      <c r="A21" s="6" t="str">
        <f>IFERROR(__xludf.DUMMYFUNCTION("IMPORTRANGE(""https://docs.google.com/spreadsheets/d/1vsTcEcugRZXGU84Ng3dXvNCAOD3CAaUTEbnnM7tyUJg/edit?usp=sharing"",""主食一覧!A4"")"),"内容")</f>
        <v>内容</v>
      </c>
      <c r="B21" s="120" t="str">
        <f>'主食一覧'!B4</f>
        <v>通常のご飯</v>
      </c>
      <c r="C21" s="120" t="str">
        <f>'主食一覧'!C4</f>
        <v>水分が多く軟らかい</v>
      </c>
      <c r="D21" s="120" t="str">
        <f>'主食一覧'!D4</f>
        <v>全粥に水分を加えてミキサーにかけたもの</v>
      </c>
      <c r="E21" s="120" t="str">
        <f>'主食一覧'!E4</f>
        <v/>
      </c>
      <c r="F21" s="120" t="str">
        <f>'主食一覧'!F4</f>
        <v/>
      </c>
      <c r="G21" s="120" t="str">
        <f>'主食一覧'!G4</f>
        <v/>
      </c>
      <c r="H21" s="120" t="str">
        <f>'主食一覧'!H4</f>
        <v/>
      </c>
    </row>
    <row r="22" ht="22.5" customHeight="1">
      <c r="A22" s="6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4" t="str">
        <f>'主食一覧'!B5</f>
        <v/>
      </c>
      <c r="C22" s="124" t="str">
        <f>'主食一覧'!C5</f>
        <v/>
      </c>
      <c r="D22" s="124" t="str">
        <f>'主食一覧'!D5</f>
        <v/>
      </c>
      <c r="E22" s="124" t="str">
        <f>'主食一覧'!E5</f>
        <v/>
      </c>
      <c r="F22" s="124" t="str">
        <f>'主食一覧'!F5</f>
        <v/>
      </c>
      <c r="G22" s="124" t="str">
        <f>'主食一覧'!G5</f>
        <v/>
      </c>
      <c r="H22" s="124" t="str">
        <f>'主食一覧'!H5</f>
        <v/>
      </c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2" t="str">
        <f>IFERROR(__xludf.DUMMYFUNCTION("IMPORTRANGE(""https://docs.google.com/spreadsheets/d/1vsTcEcugRZXGU84Ng3dXvNCAOD3CAaUTEbnnM7tyUJg/edit?usp=sharing"",""水分とろみの基準・水分ゼリー!E2"")"),"")</f>
        <v/>
      </c>
      <c r="F25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6" t="str">
        <f>'水分とろみの基準・水分ゼリー'!G2</f>
        <v/>
      </c>
      <c r="H25" s="26" t="str">
        <f>'水分とろみの基準・水分ゼリー'!H2</f>
        <v/>
      </c>
    </row>
    <row r="26" ht="22.5" customHeight="1">
      <c r="A26" s="28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tr">
        <f>'水分とろみの基準・水分ゼリー'!B3</f>
        <v/>
      </c>
      <c r="C26" s="31" t="str">
        <f>'水分とろみの基準・水分ゼリー'!C3</f>
        <v/>
      </c>
      <c r="D26" s="31" t="str">
        <f>'水分とろみの基準・水分ゼリー'!D3</f>
        <v/>
      </c>
      <c r="E26" s="31" t="str">
        <f>'水分とろみの基準・水分ゼリー'!E3</f>
        <v/>
      </c>
      <c r="F26" s="28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1" t="str">
        <f>'水分とろみの基準・水分ゼリー'!G3</f>
        <v/>
      </c>
      <c r="H26" s="31" t="str">
        <f>'水分とろみの基準・水分ゼリー'!H3</f>
        <v/>
      </c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8" t="str">
        <f>'水分とろみの基準・水分ゼリー'!B4</f>
        <v/>
      </c>
      <c r="C27" s="38" t="str">
        <f>'水分とろみの基準・水分ゼリー'!C4</f>
        <v/>
      </c>
      <c r="D27" s="38" t="str">
        <f>'水分とろみの基準・水分ゼリー'!D4</f>
        <v/>
      </c>
      <c r="E27" s="38" t="str">
        <f>'水分とろみの基準・水分ゼリー'!E4</f>
        <v/>
      </c>
      <c r="F27" s="28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8" t="str">
        <f>'水分とろみの基準・水分ゼリー'!G4</f>
        <v/>
      </c>
      <c r="H27" s="38" t="str">
        <f>'水分とろみの基準・水分ゼリー'!H4</f>
        <v/>
      </c>
    </row>
    <row r="28" ht="22.5" customHeight="1">
      <c r="A28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2" t="str">
        <f>'水分とろみの基準・水分ゼリー'!B5</f>
        <v/>
      </c>
      <c r="C28" s="42" t="str">
        <f>'水分とろみの基準・水分ゼリー'!C5</f>
        <v/>
      </c>
      <c r="D28" s="42" t="str">
        <f>'水分とろみの基準・水分ゼリー'!D5</f>
        <v/>
      </c>
      <c r="E28" s="42" t="str">
        <f>'水分とろみの基準・水分ゼリー'!E5</f>
        <v/>
      </c>
      <c r="F28" s="39" t="s">
        <v>20</v>
      </c>
      <c r="G28" s="42" t="str">
        <f>'水分とろみの基準・水分ゼリー'!G5</f>
        <v/>
      </c>
      <c r="H28" s="42" t="str">
        <f>'水分とろみの基準・水分ゼリー'!H5</f>
        <v/>
      </c>
    </row>
    <row r="29" ht="7.5" customHeight="1"/>
    <row r="30" ht="22.5" customHeight="1">
      <c r="A30" s="1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8"/>
      <c r="F30" s="12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0"/>
    </row>
    <row r="31" ht="22.5" customHeight="1">
      <c r="A31" s="62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3" t="str">
        <f>'濃厚流動食・補助食品'!B2</f>
        <v/>
      </c>
      <c r="C31" s="73" t="str">
        <f>'濃厚流動食・補助食品'!C2</f>
        <v/>
      </c>
      <c r="D31" s="73" t="str">
        <f>'濃厚流動食・補助食品'!D2</f>
        <v/>
      </c>
      <c r="E31" s="65" t="str">
        <f>'濃厚流動食・補助食品'!E2</f>
        <v/>
      </c>
      <c r="F31" s="132" t="str">
        <f>'濃厚流動食・補助食品'!F2</f>
        <v>０ｊ・１ｊ対応： 可能</v>
      </c>
      <c r="G31" s="135" t="str">
        <f>'濃厚流動食・補助食品'!G2</f>
        <v>(1ｊのみ可能）</v>
      </c>
      <c r="H31" s="136"/>
    </row>
    <row r="32" ht="22.5" customHeight="1">
      <c r="A32" s="69"/>
      <c r="B32" s="73" t="str">
        <f>'濃厚流動食・補助食品'!B3</f>
        <v/>
      </c>
      <c r="C32" s="73" t="str">
        <f>'濃厚流動食・補助食品'!C3</f>
        <v/>
      </c>
      <c r="D32" s="73" t="str">
        <f>'濃厚流動食・補助食品'!D3</f>
        <v/>
      </c>
      <c r="E32" s="73" t="str">
        <f>'濃厚流動食・補助食品'!E3</f>
        <v/>
      </c>
      <c r="F32" s="138" t="str">
        <f>'濃厚流動食・補助食品'!F3</f>
        <v>クリミール、エンシュア</v>
      </c>
      <c r="G32" s="139"/>
      <c r="H32" s="71"/>
    </row>
    <row r="33" ht="22.5" customHeight="1">
      <c r="A33" s="72"/>
      <c r="B33" s="73" t="str">
        <f>'濃厚流動食・補助食品'!B4</f>
        <v/>
      </c>
      <c r="C33" s="73" t="str">
        <f>'濃厚流動食・補助食品'!C4</f>
        <v/>
      </c>
      <c r="D33" s="73" t="str">
        <f>'濃厚流動食・補助食品'!D4</f>
        <v/>
      </c>
      <c r="E33" s="73" t="str">
        <f>'濃厚流動食・補助食品'!E4</f>
        <v/>
      </c>
      <c r="F33" s="74"/>
      <c r="G33" s="140"/>
      <c r="H33" s="75"/>
    </row>
    <row r="34" ht="7.5" customHeight="1"/>
    <row r="35" ht="22.5" customHeight="1">
      <c r="A35" s="141" t="str">
        <f>IFERROR(__xludf.DUMMYFUNCTION("IMPORTRANGE(""https://docs.google.com/spreadsheets/d/1vsTcEcugRZXGU84Ng3dXvNCAOD3CAaUTEbnnM7tyUJg/edit?usp=sharing"",""施設概要!A1"")"),"施設概要")</f>
        <v>施設概要</v>
      </c>
      <c r="B35" s="142"/>
    </row>
    <row r="36" ht="22.5" customHeight="1">
      <c r="A36" s="7" t="str">
        <f>IFERROR(__xludf.DUMMYFUNCTION("IMPORTRANGE(""https://docs.google.com/spreadsheets/d/1vsTcEcugRZXGU84Ng3dXvNCAOD3CAaUTEbnnM7tyUJg/edit?usp=sharing"",""施設概要!A2"")"),"所在地")</f>
        <v>所在地</v>
      </c>
      <c r="B36" s="143" t="str">
        <f>'施設概要'!B2</f>
        <v>〒955-0082　三条市西裏館3-6-54</v>
      </c>
      <c r="C36" s="144"/>
      <c r="D36" s="145"/>
      <c r="E36" s="147" t="str">
        <f>'施設概要'!C2</f>
        <v>令和2年８月に新設された新しい法人の特別養護老人ホームでの運営がスタートし、令和３年４月に同法人で同じ建物内に看護小規模多機能施設、グループホームの事業所が増えています。
法人全体で給食委員会を開催し、情報の共有や意見交換などを多職種間で行い、食事が楽しみの場になり、良好な栄養状態で暮らせるように努めています。</v>
      </c>
      <c r="F36" s="148"/>
      <c r="G36" s="148"/>
      <c r="H36" s="149"/>
    </row>
    <row r="37" ht="22.5" customHeight="1">
      <c r="A37" s="7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3" t="str">
        <f>'施設概要'!B3</f>
        <v>栄養科</v>
      </c>
      <c r="C37" s="144"/>
      <c r="D37" s="145"/>
      <c r="E37" s="150"/>
      <c r="H37" s="151"/>
    </row>
    <row r="38" ht="22.5" customHeight="1">
      <c r="A38" s="7" t="str">
        <f>IFERROR(__xludf.DUMMYFUNCTION("IMPORTRANGE(""https://docs.google.com/spreadsheets/d/1vsTcEcugRZXGU84Ng3dXvNCAOD3CAaUTEbnnM7tyUJg/edit?usp=sharing"",""施設概要!A4"")"),"電話")</f>
        <v>電話</v>
      </c>
      <c r="B38" s="143" t="str">
        <f>'施設概要'!B4</f>
        <v>0256-47-4202(代)</v>
      </c>
      <c r="C38" s="144"/>
      <c r="D38" s="145"/>
      <c r="E38" s="150"/>
      <c r="H38" s="151"/>
    </row>
    <row r="39" ht="22.5" customHeight="1">
      <c r="A39" s="102" t="str">
        <f>IFERROR(__xludf.DUMMYFUNCTION("IMPORTRANGE(""https://docs.google.com/spreadsheets/d/1vsTcEcugRZXGU84Ng3dXvNCAOD3CAaUTEbnnM7tyUJg/edit?usp=sharing"",""施設概要!A5"")"),"FAX")</f>
        <v>FAX</v>
      </c>
      <c r="B39" s="143" t="str">
        <f>'施設概要'!B5</f>
        <v>0256-47-4203(代)</v>
      </c>
      <c r="C39" s="144"/>
      <c r="D39" s="145"/>
      <c r="E39" s="150"/>
      <c r="H39" s="151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52">
        <f>'施設概要'!B6</f>
        <v>45781.45402</v>
      </c>
      <c r="C40" s="144"/>
      <c r="D40" s="145"/>
      <c r="E40" s="153"/>
      <c r="F40" s="154"/>
      <c r="G40" s="154"/>
      <c r="H40" s="155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7" t="s">
        <v>45</v>
      </c>
      <c r="B1" s="78"/>
      <c r="C1" s="78"/>
      <c r="D1" s="78"/>
    </row>
    <row r="2">
      <c r="A2" s="80" t="s">
        <v>46</v>
      </c>
      <c r="B2" s="81"/>
      <c r="C2" s="82" t="s">
        <v>47</v>
      </c>
      <c r="D2" s="83" t="s">
        <v>48</v>
      </c>
    </row>
    <row r="3">
      <c r="A3" s="84" t="s">
        <v>49</v>
      </c>
      <c r="B3" s="85"/>
      <c r="C3" s="88" t="b">
        <v>0</v>
      </c>
      <c r="D3" s="89"/>
    </row>
    <row r="4">
      <c r="A4" s="86"/>
      <c r="B4" s="86"/>
      <c r="C4" s="86"/>
      <c r="D4" s="86"/>
    </row>
    <row r="5">
      <c r="A5" s="90" t="s">
        <v>51</v>
      </c>
      <c r="B5" s="90" t="s">
        <v>53</v>
      </c>
      <c r="C5" s="86"/>
      <c r="D5" s="86"/>
    </row>
    <row r="6">
      <c r="A6" s="9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6" t="s">
        <v>50</v>
      </c>
      <c r="B1" s="86"/>
    </row>
    <row r="2">
      <c r="A2" s="86" t="s">
        <v>51</v>
      </c>
      <c r="B2" s="86" t="s">
        <v>52</v>
      </c>
    </row>
    <row r="3">
      <c r="A3" s="87">
        <v>46111.923686319446</v>
      </c>
    </row>
    <row r="4">
      <c r="A4" s="8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5" t="s">
        <v>2</v>
      </c>
      <c r="C2" s="97" t="s">
        <v>9</v>
      </c>
    </row>
    <row r="3" ht="22.5" customHeight="1">
      <c r="A3" s="7" t="str">
        <f>IFERROR(__xludf.DUMMYFUNCTION("IMPORTRANGE(""https://docs.google.com/spreadsheets/d/1vsTcEcugRZXGU84Ng3dXvNCAOD3CAaUTEbnnM7tyUJg/edit?usp=sharing"",""施設概要!A3"")"),"給食部門名")</f>
        <v>給食部門名</v>
      </c>
      <c r="B3" s="98" t="s">
        <v>14</v>
      </c>
      <c r="C3" s="99"/>
    </row>
    <row r="4" ht="22.5" customHeight="1">
      <c r="A4" s="7" t="str">
        <f>IFERROR(__xludf.DUMMYFUNCTION("IMPORTRANGE(""https://docs.google.com/spreadsheets/d/1vsTcEcugRZXGU84Ng3dXvNCAOD3CAaUTEbnnM7tyUJg/edit?usp=sharing"",""施設概要!A4"")"),"電話")</f>
        <v>電話</v>
      </c>
      <c r="B4" s="101" t="s">
        <v>17</v>
      </c>
      <c r="C4" s="99"/>
    </row>
    <row r="5" ht="22.5" customHeight="1">
      <c r="A5" s="102" t="str">
        <f>IFERROR(__xludf.DUMMYFUNCTION("IMPORTRANGE(""https://docs.google.com/spreadsheets/d/1vsTcEcugRZXGU84Ng3dXvNCAOD3CAaUTEbnnM7tyUJg/edit?usp=sharing"",""施設概要!A5"")"),"FAX")</f>
        <v>FAX</v>
      </c>
      <c r="B5" s="103" t="s">
        <v>18</v>
      </c>
      <c r="C5" s="99"/>
    </row>
    <row r="6" ht="22.5" customHeight="1">
      <c r="A6" s="104" t="str">
        <f>IFERROR(__xludf.DUMMYFUNCTION("IMPORTRANGE(""https://docs.google.com/spreadsheets/d/1vsTcEcugRZXGU84Ng3dXvNCAOD3CAaUTEbnnM7tyUJg/edit?usp=sharing"",""施設概要!A6"")"),"更新日")</f>
        <v>更新日</v>
      </c>
      <c r="B6" s="105">
        <v>45781.45381885416</v>
      </c>
      <c r="C6" s="106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0" t="s">
        <v>0</v>
      </c>
      <c r="C2" s="10" t="s">
        <v>3</v>
      </c>
      <c r="D2" s="10" t="s">
        <v>5</v>
      </c>
      <c r="E2" s="10" t="s">
        <v>7</v>
      </c>
      <c r="F2" s="10" t="s">
        <v>8</v>
      </c>
      <c r="G2" s="10" t="s">
        <v>10</v>
      </c>
      <c r="H2" s="10" t="s">
        <v>11</v>
      </c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8" t="s">
        <v>12</v>
      </c>
      <c r="C3" s="18" t="s">
        <v>12</v>
      </c>
      <c r="D3" s="18" t="s">
        <v>12</v>
      </c>
      <c r="E3" s="18" t="s">
        <v>12</v>
      </c>
      <c r="F3" s="18" t="s">
        <v>12</v>
      </c>
      <c r="G3" s="18"/>
      <c r="H3" s="18"/>
    </row>
    <row r="4" ht="67.5" customHeight="1">
      <c r="A4" s="22" t="str">
        <f>IFERROR(__xludf.DUMMYFUNCTION("IMPORTRANGE(""https://docs.google.com/spreadsheets/d/1vsTcEcugRZXGU84Ng3dXvNCAOD3CAaUTEbnnM7tyUJg/edit?usp=sharing"",""おかず形態一覧表!A4"")"),"画像")</f>
        <v>画像</v>
      </c>
      <c r="B4" s="25"/>
      <c r="C4" s="25"/>
      <c r="D4" s="25"/>
      <c r="E4" s="25"/>
      <c r="F4" s="25"/>
      <c r="G4" s="25"/>
      <c r="H4" s="25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8" t="s">
        <v>19</v>
      </c>
      <c r="C5" s="18" t="s">
        <v>19</v>
      </c>
      <c r="D5" s="18" t="s">
        <v>19</v>
      </c>
      <c r="E5" s="18" t="s">
        <v>19</v>
      </c>
      <c r="F5" s="18" t="s">
        <v>19</v>
      </c>
      <c r="G5" s="18"/>
      <c r="H5" s="18"/>
    </row>
    <row r="6" ht="67.5" customHeight="1">
      <c r="A6" s="22" t="str">
        <f>IFERROR(__xludf.DUMMYFUNCTION("IMPORTRANGE(""https://docs.google.com/spreadsheets/d/1vsTcEcugRZXGU84Ng3dXvNCAOD3CAaUTEbnnM7tyUJg/edit?usp=sharing"",""おかず形態一覧表!A6"")"),"画像")</f>
        <v>画像</v>
      </c>
      <c r="B6" s="41"/>
      <c r="C6" s="25"/>
      <c r="D6" s="25"/>
      <c r="E6" s="25"/>
      <c r="F6" s="25"/>
      <c r="G6" s="25"/>
      <c r="H6" s="25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8" t="s">
        <v>21</v>
      </c>
      <c r="C7" s="18" t="s">
        <v>21</v>
      </c>
      <c r="D7" s="18" t="s">
        <v>21</v>
      </c>
      <c r="E7" s="18" t="s">
        <v>21</v>
      </c>
      <c r="F7" s="18" t="s">
        <v>21</v>
      </c>
      <c r="G7" s="18"/>
      <c r="H7" s="18"/>
    </row>
    <row r="8" ht="67.5" customHeight="1">
      <c r="A8" s="43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5"/>
      <c r="D8" s="45"/>
      <c r="E8" s="45"/>
      <c r="F8" s="45"/>
      <c r="G8" s="45"/>
      <c r="H8" s="45"/>
    </row>
    <row r="9" ht="112.5" customHeight="1">
      <c r="A9" s="43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22</v>
      </c>
      <c r="C9" s="46" t="s">
        <v>23</v>
      </c>
      <c r="D9" s="46" t="s">
        <v>24</v>
      </c>
      <c r="E9" s="46" t="s">
        <v>25</v>
      </c>
      <c r="F9" s="46" t="s">
        <v>26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27</v>
      </c>
      <c r="C10" s="48" t="s">
        <v>3</v>
      </c>
      <c r="D10" s="48" t="s">
        <v>28</v>
      </c>
      <c r="E10" s="48" t="s">
        <v>29</v>
      </c>
      <c r="F10" s="48" t="s">
        <v>30</v>
      </c>
      <c r="G10" s="48" t="s">
        <v>31</v>
      </c>
      <c r="H10" s="48" t="s">
        <v>32</v>
      </c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/>
      <c r="F11" s="48"/>
      <c r="G11" s="48" t="s">
        <v>33</v>
      </c>
      <c r="H11" s="48" t="s">
        <v>34</v>
      </c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0"/>
      <c r="D12" s="110"/>
      <c r="E12" s="110"/>
      <c r="F12" s="110"/>
      <c r="G12" s="110"/>
      <c r="H12" s="11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112" t="s">
        <v>35</v>
      </c>
      <c r="C13" s="112" t="s">
        <v>35</v>
      </c>
      <c r="D13" s="112" t="s">
        <v>35</v>
      </c>
      <c r="E13" s="112" t="s">
        <v>35</v>
      </c>
      <c r="F13" s="112" t="s">
        <v>35</v>
      </c>
      <c r="G13" s="112" t="s">
        <v>36</v>
      </c>
      <c r="H13" s="112" t="s">
        <v>36</v>
      </c>
    </row>
    <row r="14" ht="22.5" customHeight="1">
      <c r="A14" s="113" t="s">
        <v>54</v>
      </c>
      <c r="B14" s="114" t="s">
        <v>37</v>
      </c>
      <c r="C14" s="114" t="s">
        <v>37</v>
      </c>
      <c r="D14" s="114" t="s">
        <v>37</v>
      </c>
      <c r="E14" s="114" t="s">
        <v>37</v>
      </c>
      <c r="F14" s="114" t="s">
        <v>37</v>
      </c>
      <c r="G14" s="114" t="s">
        <v>38</v>
      </c>
      <c r="H14" s="114" t="s">
        <v>39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7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6" t="str">
        <f>IFERROR(__xludf.DUMMYFUNCTION("IMPORTRANGE(""https://docs.google.com/spreadsheets/d/1vsTcEcugRZXGU84Ng3dXvNCAOD3CAaUTEbnnM7tyUJg/edit?usp=sharing"",""主食一覧!A2"")"),"主食名称")</f>
        <v>主食名称</v>
      </c>
      <c r="B2" s="11" t="s">
        <v>1</v>
      </c>
      <c r="C2" s="11" t="s">
        <v>4</v>
      </c>
      <c r="D2" s="11" t="s">
        <v>6</v>
      </c>
      <c r="E2" s="11"/>
      <c r="F2" s="11"/>
      <c r="G2" s="11"/>
      <c r="H2" s="14"/>
    </row>
    <row r="3" ht="67.5" customHeight="1">
      <c r="A3" s="6" t="str">
        <f>IFERROR(__xludf.DUMMYFUNCTION("IMPORTRANGE(""https://docs.google.com/spreadsheets/d/1vsTcEcugRZXGU84Ng3dXvNCAOD3CAaUTEbnnM7tyUJg/edit?usp=sharing"",""主食一覧!A3"")"),"画像")</f>
        <v>画像</v>
      </c>
      <c r="B3" s="16"/>
      <c r="C3" s="16"/>
      <c r="D3" s="16"/>
      <c r="E3" s="16"/>
      <c r="F3" s="16"/>
      <c r="G3" s="16"/>
      <c r="H3" s="16"/>
    </row>
    <row r="4" ht="45.0" customHeight="1">
      <c r="A4" s="6" t="str">
        <f>IFERROR(__xludf.DUMMYFUNCTION("IMPORTRANGE(""https://docs.google.com/spreadsheets/d/1vsTcEcugRZXGU84Ng3dXvNCAOD3CAaUTEbnnM7tyUJg/edit?usp=sharing"",""主食一覧!A4"")"),"内容")</f>
        <v>内容</v>
      </c>
      <c r="B4" s="19" t="s">
        <v>13</v>
      </c>
      <c r="C4" s="19" t="s">
        <v>15</v>
      </c>
      <c r="D4" s="19" t="s">
        <v>16</v>
      </c>
      <c r="E4" s="19"/>
      <c r="F4" s="19"/>
      <c r="G4" s="19"/>
      <c r="H4" s="23"/>
    </row>
    <row r="5" ht="22.5" customHeight="1">
      <c r="A5" s="6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/>
      <c r="D5" s="108"/>
      <c r="E5" s="108"/>
      <c r="F5" s="108"/>
      <c r="G5" s="108"/>
      <c r="H5" s="10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1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2" t="str">
        <f>IFERROR(__xludf.DUMMYFUNCTION("IMPORTRANGE(""https://docs.google.com/spreadsheets/d/1vsTcEcugRZXGU84Ng3dXvNCAOD3CAaUTEbnnM7tyUJg/edit?usp=sharing"",""水分とろみの基準・水分ゼリー!E2"")"),"")</f>
        <v/>
      </c>
      <c r="F2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4"/>
      <c r="H2" s="26"/>
    </row>
    <row r="3" ht="22.5" customHeight="1">
      <c r="A3" s="28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9"/>
      <c r="C3" s="31"/>
      <c r="D3" s="31"/>
      <c r="E3" s="31"/>
      <c r="F3" s="28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9"/>
      <c r="H3" s="31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7" t="s">
        <v>55</v>
      </c>
      <c r="C4" s="37" t="s">
        <v>55</v>
      </c>
      <c r="D4" s="37" t="s">
        <v>55</v>
      </c>
      <c r="E4" s="37" t="s">
        <v>55</v>
      </c>
      <c r="F4" s="28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7"/>
      <c r="H4" s="38"/>
    </row>
    <row r="5" ht="22.5" customHeight="1">
      <c r="A5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0" t="s">
        <v>55</v>
      </c>
      <c r="C5" s="40" t="s">
        <v>55</v>
      </c>
      <c r="D5" s="40" t="s">
        <v>55</v>
      </c>
      <c r="E5" s="40" t="s">
        <v>55</v>
      </c>
      <c r="F5" s="39" t="s">
        <v>20</v>
      </c>
      <c r="G5" s="40"/>
      <c r="H5" s="42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62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3"/>
      <c r="C2" s="63"/>
      <c r="D2" s="63"/>
      <c r="E2" s="65"/>
      <c r="F2" s="66" t="s">
        <v>42</v>
      </c>
      <c r="G2" s="123" t="s">
        <v>43</v>
      </c>
    </row>
    <row r="3" ht="22.5" customHeight="1">
      <c r="A3" s="69"/>
      <c r="B3" s="63"/>
      <c r="C3" s="63"/>
      <c r="D3" s="63"/>
      <c r="E3" s="65"/>
      <c r="F3" s="70" t="s">
        <v>44</v>
      </c>
      <c r="G3" s="71"/>
    </row>
    <row r="4" ht="22.5" customHeight="1">
      <c r="A4" s="72"/>
      <c r="B4" s="63"/>
      <c r="C4" s="63"/>
      <c r="D4" s="73"/>
      <c r="E4" s="65"/>
      <c r="F4" s="74"/>
      <c r="G4" s="75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56" t="s">
        <v>40</v>
      </c>
      <c r="B1" s="57"/>
      <c r="C1" s="57"/>
      <c r="D1" s="57" t="s">
        <v>41</v>
      </c>
      <c r="E1" s="57"/>
      <c r="F1" s="59"/>
      <c r="G1" s="59"/>
      <c r="H1" s="59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ht="7.5" customHeight="1"/>
    <row r="3" ht="22.5" customHeight="1">
      <c r="A3" s="6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67"/>
    </row>
    <row r="4" ht="22.5" customHeight="1">
      <c r="A4" s="5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53" t="s">
        <v>0</v>
      </c>
      <c r="C4" s="53" t="s">
        <v>3</v>
      </c>
      <c r="D4" s="53" t="s">
        <v>5</v>
      </c>
      <c r="E4" s="53" t="s">
        <v>7</v>
      </c>
      <c r="F4" s="53" t="s">
        <v>8</v>
      </c>
      <c r="G4" s="53" t="s">
        <v>10</v>
      </c>
      <c r="H4" s="53" t="s">
        <v>11</v>
      </c>
    </row>
    <row r="5" ht="22.5" customHeight="1">
      <c r="A5" s="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6" t="s">
        <v>12</v>
      </c>
      <c r="C5" s="126" t="s">
        <v>12</v>
      </c>
      <c r="D5" s="126" t="s">
        <v>12</v>
      </c>
      <c r="E5" s="126" t="s">
        <v>12</v>
      </c>
      <c r="F5" s="126" t="s">
        <v>12</v>
      </c>
      <c r="G5" s="126"/>
      <c r="H5" s="126"/>
    </row>
    <row r="6" ht="67.5" customHeight="1">
      <c r="A6" s="22" t="str">
        <f>IFERROR(__xludf.DUMMYFUNCTION("IMPORTRANGE(""https://docs.google.com/spreadsheets/d/1vsTcEcugRZXGU84Ng3dXvNCAOD3CAaUTEbnnM7tyUJg/edit?usp=sharing"",""おかず形態一覧表!A4"")"),"画像")</f>
        <v>画像</v>
      </c>
      <c r="B6" s="41" t="str">
        <f>'おかず形態一覧表'!B4</f>
        <v/>
      </c>
      <c r="C6" s="41" t="str">
        <f>'おかず形態一覧表'!C4</f>
        <v/>
      </c>
      <c r="D6" s="41" t="str">
        <f>'おかず形態一覧表'!D4</f>
        <v/>
      </c>
      <c r="E6" s="41" t="str">
        <f>'おかず形態一覧表'!E4</f>
        <v/>
      </c>
      <c r="F6" s="41" t="str">
        <f>'おかず形態一覧表'!F4</f>
        <v/>
      </c>
      <c r="G6" s="41" t="str">
        <f>'おかず形態一覧表'!G4</f>
        <v/>
      </c>
      <c r="H6" s="41" t="str">
        <f>'おかず形態一覧表'!H4</f>
        <v/>
      </c>
    </row>
    <row r="7" ht="22.5" customHeight="1">
      <c r="A7" s="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6" t="s">
        <v>19</v>
      </c>
      <c r="C7" s="126" t="s">
        <v>19</v>
      </c>
      <c r="D7" s="126" t="s">
        <v>19</v>
      </c>
      <c r="E7" s="126" t="s">
        <v>19</v>
      </c>
      <c r="F7" s="126" t="s">
        <v>19</v>
      </c>
      <c r="G7" s="126"/>
      <c r="H7" s="126"/>
    </row>
    <row r="8" ht="67.5" customHeight="1">
      <c r="A8" s="22" t="str">
        <f>IFERROR(__xludf.DUMMYFUNCTION("IMPORTRANGE(""https://docs.google.com/spreadsheets/d/1vsTcEcugRZXGU84Ng3dXvNCAOD3CAaUTEbnnM7tyUJg/edit?usp=sharing"",""おかず形態一覧表!A6"")"),"画像")</f>
        <v>画像</v>
      </c>
      <c r="B8" s="41" t="str">
        <f>'おかず形態一覧表'!B6</f>
        <v/>
      </c>
      <c r="C8" s="41" t="str">
        <f>'おかず形態一覧表'!C6</f>
        <v/>
      </c>
      <c r="D8" s="41" t="str">
        <f>'おかず形態一覧表'!D6</f>
        <v/>
      </c>
      <c r="E8" s="41" t="str">
        <f>'おかず形態一覧表'!E6</f>
        <v/>
      </c>
      <c r="F8" s="41" t="str">
        <f>'おかず形態一覧表'!F6</f>
        <v/>
      </c>
      <c r="G8" s="41" t="str">
        <f>'おかず形態一覧表'!G6</f>
        <v/>
      </c>
      <c r="H8" s="41" t="str">
        <f>'おかず形態一覧表'!H6</f>
        <v/>
      </c>
    </row>
    <row r="9" ht="22.5" customHeight="1">
      <c r="A9" s="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6" t="s">
        <v>21</v>
      </c>
      <c r="C9" s="126" t="s">
        <v>21</v>
      </c>
      <c r="D9" s="126" t="s">
        <v>21</v>
      </c>
      <c r="E9" s="126" t="s">
        <v>21</v>
      </c>
      <c r="F9" s="126" t="s">
        <v>21</v>
      </c>
      <c r="G9" s="126"/>
      <c r="H9" s="126"/>
    </row>
    <row r="10" ht="67.5" customHeight="1">
      <c r="A10" s="43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3" t="str">
        <f>IFERROR(__xludf.DUMMYFUNCTION("IMPORTRANGE(""https://docs.google.com/spreadsheets/d/1vsTcEcugRZXGU84Ng3dXvNCAOD3CAaUTEbnnM7tyUJg/edit?usp=sharing"",""おかず形態一覧表!A9"")"),"内容")</f>
        <v>内容</v>
      </c>
      <c r="B11" s="131" t="s">
        <v>22</v>
      </c>
      <c r="C11" s="131" t="s">
        <v>23</v>
      </c>
      <c r="D11" s="131" t="s">
        <v>24</v>
      </c>
      <c r="E11" s="131" t="s">
        <v>25</v>
      </c>
      <c r="F11" s="131" t="s">
        <v>26</v>
      </c>
      <c r="G11" s="131"/>
      <c r="H11" s="131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">
        <v>27</v>
      </c>
      <c r="C12" s="48" t="s">
        <v>3</v>
      </c>
      <c r="D12" s="48" t="s">
        <v>28</v>
      </c>
      <c r="E12" s="48" t="s">
        <v>29</v>
      </c>
      <c r="F12" s="48" t="s">
        <v>30</v>
      </c>
      <c r="G12" s="48" t="s">
        <v>31</v>
      </c>
      <c r="H12" s="48" t="s">
        <v>32</v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/>
      <c r="E13" s="48"/>
      <c r="F13" s="48"/>
      <c r="G13" s="48" t="s">
        <v>33</v>
      </c>
      <c r="H13" s="48" t="s">
        <v>34</v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3"/>
      <c r="C14" s="134"/>
      <c r="D14" s="134"/>
      <c r="E14" s="134"/>
      <c r="F14" s="134"/>
      <c r="G14" s="134"/>
      <c r="H14" s="134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7" t="s">
        <v>35</v>
      </c>
      <c r="C15" s="137" t="s">
        <v>35</v>
      </c>
      <c r="D15" s="137" t="s">
        <v>35</v>
      </c>
      <c r="E15" s="137" t="s">
        <v>35</v>
      </c>
      <c r="F15" s="137" t="s">
        <v>35</v>
      </c>
      <c r="G15" s="137" t="s">
        <v>36</v>
      </c>
      <c r="H15" s="137" t="s">
        <v>36</v>
      </c>
    </row>
    <row r="16" ht="22.5" customHeight="1">
      <c r="A16" s="54"/>
      <c r="B16" s="114" t="s">
        <v>37</v>
      </c>
      <c r="C16" s="114" t="s">
        <v>37</v>
      </c>
      <c r="D16" s="114" t="s">
        <v>37</v>
      </c>
      <c r="E16" s="114" t="s">
        <v>37</v>
      </c>
      <c r="F16" s="114" t="s">
        <v>37</v>
      </c>
      <c r="G16" s="114" t="s">
        <v>38</v>
      </c>
      <c r="H16" s="114" t="s">
        <v>39</v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6" t="str">
        <f>IFERROR(__xludf.DUMMYFUNCTION("IMPORTRANGE(""https://docs.google.com/spreadsheets/d/1vsTcEcugRZXGU84Ng3dXvNCAOD3CAaUTEbnnM7tyUJg/edit?usp=sharing"",""主食一覧!A2"")"),"主食名称")</f>
        <v>主食名称</v>
      </c>
      <c r="B19" s="11" t="s">
        <v>1</v>
      </c>
      <c r="C19" s="11" t="s">
        <v>4</v>
      </c>
      <c r="D19" s="11" t="s">
        <v>6</v>
      </c>
      <c r="E19" s="11"/>
      <c r="F19" s="11"/>
      <c r="G19" s="11"/>
      <c r="H19" s="14"/>
    </row>
    <row r="20" ht="67.5" customHeight="1">
      <c r="A20" s="6" t="str">
        <f>IFERROR(__xludf.DUMMYFUNCTION("IMPORTRANGE(""https://docs.google.com/spreadsheets/d/1vsTcEcugRZXGU84Ng3dXvNCAOD3CAaUTEbnnM7tyUJg/edit?usp=sharing"",""主食一覧!A3"")"),"画像")</f>
        <v>画像</v>
      </c>
      <c r="B20" s="16" t="str">
        <f>'主食一覧'!B3</f>
        <v/>
      </c>
      <c r="C20" s="16" t="str">
        <f>'主食一覧'!C3</f>
        <v/>
      </c>
      <c r="D20" s="16" t="str">
        <f>'主食一覧'!D3</f>
        <v/>
      </c>
      <c r="E20" s="16" t="str">
        <f>'主食一覧'!E3</f>
        <v/>
      </c>
      <c r="F20" s="16" t="str">
        <f>'主食一覧'!F3</f>
        <v/>
      </c>
      <c r="G20" s="16" t="str">
        <f>'主食一覧'!G3</f>
        <v/>
      </c>
      <c r="H20" s="16" t="str">
        <f>'主食一覧'!H3</f>
        <v/>
      </c>
    </row>
    <row r="21" ht="45.0" customHeight="1">
      <c r="A21" s="6" t="str">
        <f>IFERROR(__xludf.DUMMYFUNCTION("IMPORTRANGE(""https://docs.google.com/spreadsheets/d/1vsTcEcugRZXGU84Ng3dXvNCAOD3CAaUTEbnnM7tyUJg/edit?usp=sharing"",""主食一覧!A4"")"),"内容")</f>
        <v>内容</v>
      </c>
      <c r="B21" s="146" t="s">
        <v>13</v>
      </c>
      <c r="C21" s="146" t="s">
        <v>15</v>
      </c>
      <c r="D21" s="146" t="s">
        <v>16</v>
      </c>
      <c r="E21" s="146"/>
      <c r="F21" s="146"/>
      <c r="G21" s="146"/>
      <c r="H21" s="120"/>
    </row>
    <row r="22" ht="22.5" customHeight="1">
      <c r="A22" s="6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/>
      <c r="D22" s="108"/>
      <c r="E22" s="108"/>
      <c r="F22" s="108"/>
      <c r="G22" s="108"/>
      <c r="H22" s="108"/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5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5"/>
    </row>
    <row r="25" ht="30.0" customHeight="1">
      <c r="A25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2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2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2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2" t="str">
        <f>IFERROR(__xludf.DUMMYFUNCTION("IMPORTRANGE(""https://docs.google.com/spreadsheets/d/1vsTcEcugRZXGU84Ng3dXvNCAOD3CAaUTEbnnM7tyUJg/edit?usp=sharing"",""水分とろみの基準・水分ゼリー!E2"")"),"")</f>
        <v/>
      </c>
      <c r="F25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4"/>
      <c r="H25" s="26"/>
    </row>
    <row r="26" ht="22.5" customHeight="1">
      <c r="A26" s="28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9"/>
      <c r="C26" s="31"/>
      <c r="D26" s="31"/>
      <c r="E26" s="31"/>
      <c r="F26" s="34" t="s">
        <v>56</v>
      </c>
      <c r="G26" s="29"/>
      <c r="H26" s="31"/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7"/>
      <c r="C27" s="38"/>
      <c r="D27" s="37"/>
      <c r="E27" s="38"/>
      <c r="F27" s="34" t="s">
        <v>57</v>
      </c>
      <c r="G27" s="37"/>
      <c r="H27" s="38"/>
    </row>
    <row r="28" ht="22.5" customHeight="1">
      <c r="A28" s="39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6"/>
      <c r="C28" s="157"/>
      <c r="D28" s="156"/>
      <c r="E28" s="157"/>
      <c r="F28" s="39" t="s">
        <v>20</v>
      </c>
      <c r="G28" s="158"/>
      <c r="H28" s="159"/>
    </row>
    <row r="29" ht="7.5" customHeight="1"/>
    <row r="30" ht="22.5" customHeight="1">
      <c r="A30" s="12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8"/>
      <c r="F30" s="12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0"/>
    </row>
    <row r="31" ht="22.5" customHeight="1">
      <c r="A31" s="62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3"/>
      <c r="C31" s="63"/>
      <c r="D31" s="63"/>
      <c r="E31" s="65"/>
      <c r="F31" s="160" t="s">
        <v>42</v>
      </c>
      <c r="G31" s="161" t="s">
        <v>43</v>
      </c>
      <c r="H31" s="136"/>
    </row>
    <row r="32" ht="22.5" customHeight="1">
      <c r="A32" s="69"/>
      <c r="B32" s="63"/>
      <c r="C32" s="63"/>
      <c r="D32" s="63"/>
      <c r="E32" s="73"/>
      <c r="F32" s="70" t="s">
        <v>44</v>
      </c>
      <c r="G32" s="139"/>
      <c r="H32" s="71"/>
    </row>
    <row r="33" ht="22.5" customHeight="1">
      <c r="A33" s="72"/>
      <c r="B33" s="63"/>
      <c r="C33" s="63"/>
      <c r="D33" s="73"/>
      <c r="E33" s="73"/>
      <c r="F33" s="74"/>
      <c r="G33" s="140"/>
      <c r="H33" s="75"/>
    </row>
    <row r="34" ht="7.5" customHeight="1"/>
    <row r="35" ht="22.5" customHeight="1">
      <c r="A35" s="141" t="str">
        <f>IFERROR(__xludf.DUMMYFUNCTION("IMPORTRANGE(""https://docs.google.com/spreadsheets/d/1vsTcEcugRZXGU84Ng3dXvNCAOD3CAaUTEbnnM7tyUJg/edit?usp=sharing"",""施設概要!A1"")"),"施設概要")</f>
        <v>施設概要</v>
      </c>
      <c r="B35" s="142"/>
    </row>
    <row r="36" ht="22.5" customHeight="1">
      <c r="A36" s="7" t="str">
        <f>IFERROR(__xludf.DUMMYFUNCTION("IMPORTRANGE(""https://docs.google.com/spreadsheets/d/1vsTcEcugRZXGU84Ng3dXvNCAOD3CAaUTEbnnM7tyUJg/edit?usp=sharing"",""施設概要!A2"")"),"所在地")</f>
        <v>所在地</v>
      </c>
      <c r="B36" s="101" t="s">
        <v>2</v>
      </c>
      <c r="C36" s="144"/>
      <c r="D36" s="145"/>
      <c r="E36" s="162" t="s">
        <v>9</v>
      </c>
      <c r="F36" s="148"/>
      <c r="G36" s="148"/>
      <c r="H36" s="149"/>
    </row>
    <row r="37" ht="22.5" customHeight="1">
      <c r="A37" s="7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1" t="s">
        <v>14</v>
      </c>
      <c r="C37" s="144"/>
      <c r="D37" s="145"/>
      <c r="E37" s="150"/>
      <c r="H37" s="151"/>
    </row>
    <row r="38" ht="22.5" customHeight="1">
      <c r="A38" s="7" t="str">
        <f>IFERROR(__xludf.DUMMYFUNCTION("IMPORTRANGE(""https://docs.google.com/spreadsheets/d/1vsTcEcugRZXGU84Ng3dXvNCAOD3CAaUTEbnnM7tyUJg/edit?usp=sharing"",""施設概要!A4"")"),"電話")</f>
        <v>電話</v>
      </c>
      <c r="B38" s="101" t="s">
        <v>17</v>
      </c>
      <c r="C38" s="144"/>
      <c r="D38" s="145"/>
      <c r="E38" s="150"/>
      <c r="H38" s="151"/>
    </row>
    <row r="39" ht="22.5" customHeight="1">
      <c r="A39" s="102" t="str">
        <f>IFERROR(__xludf.DUMMYFUNCTION("IMPORTRANGE(""https://docs.google.com/spreadsheets/d/1vsTcEcugRZXGU84Ng3dXvNCAOD3CAaUTEbnnM7tyUJg/edit?usp=sharing"",""施設概要!A5"")"),"FAX")</f>
        <v>FAX</v>
      </c>
      <c r="B39" s="101" t="s">
        <v>18</v>
      </c>
      <c r="C39" s="144"/>
      <c r="D39" s="145"/>
      <c r="E39" s="150"/>
      <c r="H39" s="151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63">
        <v>45781.45381885416</v>
      </c>
      <c r="C40" s="144"/>
      <c r="D40" s="145"/>
      <c r="E40" s="153"/>
      <c r="F40" s="154"/>
      <c r="G40" s="154"/>
      <c r="H40" s="155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