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ULL - Men" sheetId="1" r:id="rId3"/>
    <sheet state="visible" name="FULL - Ladies" sheetId="2" r:id="rId4"/>
    <sheet state="visible" name="BADGERS - Men" sheetId="3" r:id="rId5"/>
    <sheet state="visible" name="BADGERS - Ladies" sheetId="4" r:id="rId6"/>
    <sheet state="visible" name="SCORERS" sheetId="5" r:id="rId7"/>
  </sheets>
  <definedNames/>
  <calcPr/>
</workbook>
</file>

<file path=xl/sharedStrings.xml><?xml version="1.0" encoding="utf-8"?>
<sst xmlns="http://schemas.openxmlformats.org/spreadsheetml/2006/main" count="1156" uniqueCount="463">
  <si>
    <t>Position</t>
  </si>
  <si>
    <t>Time</t>
  </si>
  <si>
    <t>Name</t>
  </si>
  <si>
    <t>Club</t>
  </si>
  <si>
    <t>Age Cat</t>
  </si>
  <si>
    <t>2nd Claim</t>
  </si>
  <si>
    <t>Tom Shardlow</t>
  </si>
  <si>
    <t>Hinckley</t>
  </si>
  <si>
    <t>Y</t>
  </si>
  <si>
    <t>Sam Proctor</t>
  </si>
  <si>
    <t>RaceHub Tri</t>
  </si>
  <si>
    <t>Jack Peasgood</t>
  </si>
  <si>
    <t>Barrow</t>
  </si>
  <si>
    <t>Sam Martin</t>
  </si>
  <si>
    <t>Poplar RC</t>
  </si>
  <si>
    <t>Stephen Jelley</t>
  </si>
  <si>
    <t>VM40</t>
  </si>
  <si>
    <t>Philip Chritchlow</t>
  </si>
  <si>
    <t>Beaumont</t>
  </si>
  <si>
    <t>VM55</t>
  </si>
  <si>
    <t>Tim Hartley</t>
  </si>
  <si>
    <t>Michael Hodson</t>
  </si>
  <si>
    <t>Westend</t>
  </si>
  <si>
    <t>Talles Medeiros</t>
  </si>
  <si>
    <t>VM45</t>
  </si>
  <si>
    <t>Danny Warren</t>
  </si>
  <si>
    <t>BADGERS</t>
  </si>
  <si>
    <t>Mehul Vaitha</t>
  </si>
  <si>
    <t>Josh Smith</t>
  </si>
  <si>
    <t>Shepshed</t>
  </si>
  <si>
    <t>Matt Coffey</t>
  </si>
  <si>
    <t>Tim Smith</t>
  </si>
  <si>
    <t>Desford</t>
  </si>
  <si>
    <t>Simon Mayes</t>
  </si>
  <si>
    <t>Duncan Shea-Simonds</t>
  </si>
  <si>
    <t>VM50</t>
  </si>
  <si>
    <t>Louie Paddison</t>
  </si>
  <si>
    <t>U20M</t>
  </si>
  <si>
    <t>Michael Cheverton</t>
  </si>
  <si>
    <t>Peter Armstrong</t>
  </si>
  <si>
    <t>Hermitage</t>
  </si>
  <si>
    <t>Adrian Payne</t>
  </si>
  <si>
    <t>John White</t>
  </si>
  <si>
    <t>Wreake</t>
  </si>
  <si>
    <t>Richard Whitelegg</t>
  </si>
  <si>
    <t>Chris Benson</t>
  </si>
  <si>
    <t>Stuart Neyton</t>
  </si>
  <si>
    <t>Daniel Thomas</t>
  </si>
  <si>
    <t>Dean Hickin</t>
  </si>
  <si>
    <t>Sam Jolly</t>
  </si>
  <si>
    <t>R.Hoggs</t>
  </si>
  <si>
    <t>Luke Czerpak</t>
  </si>
  <si>
    <t>Squirrels</t>
  </si>
  <si>
    <t>Steve Mills</t>
  </si>
  <si>
    <t>Huncote</t>
  </si>
  <si>
    <t>David Yarnall</t>
  </si>
  <si>
    <t>Steve Tampin</t>
  </si>
  <si>
    <t>Joseph Smith</t>
  </si>
  <si>
    <t>Xguest</t>
  </si>
  <si>
    <t>Daniel Prior</t>
  </si>
  <si>
    <t>Paul Wooldridge</t>
  </si>
  <si>
    <t>Christian O'Brien</t>
  </si>
  <si>
    <t>Birstall</t>
  </si>
  <si>
    <t>James Gaydon</t>
  </si>
  <si>
    <t>Nick Moore</t>
  </si>
  <si>
    <t>Phil Dunning</t>
  </si>
  <si>
    <t>Ivanhoe</t>
  </si>
  <si>
    <t>Mark Cox</t>
  </si>
  <si>
    <t>Andrew Pattison</t>
  </si>
  <si>
    <t>Glyn Broadhurst</t>
  </si>
  <si>
    <t>Chris Saunt</t>
  </si>
  <si>
    <t>Anthony Smith</t>
  </si>
  <si>
    <t>Rugby Tri</t>
  </si>
  <si>
    <t>Stephen Snow</t>
  </si>
  <si>
    <t>Harry Harland</t>
  </si>
  <si>
    <t>Paul Goodall</t>
  </si>
  <si>
    <t>Kristian Peterson</t>
  </si>
  <si>
    <t>1485 Tri Club</t>
  </si>
  <si>
    <t>Lewis Hyde</t>
  </si>
  <si>
    <t>Stilton</t>
  </si>
  <si>
    <t>David Warr</t>
  </si>
  <si>
    <t>Jimmy Riley</t>
  </si>
  <si>
    <t>George Davenport</t>
  </si>
  <si>
    <t>Jamie Kingsbury-Smith</t>
  </si>
  <si>
    <t>Ben Cairns</t>
  </si>
  <si>
    <t>Wigston</t>
  </si>
  <si>
    <t>Luke Stapleford</t>
  </si>
  <si>
    <t>Team Derby Runner</t>
  </si>
  <si>
    <t>David Brook</t>
  </si>
  <si>
    <t>Dave Pearce</t>
  </si>
  <si>
    <t>Neil Butler</t>
  </si>
  <si>
    <t>John Drake</t>
  </si>
  <si>
    <t>Ben Benson</t>
  </si>
  <si>
    <t>VM60</t>
  </si>
  <si>
    <t>Ben Ashdown</t>
  </si>
  <si>
    <t>Steven Devonshire</t>
  </si>
  <si>
    <t>Dan Franks</t>
  </si>
  <si>
    <t>Andrew Brackett</t>
  </si>
  <si>
    <t>Jordan Cope</t>
  </si>
  <si>
    <t>Matt Knight</t>
  </si>
  <si>
    <t>Thomas Bone</t>
  </si>
  <si>
    <t>Nick Barker</t>
  </si>
  <si>
    <t>André Marsh</t>
  </si>
  <si>
    <t>Martin Button</t>
  </si>
  <si>
    <t>Rich Miller</t>
  </si>
  <si>
    <t>S.Derbyshire</t>
  </si>
  <si>
    <t>Martin Renfrey</t>
  </si>
  <si>
    <t>Jonathan Beaumont</t>
  </si>
  <si>
    <t>Dan Blaydon</t>
  </si>
  <si>
    <t>Luke Knowles</t>
  </si>
  <si>
    <t>Steve Hicken</t>
  </si>
  <si>
    <t>Charlie Hillyer</t>
  </si>
  <si>
    <t>Olabayo Ishola</t>
  </si>
  <si>
    <t>Mark Bush</t>
  </si>
  <si>
    <t>James Dewis</t>
  </si>
  <si>
    <t>Mark Tyler</t>
  </si>
  <si>
    <t>Mark Lambell</t>
  </si>
  <si>
    <t>Mark Kemp</t>
  </si>
  <si>
    <t>Julian Cooke</t>
  </si>
  <si>
    <t>Ben Collins</t>
  </si>
  <si>
    <t>James Alexander</t>
  </si>
  <si>
    <t>Daryl Boyce</t>
  </si>
  <si>
    <t>Carl James</t>
  </si>
  <si>
    <t>Coalville Tri</t>
  </si>
  <si>
    <t>Dave Patterson</t>
  </si>
  <si>
    <t>Tim King</t>
  </si>
  <si>
    <t>Gareth McGuire</t>
  </si>
  <si>
    <t>Chris Minto</t>
  </si>
  <si>
    <t>Nigel Smith</t>
  </si>
  <si>
    <t>Ben Masser</t>
  </si>
  <si>
    <t>Jono Gaydon</t>
  </si>
  <si>
    <t>Nick Rowles</t>
  </si>
  <si>
    <t>Paul Gregory</t>
  </si>
  <si>
    <t>Richard Keep</t>
  </si>
  <si>
    <t>David Steel</t>
  </si>
  <si>
    <t>James Payne</t>
  </si>
  <si>
    <t>Phil Harris</t>
  </si>
  <si>
    <t>Nuneaton Tri</t>
  </si>
  <si>
    <t>Graham Hobbs</t>
  </si>
  <si>
    <t>Clive Jones</t>
  </si>
  <si>
    <t>Anthony Ison</t>
  </si>
  <si>
    <t>Shane Connellan</t>
  </si>
  <si>
    <t>Mark Hodson</t>
  </si>
  <si>
    <t>Simon Clough</t>
  </si>
  <si>
    <t>Steve Wilson</t>
  </si>
  <si>
    <t>Anthony Sutton</t>
  </si>
  <si>
    <t>Mark Treadwell</t>
  </si>
  <si>
    <t>Mike Welch</t>
  </si>
  <si>
    <t>Mats Vermeeren</t>
  </si>
  <si>
    <t>Ross Wilson</t>
  </si>
  <si>
    <t>Team Anstey</t>
  </si>
  <si>
    <t>Ben Milsom</t>
  </si>
  <si>
    <t>James Lowry</t>
  </si>
  <si>
    <t>Brian Williams</t>
  </si>
  <si>
    <t>Russ Balbi</t>
  </si>
  <si>
    <t>Ian Thompson</t>
  </si>
  <si>
    <t>Simon Brown</t>
  </si>
  <si>
    <t>Jim Cottom</t>
  </si>
  <si>
    <t>Mark Campbell</t>
  </si>
  <si>
    <t>Matt Barton</t>
  </si>
  <si>
    <t>Chris Young</t>
  </si>
  <si>
    <t>Alex Fearn</t>
  </si>
  <si>
    <t>Matthew Green</t>
  </si>
  <si>
    <t>Andrew Allsop</t>
  </si>
  <si>
    <t>Ian Wilkins</t>
  </si>
  <si>
    <t>David King</t>
  </si>
  <si>
    <t>Kevin Brooks</t>
  </si>
  <si>
    <t>David Jenkinson</t>
  </si>
  <si>
    <t>Colin Mee</t>
  </si>
  <si>
    <t>VM65</t>
  </si>
  <si>
    <t>Justin Mullis</t>
  </si>
  <si>
    <t>Tom Jarrett</t>
  </si>
  <si>
    <t>Noel Nformi</t>
  </si>
  <si>
    <t>Chris Langham</t>
  </si>
  <si>
    <t>Paul Cohen</t>
  </si>
  <si>
    <t>Andy Gillies</t>
  </si>
  <si>
    <t>Sam Smith</t>
  </si>
  <si>
    <t>Doug Ward</t>
  </si>
  <si>
    <t>Matthew Wolloch</t>
  </si>
  <si>
    <t>Andy Nicholls</t>
  </si>
  <si>
    <t>Kevin Matlock</t>
  </si>
  <si>
    <t>Jonathan Wortley</t>
  </si>
  <si>
    <t>Craig Reast</t>
  </si>
  <si>
    <t>Danny Hall</t>
  </si>
  <si>
    <t>Garry Weaver</t>
  </si>
  <si>
    <t>Steve Bates</t>
  </si>
  <si>
    <t>Alistar Orencas</t>
  </si>
  <si>
    <t>Glenn Smith</t>
  </si>
  <si>
    <t>Tom Bishop</t>
  </si>
  <si>
    <t>Stephen Reichardt</t>
  </si>
  <si>
    <t>Richard French</t>
  </si>
  <si>
    <t>Tony Edwards</t>
  </si>
  <si>
    <t>Paul Officer</t>
  </si>
  <si>
    <t>Dave Lodwick</t>
  </si>
  <si>
    <t>Adam Zavalis</t>
  </si>
  <si>
    <t>Dave Cumbley</t>
  </si>
  <si>
    <t>Jake Smith</t>
  </si>
  <si>
    <t>Richard Bibb</t>
  </si>
  <si>
    <t>Mike Ellis</t>
  </si>
  <si>
    <t>Philip Wilson</t>
  </si>
  <si>
    <t>Muhammad Ashraf</t>
  </si>
  <si>
    <t>Nath Bonham</t>
  </si>
  <si>
    <t>Bart Krasowski</t>
  </si>
  <si>
    <t>Mark Bradford</t>
  </si>
  <si>
    <t>Peter Lloyd</t>
  </si>
  <si>
    <t>Graham Muir</t>
  </si>
  <si>
    <t>Mark Goodhead</t>
  </si>
  <si>
    <t>Josh Bass</t>
  </si>
  <si>
    <t>Jason Tomkins</t>
  </si>
  <si>
    <t>Phil Low</t>
  </si>
  <si>
    <t>Jay Snutch</t>
  </si>
  <si>
    <t>Andrew Picknell</t>
  </si>
  <si>
    <t>Leicester Tri</t>
  </si>
  <si>
    <t>Martin Neat</t>
  </si>
  <si>
    <t>Andy Downes</t>
  </si>
  <si>
    <t>Ian Hillier</t>
  </si>
  <si>
    <t>David Robson</t>
  </si>
  <si>
    <t>Steve Hickingbottom</t>
  </si>
  <si>
    <t>Theo Broom</t>
  </si>
  <si>
    <t>Colin Rimmer</t>
  </si>
  <si>
    <t>Duncan Smith</t>
  </si>
  <si>
    <t>Matthew Haynes</t>
  </si>
  <si>
    <t>Rob Gregory</t>
  </si>
  <si>
    <t>Ian Drage</t>
  </si>
  <si>
    <t>Soar Valley</t>
  </si>
  <si>
    <t>Adam Mills</t>
  </si>
  <si>
    <t>Louis Bullock</t>
  </si>
  <si>
    <t>Paolo Santos</t>
  </si>
  <si>
    <t>Jez Page</t>
  </si>
  <si>
    <t>Mark Montgomery</t>
  </si>
  <si>
    <t>Craig Marsh</t>
  </si>
  <si>
    <t>Andy Sobek</t>
  </si>
  <si>
    <t>Tristan Snutch</t>
  </si>
  <si>
    <t>Jack McGuire</t>
  </si>
  <si>
    <t>Karol Kania</t>
  </si>
  <si>
    <t>Chris Trzcinski</t>
  </si>
  <si>
    <t>Nigel Ayres</t>
  </si>
  <si>
    <t>Daniel Roulston</t>
  </si>
  <si>
    <t>Paul Holditch</t>
  </si>
  <si>
    <t>Zach Spence</t>
  </si>
  <si>
    <t>Andrew Orme</t>
  </si>
  <si>
    <t>Simon Payne</t>
  </si>
  <si>
    <t>Chris Noble</t>
  </si>
  <si>
    <t>Roger Western</t>
  </si>
  <si>
    <t>John Hurdle</t>
  </si>
  <si>
    <t>Malcolm Harris</t>
  </si>
  <si>
    <t>VM70</t>
  </si>
  <si>
    <t>James Bull</t>
  </si>
  <si>
    <t>Fleckney</t>
  </si>
  <si>
    <t>Ben Hall</t>
  </si>
  <si>
    <t>Martin Yeomans</t>
  </si>
  <si>
    <t>Ritesh Kumar</t>
  </si>
  <si>
    <t>Andrew Price</t>
  </si>
  <si>
    <t>Ian Griffiths</t>
  </si>
  <si>
    <t>Nigel Hillier</t>
  </si>
  <si>
    <t>Rowan Berridge</t>
  </si>
  <si>
    <t>Matt Irons</t>
  </si>
  <si>
    <t>Jamie Butler</t>
  </si>
  <si>
    <t>Billy Dandy</t>
  </si>
  <si>
    <t>Matt Smith</t>
  </si>
  <si>
    <t>Mark Sadler</t>
  </si>
  <si>
    <t>Lewis Firth</t>
  </si>
  <si>
    <t>Alan Barnacle</t>
  </si>
  <si>
    <t>Tony Oakes</t>
  </si>
  <si>
    <t>Simon Parsons</t>
  </si>
  <si>
    <t>Dave Elkins</t>
  </si>
  <si>
    <t>Scott McQuade</t>
  </si>
  <si>
    <t>David Baines</t>
  </si>
  <si>
    <t>David Bottomley</t>
  </si>
  <si>
    <t>Geoff Law</t>
  </si>
  <si>
    <t>Denis Thompson</t>
  </si>
  <si>
    <t>Lee Fairclough</t>
  </si>
  <si>
    <t>Phil Murray</t>
  </si>
  <si>
    <t>Keifer Dillon</t>
  </si>
  <si>
    <t>Alistair Quigley</t>
  </si>
  <si>
    <t>Tony Hayman</t>
  </si>
  <si>
    <t>Eamon Thawley</t>
  </si>
  <si>
    <t>Stuart Hunter</t>
  </si>
  <si>
    <t>Peter Greenfield</t>
  </si>
  <si>
    <t>VM75</t>
  </si>
  <si>
    <t>Chris Gosden</t>
  </si>
  <si>
    <t>Keith Baron</t>
  </si>
  <si>
    <t>Brian Walkling</t>
  </si>
  <si>
    <t>Richard Watson</t>
  </si>
  <si>
    <t>Ned Chisholm</t>
  </si>
  <si>
    <t>Jerry Wilkes</t>
  </si>
  <si>
    <t>Thomas Roe</t>
  </si>
  <si>
    <t>John Starbuck</t>
  </si>
  <si>
    <t>Mark Braithwaite</t>
  </si>
  <si>
    <t>Ray Draycott</t>
  </si>
  <si>
    <t>Ben Newcombe</t>
  </si>
  <si>
    <t>Deryk Woods</t>
  </si>
  <si>
    <t>Justine Anthony</t>
  </si>
  <si>
    <t>Rebecca Miles</t>
  </si>
  <si>
    <t>No Name</t>
  </si>
  <si>
    <t>Katie Houghton</t>
  </si>
  <si>
    <t>VL45</t>
  </si>
  <si>
    <t>Lucy Davies</t>
  </si>
  <si>
    <t>Evan Mitchell</t>
  </si>
  <si>
    <t>Emily Wideman</t>
  </si>
  <si>
    <t>Claire Shea-Simonds</t>
  </si>
  <si>
    <t>Sharon Taylor</t>
  </si>
  <si>
    <t>VL50</t>
  </si>
  <si>
    <t>Alice Watson</t>
  </si>
  <si>
    <t>Laura Storer</t>
  </si>
  <si>
    <t>VL40</t>
  </si>
  <si>
    <t>Emily Hall</t>
  </si>
  <si>
    <t>Katie Hill</t>
  </si>
  <si>
    <t>Joanne Sanders</t>
  </si>
  <si>
    <t>Lucy March</t>
  </si>
  <si>
    <t>Lisa Martin</t>
  </si>
  <si>
    <t>Eva Morant</t>
  </si>
  <si>
    <t>Rachel Crump</t>
  </si>
  <si>
    <t>Elisa Whittlestone</t>
  </si>
  <si>
    <t>VL60</t>
  </si>
  <si>
    <t>Sara Wilson</t>
  </si>
  <si>
    <t>Megan Griffiths</t>
  </si>
  <si>
    <t>Andrea Winkless</t>
  </si>
  <si>
    <t>Naomi Wildgoose</t>
  </si>
  <si>
    <t>Nicola McGlinchey</t>
  </si>
  <si>
    <t>Millie Crane</t>
  </si>
  <si>
    <t>Helen Tunnicliffe</t>
  </si>
  <si>
    <t>Julia Patterson</t>
  </si>
  <si>
    <t>Catriona Cheyne</t>
  </si>
  <si>
    <t>Mika Mihel</t>
  </si>
  <si>
    <t>Chloe Dunning</t>
  </si>
  <si>
    <t>Kate O'Brien</t>
  </si>
  <si>
    <t>Emily Newton</t>
  </si>
  <si>
    <t>Donatella Querzoli</t>
  </si>
  <si>
    <t>Katherine Perkins</t>
  </si>
  <si>
    <t>Heather Avul</t>
  </si>
  <si>
    <t>Kerry Bonham</t>
  </si>
  <si>
    <t>Hannah Coleman</t>
  </si>
  <si>
    <t>April Clough</t>
  </si>
  <si>
    <t>Naomi Law</t>
  </si>
  <si>
    <t>Hattie Smith</t>
  </si>
  <si>
    <t>Donna Corrigan</t>
  </si>
  <si>
    <t>Emma Lily</t>
  </si>
  <si>
    <t>Phillippa Pickering</t>
  </si>
  <si>
    <t>Kiera Radford</t>
  </si>
  <si>
    <t>Stacy Robinson</t>
  </si>
  <si>
    <t>Amanda Harris</t>
  </si>
  <si>
    <t>Rachael Browne</t>
  </si>
  <si>
    <t>Hannah Bibb</t>
  </si>
  <si>
    <t>Cirhan Truswell</t>
  </si>
  <si>
    <t>Grace Barsby</t>
  </si>
  <si>
    <t>Susie Ellison</t>
  </si>
  <si>
    <t>Nichola Smyth</t>
  </si>
  <si>
    <t>Alison Court</t>
  </si>
  <si>
    <t>Catherine Watkins</t>
  </si>
  <si>
    <t>Jo Rogerson</t>
  </si>
  <si>
    <t>Janey Barrett</t>
  </si>
  <si>
    <t>Carolyn Osborne</t>
  </si>
  <si>
    <t>Gayle Brown</t>
  </si>
  <si>
    <t>Julie Hill</t>
  </si>
  <si>
    <t>VL65</t>
  </si>
  <si>
    <t>Paula Whitworth</t>
  </si>
  <si>
    <t>Tracey Johnson</t>
  </si>
  <si>
    <t>VL55</t>
  </si>
  <si>
    <t>Sue Taylor</t>
  </si>
  <si>
    <t>Kim Burns</t>
  </si>
  <si>
    <t>Sarah Thi</t>
  </si>
  <si>
    <t>Claire Dennison</t>
  </si>
  <si>
    <t>Jo Howell</t>
  </si>
  <si>
    <t>Dawn Clark</t>
  </si>
  <si>
    <t>Wendy Griffin</t>
  </si>
  <si>
    <t>Ruth Kerr</t>
  </si>
  <si>
    <t>Maria Garcia</t>
  </si>
  <si>
    <t>Helen Ward</t>
  </si>
  <si>
    <t>Debbie Moore</t>
  </si>
  <si>
    <t>Sarah Codd</t>
  </si>
  <si>
    <t>Sheila Pearce</t>
  </si>
  <si>
    <t>Kasia Baldwin</t>
  </si>
  <si>
    <t>Kelly Hughes</t>
  </si>
  <si>
    <t>Jenny Murphy</t>
  </si>
  <si>
    <t>Catherine White</t>
  </si>
  <si>
    <t>Stephanie White</t>
  </si>
  <si>
    <t>Lou Houghton</t>
  </si>
  <si>
    <t>Jill Murdey</t>
  </si>
  <si>
    <t>Jenny Hurst</t>
  </si>
  <si>
    <t>Rachel Cornes</t>
  </si>
  <si>
    <t>Alex Montgomery</t>
  </si>
  <si>
    <t>Margaux Lefaucheux</t>
  </si>
  <si>
    <t>Cheryl Tonks</t>
  </si>
  <si>
    <t>Carolyn Derbyshire</t>
  </si>
  <si>
    <t>Lyni Sargent</t>
  </si>
  <si>
    <t>Amy Burch</t>
  </si>
  <si>
    <t>Shona Green</t>
  </si>
  <si>
    <t>Lorna Goodacre</t>
  </si>
  <si>
    <t>Alice Sharpley</t>
  </si>
  <si>
    <t>Lindsey Tillbury</t>
  </si>
  <si>
    <t>Wendy Thompson</t>
  </si>
  <si>
    <t>Christine Fowler</t>
  </si>
  <si>
    <t>Teresa Rizoyannis</t>
  </si>
  <si>
    <t>Claire Kiffin</t>
  </si>
  <si>
    <t>Catherine Smith</t>
  </si>
  <si>
    <t>Giulia Piccolino</t>
  </si>
  <si>
    <t>Liz Peel</t>
  </si>
  <si>
    <t>Hayley Clarke</t>
  </si>
  <si>
    <t>Rekha Kamat</t>
  </si>
  <si>
    <t>Jenny Newton</t>
  </si>
  <si>
    <t>Donna Grant</t>
  </si>
  <si>
    <t>Jenny Cooling</t>
  </si>
  <si>
    <t>Helen Hartley</t>
  </si>
  <si>
    <t>Lisa Griffiths</t>
  </si>
  <si>
    <t>Anne Marie Irons</t>
  </si>
  <si>
    <t>Shirley McGuire</t>
  </si>
  <si>
    <t>Megan Church</t>
  </si>
  <si>
    <t>Vicky Keenan</t>
  </si>
  <si>
    <t>Sarah Malone</t>
  </si>
  <si>
    <t>Issmay Mummery</t>
  </si>
  <si>
    <t>Sophie Jones</t>
  </si>
  <si>
    <t>Katherine Allen</t>
  </si>
  <si>
    <t>Sophie Jade Woods</t>
  </si>
  <si>
    <t>Jo Miller</t>
  </si>
  <si>
    <t>Michelle Kondaker</t>
  </si>
  <si>
    <t>Jill Singleton</t>
  </si>
  <si>
    <t>Suzie Skelton</t>
  </si>
  <si>
    <t>Jess Rigg</t>
  </si>
  <si>
    <t>Janet Walker</t>
  </si>
  <si>
    <t>Kathy O'Brian</t>
  </si>
  <si>
    <t>Jackie Trivett</t>
  </si>
  <si>
    <t>Sandra Long</t>
  </si>
  <si>
    <t>Vicky Coats</t>
  </si>
  <si>
    <t>Michelle Fowler</t>
  </si>
  <si>
    <t>Gill Kirk</t>
  </si>
  <si>
    <t>Sharon Beck</t>
  </si>
  <si>
    <t>Sarah Derringer-Ellis</t>
  </si>
  <si>
    <t>Penny Robb</t>
  </si>
  <si>
    <t>Nikola Dolphin-Rowland</t>
  </si>
  <si>
    <t>Sandra Barnacle</t>
  </si>
  <si>
    <t>Rachel Congreve</t>
  </si>
  <si>
    <t>Dawn Hayman</t>
  </si>
  <si>
    <t>Lynne Rowe</t>
  </si>
  <si>
    <t>Roisin Knight</t>
  </si>
  <si>
    <t>Celine Siragma</t>
  </si>
  <si>
    <t>Chune He</t>
  </si>
  <si>
    <t>Danielle Gunn</t>
  </si>
  <si>
    <t>Helen Arthur</t>
  </si>
  <si>
    <t>Megan Gale</t>
  </si>
  <si>
    <t>Carolyn Wilson</t>
  </si>
  <si>
    <t>Gillian Haywood</t>
  </si>
  <si>
    <t>Maryjoy Appleton</t>
  </si>
  <si>
    <t>Catherine Cox</t>
  </si>
  <si>
    <t>Jennie Foster</t>
  </si>
  <si>
    <t>Zoe Downes</t>
  </si>
  <si>
    <t>Turan Asgarova</t>
  </si>
  <si>
    <t>Sandra Ritchie</t>
  </si>
  <si>
    <t>Nicola Bashforth</t>
  </si>
  <si>
    <t>Esther Parkinson</t>
  </si>
  <si>
    <t>Sarah Geary</t>
  </si>
  <si>
    <t>Marie O'Brien</t>
  </si>
  <si>
    <t>Sara Hawkins</t>
  </si>
  <si>
    <t>Lyndsey Wilson</t>
  </si>
  <si>
    <t>Lyndsey Parsons</t>
  </si>
  <si>
    <t>Fiona Bates</t>
  </si>
  <si>
    <t>Ramandeep Kaur</t>
  </si>
  <si>
    <t>Gill Clingham</t>
  </si>
  <si>
    <t>MEN'S</t>
  </si>
  <si>
    <t>LADIES</t>
  </si>
  <si>
    <t>MIXED</t>
  </si>
  <si>
    <t>#</t>
  </si>
  <si>
    <t>TOTAL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</si>
</sst>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HH:mm:ss"/>
    <numFmt numFmtId="165" formatCode="[hh]:mm:ss"/>
  </numFmts>
  <fonts count="8">
    <font>
      <sz val="10.0"/>
      <color rgb="FF000000"/>
      <name val="Arial"/>
    </font>
    <font>
      <b/>
      <sz val="11.0"/>
      <color rgb="FFFFFFFF"/>
    </font>
    <font>
      <sz val="10.0"/>
      <name val="Arial"/>
    </font>
    <font>
      <b/>
      <sz val="11.0"/>
      <color rgb="FFFFFFFF"/>
      <name val="Arial"/>
    </font>
    <font>
      <name val="Arial"/>
    </font>
    <font/>
    <font>
      <b/>
      <sz val="12.0"/>
      <color rgb="FFFFFFFF"/>
      <name val="Arial"/>
    </font>
    <font>
      <b/>
      <name val="Arial"/>
    </font>
  </fonts>
  <fills count="4">
    <fill>
      <patternFill patternType="none"/>
    </fill>
    <fill>
      <patternFill patternType="lightGray"/>
    </fill>
    <fill>
      <patternFill patternType="solid">
        <fgColor rgb="FF000000"/>
        <bgColor rgb="FF000000"/>
      </patternFill>
    </fill>
    <fill>
      <patternFill patternType="solid">
        <fgColor rgb="FFF3F3F3"/>
        <bgColor rgb="FFF3F3F3"/>
      </patternFill>
    </fill>
  </fills>
  <borders count="11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right style="thin">
        <color rgb="FF000000"/>
      </right>
      <bottom style="thin">
        <color rgb="FFF3F3F3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right style="thin">
        <color rgb="FFF3F3F3"/>
      </right>
      <bottom style="thin">
        <color rgb="FFF3F3F3"/>
      </bottom>
    </border>
  </borders>
  <cellStyleXfs count="1">
    <xf borderId="0" fillId="0" fontId="0" numFmtId="0" applyAlignment="1" applyFont="1"/>
  </cellStyleXfs>
  <cellXfs count="38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readingOrder="0" vertical="center"/>
    </xf>
    <xf borderId="0" fillId="2" fontId="1" numFmtId="164" xfId="0" applyAlignment="1" applyFont="1" applyNumberFormat="1">
      <alignment horizontal="center" readingOrder="0" vertical="center"/>
    </xf>
    <xf borderId="0" fillId="2" fontId="1" numFmtId="0" xfId="0" applyAlignment="1" applyFont="1">
      <alignment horizontal="center" readingOrder="0" vertical="center"/>
    </xf>
    <xf borderId="0" fillId="0" fontId="2" numFmtId="0" xfId="0" applyAlignment="1" applyFont="1">
      <alignment horizontal="center" shrinkToFit="0" vertical="center" wrapText="0"/>
    </xf>
    <xf borderId="0" fillId="0" fontId="2" numFmtId="165" xfId="0" applyAlignment="1" applyFont="1" applyNumberFormat="1">
      <alignment horizontal="center" shrinkToFit="0" vertical="center" wrapText="0"/>
    </xf>
    <xf borderId="0" fillId="0" fontId="2" numFmtId="0" xfId="0" applyAlignment="1" applyFont="1">
      <alignment horizontal="center" readingOrder="0" shrinkToFit="0" vertical="center" wrapText="0"/>
    </xf>
    <xf borderId="0" fillId="2" fontId="3" numFmtId="0" xfId="0" applyAlignment="1" applyFont="1">
      <alignment horizontal="center" readingOrder="0" shrinkToFit="0" vertical="center" wrapText="0"/>
    </xf>
    <xf borderId="0" fillId="0" fontId="4" numFmtId="0" xfId="0" applyAlignment="1" applyFont="1">
      <alignment horizontal="center" shrinkToFit="0" vertical="center" wrapText="0"/>
    </xf>
    <xf borderId="0" fillId="0" fontId="4" numFmtId="165" xfId="0" applyAlignment="1" applyFont="1" applyNumberFormat="1">
      <alignment horizontal="center" shrinkToFit="0" vertical="center" wrapText="0"/>
    </xf>
    <xf borderId="0" fillId="0" fontId="4" numFmtId="0" xfId="0" applyAlignment="1" applyFont="1">
      <alignment horizontal="center" readingOrder="0" shrinkToFit="0" vertical="center" wrapText="0"/>
    </xf>
    <xf borderId="0" fillId="0" fontId="5" numFmtId="0" xfId="0" applyAlignment="1" applyFont="1">
      <alignment horizontal="center" readingOrder="0" vertical="center"/>
    </xf>
    <xf borderId="0" fillId="0" fontId="5" numFmtId="164" xfId="0" applyAlignment="1" applyFont="1" applyNumberFormat="1">
      <alignment horizontal="center" readingOrder="0" vertical="center"/>
    </xf>
    <xf borderId="0" fillId="0" fontId="5" numFmtId="0" xfId="0" applyAlignment="1" applyFont="1">
      <alignment horizontal="center" vertical="center"/>
    </xf>
    <xf borderId="0" fillId="0" fontId="5" numFmtId="164" xfId="0" applyAlignment="1" applyFont="1" applyNumberFormat="1">
      <alignment horizontal="center" vertical="center"/>
    </xf>
    <xf borderId="1" fillId="2" fontId="6" numFmtId="0" xfId="0" applyAlignment="1" applyBorder="1" applyFont="1">
      <alignment horizontal="center" vertical="bottom"/>
    </xf>
    <xf borderId="2" fillId="0" fontId="5" numFmtId="0" xfId="0" applyBorder="1" applyFont="1"/>
    <xf borderId="3" fillId="0" fontId="5" numFmtId="0" xfId="0" applyBorder="1" applyFont="1"/>
    <xf borderId="4" fillId="3" fontId="4" numFmtId="0" xfId="0" applyAlignment="1" applyBorder="1" applyFill="1" applyFont="1">
      <alignment vertical="bottom"/>
    </xf>
    <xf borderId="2" fillId="2" fontId="6" numFmtId="0" xfId="0" applyAlignment="1" applyBorder="1" applyFont="1">
      <alignment horizontal="center" vertical="bottom"/>
    </xf>
    <xf borderId="5" fillId="2" fontId="3" numFmtId="0" xfId="0" applyAlignment="1" applyBorder="1" applyFont="1">
      <alignment horizontal="center" vertical="center"/>
    </xf>
    <xf borderId="6" fillId="2" fontId="3" numFmtId="0" xfId="0" applyAlignment="1" applyBorder="1" applyFont="1">
      <alignment horizontal="center" vertical="center"/>
    </xf>
    <xf borderId="6" fillId="2" fontId="3" numFmtId="0" xfId="0" applyAlignment="1" applyBorder="1" applyFont="1">
      <alignment horizontal="center" vertical="center"/>
    </xf>
    <xf borderId="7" fillId="2" fontId="3" numFmtId="0" xfId="0" applyAlignment="1" applyBorder="1" applyFont="1">
      <alignment horizontal="center" vertical="center"/>
    </xf>
    <xf borderId="4" fillId="3" fontId="4" numFmtId="0" xfId="0" applyAlignment="1" applyBorder="1" applyFont="1">
      <alignment horizontal="center" vertical="center"/>
    </xf>
    <xf borderId="8" fillId="0" fontId="4" numFmtId="0" xfId="0" applyAlignment="1" applyBorder="1" applyFont="1">
      <alignment horizontal="center" vertical="bottom"/>
    </xf>
    <xf borderId="0" fillId="0" fontId="4" numFmtId="0" xfId="0" applyAlignment="1" applyFont="1">
      <alignment horizontal="center" vertical="bottom"/>
    </xf>
    <xf borderId="9" fillId="0" fontId="4" numFmtId="0" xfId="0" applyAlignment="1" applyBorder="1" applyFont="1">
      <alignment horizontal="center" vertical="bottom"/>
    </xf>
    <xf borderId="4" fillId="3" fontId="4" numFmtId="0" xfId="0" applyAlignment="1" applyBorder="1" applyFont="1">
      <alignment vertical="bottom"/>
    </xf>
    <xf borderId="0" fillId="0" fontId="4" numFmtId="0" xfId="0" applyAlignment="1" applyFont="1">
      <alignment horizontal="center" vertical="bottom"/>
    </xf>
    <xf borderId="6" fillId="0" fontId="4" numFmtId="0" xfId="0" applyAlignment="1" applyBorder="1" applyFont="1">
      <alignment horizontal="center" vertical="bottom"/>
    </xf>
    <xf borderId="6" fillId="0" fontId="4" numFmtId="0" xfId="0" applyAlignment="1" applyBorder="1" applyFont="1">
      <alignment horizontal="center" vertical="bottom"/>
    </xf>
    <xf borderId="7" fillId="0" fontId="4" numFmtId="0" xfId="0" applyAlignment="1" applyBorder="1" applyFont="1">
      <alignment horizontal="center" vertical="bottom"/>
    </xf>
    <xf borderId="6" fillId="0" fontId="7" numFmtId="0" xfId="0" applyAlignment="1" applyBorder="1" applyFont="1">
      <alignment horizontal="center" vertical="bottom"/>
    </xf>
    <xf borderId="7" fillId="0" fontId="7" numFmtId="0" xfId="0" applyAlignment="1" applyBorder="1" applyFont="1">
      <alignment horizontal="center" vertical="bottom"/>
    </xf>
    <xf borderId="10" fillId="3" fontId="4" numFmtId="0" xfId="0" applyAlignment="1" applyBorder="1" applyFont="1">
      <alignment vertical="bottom"/>
    </xf>
    <xf borderId="5" fillId="0" fontId="4" numFmtId="0" xfId="0" applyAlignment="1" applyBorder="1" applyFont="1">
      <alignment horizontal="center" vertical="bottom"/>
    </xf>
    <xf borderId="5" fillId="0" fontId="7" numFmtId="0" xfId="0" applyAlignment="1" applyBorder="1" applyFont="1">
      <alignment horizontal="center" vertical="bottom"/>
    </xf>
  </cellXfs>
  <cellStyles count="1">
    <cellStyle xfId="0" name="Normal" builtinId="0"/>
  </cellStyles>
  <dxfs count="1">
    <dxf>
      <font>
        <b/>
      </font>
      <fill>
        <patternFill patternType="solid">
          <fgColor rgb="FFF3F3F3"/>
          <bgColor rgb="FFF3F3F3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2" width="10.13"/>
    <col customWidth="1" min="3" max="4" width="23.25"/>
  </cols>
  <sheetData>
    <row r="1" ht="22.5" customHeight="1">
      <c r="A1" s="1" t="s">
        <v>0</v>
      </c>
      <c r="B1" s="2" t="s">
        <v>1</v>
      </c>
      <c r="C1" s="3" t="s">
        <v>2</v>
      </c>
      <c r="D1" s="1" t="s">
        <v>3</v>
      </c>
      <c r="E1" s="1" t="s">
        <v>4</v>
      </c>
      <c r="F1" s="3" t="s">
        <v>5</v>
      </c>
    </row>
    <row r="2">
      <c r="A2" s="4">
        <v>1.0</v>
      </c>
      <c r="B2" s="5">
        <v>0.022384259259259257</v>
      </c>
      <c r="C2" s="4" t="s">
        <v>6</v>
      </c>
      <c r="D2" s="4" t="s">
        <v>7</v>
      </c>
      <c r="E2" s="4"/>
      <c r="F2" s="4" t="s">
        <v>8</v>
      </c>
    </row>
    <row r="3">
      <c r="A3" s="4">
        <v>2.0</v>
      </c>
      <c r="B3" s="5">
        <v>0.022916666666666665</v>
      </c>
      <c r="C3" s="4" t="s">
        <v>9</v>
      </c>
      <c r="D3" s="4" t="s">
        <v>10</v>
      </c>
      <c r="E3" s="4"/>
      <c r="F3" s="4"/>
    </row>
    <row r="4">
      <c r="A4" s="4">
        <v>3.0</v>
      </c>
      <c r="B4" s="5">
        <v>0.023275462962962963</v>
      </c>
      <c r="C4" s="4" t="s">
        <v>11</v>
      </c>
      <c r="D4" s="4" t="s">
        <v>12</v>
      </c>
      <c r="E4" s="4"/>
      <c r="F4" s="4"/>
    </row>
    <row r="5">
      <c r="A5" s="4">
        <v>4.0</v>
      </c>
      <c r="B5" s="5">
        <v>0.023368055555555555</v>
      </c>
      <c r="C5" s="4" t="s">
        <v>13</v>
      </c>
      <c r="D5" s="4" t="s">
        <v>14</v>
      </c>
      <c r="E5" s="4"/>
      <c r="F5" s="4"/>
    </row>
    <row r="6">
      <c r="A6" s="4">
        <v>5.0</v>
      </c>
      <c r="B6" s="5">
        <v>0.023449074074074077</v>
      </c>
      <c r="C6" s="4" t="s">
        <v>15</v>
      </c>
      <c r="D6" s="4" t="s">
        <v>10</v>
      </c>
      <c r="E6" s="4" t="s">
        <v>16</v>
      </c>
      <c r="F6" s="4"/>
    </row>
    <row r="7">
      <c r="A7" s="4">
        <v>6.0</v>
      </c>
      <c r="B7" s="5">
        <v>0.023506944444444445</v>
      </c>
      <c r="C7" s="4" t="s">
        <v>17</v>
      </c>
      <c r="D7" s="4" t="s">
        <v>18</v>
      </c>
      <c r="E7" s="4" t="s">
        <v>19</v>
      </c>
      <c r="F7" s="4"/>
    </row>
    <row r="8">
      <c r="A8" s="4">
        <v>7.0</v>
      </c>
      <c r="B8" s="5">
        <v>0.023564814814814816</v>
      </c>
      <c r="C8" s="4" t="s">
        <v>20</v>
      </c>
      <c r="D8" s="4" t="s">
        <v>12</v>
      </c>
      <c r="E8" s="4" t="s">
        <v>19</v>
      </c>
      <c r="F8" s="4" t="s">
        <v>8</v>
      </c>
    </row>
    <row r="9">
      <c r="A9" s="4">
        <v>8.0</v>
      </c>
      <c r="B9" s="5">
        <v>0.023680555555555555</v>
      </c>
      <c r="C9" s="4" t="s">
        <v>21</v>
      </c>
      <c r="D9" s="4" t="s">
        <v>22</v>
      </c>
      <c r="E9" s="4"/>
      <c r="F9" s="4"/>
    </row>
    <row r="10">
      <c r="A10" s="4">
        <v>9.0</v>
      </c>
      <c r="B10" s="5">
        <v>0.024247685185185185</v>
      </c>
      <c r="C10" s="4" t="s">
        <v>23</v>
      </c>
      <c r="D10" s="4" t="s">
        <v>22</v>
      </c>
      <c r="E10" s="4" t="s">
        <v>24</v>
      </c>
      <c r="F10" s="4"/>
    </row>
    <row r="11">
      <c r="A11" s="4">
        <v>10.0</v>
      </c>
      <c r="B11" s="5">
        <v>0.02431712962962963</v>
      </c>
      <c r="C11" s="4" t="s">
        <v>25</v>
      </c>
      <c r="D11" s="6" t="s">
        <v>26</v>
      </c>
      <c r="E11" s="4"/>
      <c r="F11" s="4"/>
    </row>
    <row r="12">
      <c r="A12" s="4">
        <v>11.0</v>
      </c>
      <c r="B12" s="5">
        <v>0.024444444444444442</v>
      </c>
      <c r="C12" s="4" t="s">
        <v>27</v>
      </c>
      <c r="D12" s="4" t="s">
        <v>18</v>
      </c>
      <c r="E12" s="4"/>
      <c r="F12" s="4"/>
    </row>
    <row r="13">
      <c r="A13" s="4">
        <v>12.0</v>
      </c>
      <c r="B13" s="5">
        <v>0.024537037037037038</v>
      </c>
      <c r="C13" s="4" t="s">
        <v>28</v>
      </c>
      <c r="D13" s="4" t="s">
        <v>29</v>
      </c>
      <c r="E13" s="4"/>
      <c r="F13" s="4"/>
    </row>
    <row r="14">
      <c r="A14" s="4">
        <v>13.0</v>
      </c>
      <c r="B14" s="5">
        <v>0.02454861111111111</v>
      </c>
      <c r="C14" s="4" t="s">
        <v>30</v>
      </c>
      <c r="D14" s="4" t="s">
        <v>14</v>
      </c>
      <c r="E14" s="4"/>
      <c r="F14" s="4"/>
    </row>
    <row r="15">
      <c r="A15" s="4">
        <v>14.0</v>
      </c>
      <c r="B15" s="5">
        <v>0.02457175925925926</v>
      </c>
      <c r="C15" s="4" t="s">
        <v>31</v>
      </c>
      <c r="D15" s="4" t="s">
        <v>32</v>
      </c>
      <c r="E15" s="4"/>
      <c r="F15" s="4"/>
    </row>
    <row r="16">
      <c r="A16" s="4">
        <v>15.0</v>
      </c>
      <c r="B16" s="5">
        <v>0.02466435185185185</v>
      </c>
      <c r="C16" s="4" t="s">
        <v>33</v>
      </c>
      <c r="D16" s="4" t="s">
        <v>22</v>
      </c>
      <c r="E16" s="4"/>
      <c r="F16" s="4"/>
    </row>
    <row r="17">
      <c r="A17" s="4">
        <v>16.0</v>
      </c>
      <c r="B17" s="5">
        <v>0.024722222222222222</v>
      </c>
      <c r="C17" s="4" t="s">
        <v>34</v>
      </c>
      <c r="D17" s="4" t="s">
        <v>10</v>
      </c>
      <c r="E17" s="4" t="s">
        <v>35</v>
      </c>
      <c r="F17" s="4"/>
    </row>
    <row r="18">
      <c r="A18" s="4">
        <v>17.0</v>
      </c>
      <c r="B18" s="5">
        <v>0.02490740740740741</v>
      </c>
      <c r="C18" s="4" t="s">
        <v>36</v>
      </c>
      <c r="D18" s="4" t="s">
        <v>32</v>
      </c>
      <c r="E18" s="4" t="s">
        <v>37</v>
      </c>
      <c r="F18" s="4" t="s">
        <v>8</v>
      </c>
    </row>
    <row r="19">
      <c r="A19" s="4">
        <v>18.0</v>
      </c>
      <c r="B19" s="5">
        <v>0.025034722222222226</v>
      </c>
      <c r="C19" s="4" t="s">
        <v>38</v>
      </c>
      <c r="D19" s="4" t="s">
        <v>12</v>
      </c>
      <c r="E19" s="4"/>
      <c r="F19" s="4"/>
    </row>
    <row r="20">
      <c r="A20" s="4">
        <v>19.0</v>
      </c>
      <c r="B20" s="5">
        <v>0.02553240740740741</v>
      </c>
      <c r="C20" s="4" t="s">
        <v>39</v>
      </c>
      <c r="D20" s="4" t="s">
        <v>40</v>
      </c>
      <c r="E20" s="4" t="s">
        <v>16</v>
      </c>
      <c r="F20" s="4"/>
    </row>
    <row r="21">
      <c r="A21" s="4">
        <v>20.0</v>
      </c>
      <c r="B21" s="5">
        <v>0.025613425925925925</v>
      </c>
      <c r="C21" s="4" t="s">
        <v>41</v>
      </c>
      <c r="D21" s="6" t="s">
        <v>26</v>
      </c>
      <c r="E21" s="4" t="s">
        <v>16</v>
      </c>
      <c r="F21" s="4"/>
    </row>
    <row r="22">
      <c r="A22" s="4">
        <v>21.0</v>
      </c>
      <c r="B22" s="5">
        <v>0.02564814814814815</v>
      </c>
      <c r="C22" s="4" t="s">
        <v>42</v>
      </c>
      <c r="D22" s="4" t="s">
        <v>43</v>
      </c>
      <c r="E22" s="4" t="s">
        <v>16</v>
      </c>
      <c r="F22" s="4"/>
    </row>
    <row r="23">
      <c r="A23" s="4">
        <v>22.0</v>
      </c>
      <c r="B23" s="5">
        <v>0.02568287037037037</v>
      </c>
      <c r="C23" s="4" t="s">
        <v>44</v>
      </c>
      <c r="D23" s="4" t="s">
        <v>7</v>
      </c>
      <c r="E23" s="4" t="s">
        <v>19</v>
      </c>
      <c r="F23" s="4"/>
    </row>
    <row r="24">
      <c r="A24" s="4">
        <v>23.0</v>
      </c>
      <c r="B24" s="5">
        <v>0.025729166666666668</v>
      </c>
      <c r="C24" s="4" t="s">
        <v>45</v>
      </c>
      <c r="D24" s="4" t="s">
        <v>22</v>
      </c>
      <c r="E24" s="4"/>
      <c r="F24" s="4" t="s">
        <v>8</v>
      </c>
    </row>
    <row r="25">
      <c r="A25" s="4">
        <v>24.0</v>
      </c>
      <c r="B25" s="5">
        <v>0.02578703703703704</v>
      </c>
      <c r="C25" s="4" t="s">
        <v>46</v>
      </c>
      <c r="D25" s="4" t="s">
        <v>14</v>
      </c>
      <c r="E25" s="4"/>
      <c r="F25" s="4"/>
    </row>
    <row r="26">
      <c r="A26" s="4">
        <v>25.0</v>
      </c>
      <c r="B26" s="5">
        <v>0.0259375</v>
      </c>
      <c r="C26" s="4" t="s">
        <v>47</v>
      </c>
      <c r="D26" s="4" t="s">
        <v>22</v>
      </c>
      <c r="E26" s="4" t="s">
        <v>24</v>
      </c>
      <c r="F26" s="4"/>
    </row>
    <row r="27">
      <c r="A27" s="4">
        <v>26.0</v>
      </c>
      <c r="B27" s="5">
        <v>0.025983796296296293</v>
      </c>
      <c r="C27" s="4" t="s">
        <v>48</v>
      </c>
      <c r="D27" s="4" t="s">
        <v>40</v>
      </c>
      <c r="E27" s="4" t="s">
        <v>19</v>
      </c>
      <c r="F27" s="4"/>
    </row>
    <row r="28">
      <c r="A28" s="4">
        <v>27.0</v>
      </c>
      <c r="B28" s="5">
        <v>0.02609953703703704</v>
      </c>
      <c r="C28" s="4" t="s">
        <v>49</v>
      </c>
      <c r="D28" s="4" t="s">
        <v>50</v>
      </c>
      <c r="E28" s="4"/>
      <c r="F28" s="4"/>
    </row>
    <row r="29">
      <c r="A29" s="4">
        <v>28.0</v>
      </c>
      <c r="B29" s="5">
        <v>0.02619212962962963</v>
      </c>
      <c r="C29" s="4" t="s">
        <v>51</v>
      </c>
      <c r="D29" s="4" t="s">
        <v>52</v>
      </c>
      <c r="E29" s="4"/>
      <c r="F29" s="4"/>
    </row>
    <row r="30">
      <c r="A30" s="4">
        <v>29.0</v>
      </c>
      <c r="B30" s="5">
        <v>0.026203703703703705</v>
      </c>
      <c r="C30" s="4" t="s">
        <v>53</v>
      </c>
      <c r="D30" s="4" t="s">
        <v>54</v>
      </c>
      <c r="E30" s="4"/>
      <c r="F30" s="4"/>
    </row>
    <row r="31">
      <c r="A31" s="4">
        <v>30.0</v>
      </c>
      <c r="B31" s="5">
        <v>0.026273148148148146</v>
      </c>
      <c r="C31" s="4" t="s">
        <v>55</v>
      </c>
      <c r="D31" s="4" t="s">
        <v>32</v>
      </c>
      <c r="E31" s="4" t="s">
        <v>16</v>
      </c>
      <c r="F31" s="4"/>
    </row>
    <row r="32">
      <c r="A32" s="4">
        <v>31.0</v>
      </c>
      <c r="B32" s="5">
        <v>0.02638888888888889</v>
      </c>
      <c r="C32" s="4" t="s">
        <v>56</v>
      </c>
      <c r="D32" s="4" t="s">
        <v>7</v>
      </c>
      <c r="E32" s="4" t="s">
        <v>35</v>
      </c>
      <c r="F32" s="4"/>
    </row>
    <row r="33">
      <c r="A33" s="4">
        <v>32.0</v>
      </c>
      <c r="B33" s="5">
        <v>0.02644675925925926</v>
      </c>
      <c r="C33" s="4" t="s">
        <v>57</v>
      </c>
      <c r="D33" s="4" t="s">
        <v>58</v>
      </c>
      <c r="E33" s="4"/>
      <c r="F33" s="4"/>
    </row>
    <row r="34">
      <c r="A34" s="4">
        <v>33.0</v>
      </c>
      <c r="B34" s="5">
        <v>0.026493055555555554</v>
      </c>
      <c r="C34" s="4" t="s">
        <v>59</v>
      </c>
      <c r="D34" s="4" t="s">
        <v>40</v>
      </c>
      <c r="E34" s="4"/>
      <c r="F34" s="4"/>
    </row>
    <row r="35">
      <c r="A35" s="4">
        <v>34.0</v>
      </c>
      <c r="B35" s="5">
        <v>0.026574074074074076</v>
      </c>
      <c r="C35" s="4" t="s">
        <v>60</v>
      </c>
      <c r="D35" s="4" t="s">
        <v>29</v>
      </c>
      <c r="E35" s="4" t="s">
        <v>35</v>
      </c>
      <c r="F35" s="4"/>
    </row>
    <row r="36">
      <c r="A36" s="4">
        <v>35.0</v>
      </c>
      <c r="B36" s="5">
        <v>0.026608796296296297</v>
      </c>
      <c r="C36" s="4" t="s">
        <v>61</v>
      </c>
      <c r="D36" s="4" t="s">
        <v>62</v>
      </c>
      <c r="E36" s="4" t="s">
        <v>35</v>
      </c>
      <c r="F36" s="4"/>
    </row>
    <row r="37">
      <c r="A37" s="4">
        <v>36.0</v>
      </c>
      <c r="B37" s="5">
        <v>0.026678240740740742</v>
      </c>
      <c r="C37" s="4" t="s">
        <v>63</v>
      </c>
      <c r="D37" s="4" t="s">
        <v>62</v>
      </c>
      <c r="E37" s="4"/>
      <c r="F37" s="4"/>
    </row>
    <row r="38">
      <c r="A38" s="4">
        <v>37.0</v>
      </c>
      <c r="B38" s="5">
        <v>0.026817129629629628</v>
      </c>
      <c r="C38" s="4" t="s">
        <v>64</v>
      </c>
      <c r="D38" s="4" t="s">
        <v>7</v>
      </c>
      <c r="E38" s="4" t="s">
        <v>24</v>
      </c>
      <c r="F38" s="4"/>
    </row>
    <row r="39">
      <c r="A39" s="4">
        <v>38.0</v>
      </c>
      <c r="B39" s="5">
        <v>0.026886574074074073</v>
      </c>
      <c r="C39" s="4" t="s">
        <v>65</v>
      </c>
      <c r="D39" s="4" t="s">
        <v>66</v>
      </c>
      <c r="E39" s="4"/>
      <c r="F39" s="4"/>
    </row>
    <row r="40">
      <c r="A40" s="4">
        <v>39.0</v>
      </c>
      <c r="B40" s="5">
        <v>0.02690972222222222</v>
      </c>
      <c r="C40" s="4" t="s">
        <v>67</v>
      </c>
      <c r="D40" s="6" t="s">
        <v>26</v>
      </c>
      <c r="E40" s="4"/>
      <c r="F40" s="4"/>
    </row>
    <row r="41">
      <c r="A41" s="4">
        <v>40.0</v>
      </c>
      <c r="B41" s="5">
        <v>0.026921296296296297</v>
      </c>
      <c r="C41" s="4" t="s">
        <v>68</v>
      </c>
      <c r="D41" s="4" t="s">
        <v>14</v>
      </c>
      <c r="E41" s="4"/>
      <c r="F41" s="4"/>
    </row>
    <row r="42">
      <c r="A42" s="4">
        <v>41.0</v>
      </c>
      <c r="B42" s="5">
        <v>0.02696759259259259</v>
      </c>
      <c r="C42" s="4" t="s">
        <v>69</v>
      </c>
      <c r="D42" s="6" t="s">
        <v>26</v>
      </c>
      <c r="E42" s="4" t="s">
        <v>24</v>
      </c>
      <c r="F42" s="4"/>
    </row>
    <row r="43">
      <c r="A43" s="4">
        <v>42.0</v>
      </c>
      <c r="B43" s="5">
        <v>0.027094907407407408</v>
      </c>
      <c r="C43" s="4" t="s">
        <v>70</v>
      </c>
      <c r="D43" s="4" t="s">
        <v>62</v>
      </c>
      <c r="E43" s="4" t="s">
        <v>24</v>
      </c>
      <c r="F43" s="4"/>
    </row>
    <row r="44">
      <c r="A44" s="4">
        <v>43.0</v>
      </c>
      <c r="B44" s="5">
        <v>0.02710648148148148</v>
      </c>
      <c r="C44" s="4" t="s">
        <v>71</v>
      </c>
      <c r="D44" s="4" t="s">
        <v>72</v>
      </c>
      <c r="E44" s="4" t="s">
        <v>24</v>
      </c>
      <c r="F44" s="4"/>
    </row>
    <row r="45">
      <c r="A45" s="4">
        <v>44.0</v>
      </c>
      <c r="B45" s="5">
        <v>0.02722222222222222</v>
      </c>
      <c r="C45" s="4" t="s">
        <v>73</v>
      </c>
      <c r="D45" s="4" t="s">
        <v>54</v>
      </c>
      <c r="E45" s="4" t="s">
        <v>35</v>
      </c>
      <c r="F45" s="4"/>
    </row>
    <row r="46">
      <c r="A46" s="4">
        <v>45.0</v>
      </c>
      <c r="B46" s="5">
        <v>0.027303240740740743</v>
      </c>
      <c r="C46" s="4" t="s">
        <v>74</v>
      </c>
      <c r="D46" s="4" t="s">
        <v>14</v>
      </c>
      <c r="E46" s="4" t="s">
        <v>37</v>
      </c>
      <c r="F46" s="4"/>
    </row>
    <row r="47">
      <c r="A47" s="4">
        <v>46.0</v>
      </c>
      <c r="B47" s="5">
        <v>0.027337962962962963</v>
      </c>
      <c r="C47" s="4" t="s">
        <v>75</v>
      </c>
      <c r="D47" s="4" t="s">
        <v>18</v>
      </c>
      <c r="E47" s="4"/>
      <c r="F47" s="4"/>
    </row>
    <row r="48">
      <c r="A48" s="4">
        <v>47.0</v>
      </c>
      <c r="B48" s="5">
        <v>0.027488425925925927</v>
      </c>
      <c r="C48" s="4" t="s">
        <v>76</v>
      </c>
      <c r="D48" s="4" t="s">
        <v>77</v>
      </c>
      <c r="E48" s="4"/>
      <c r="F48" s="4"/>
    </row>
    <row r="49">
      <c r="A49" s="4">
        <v>48.0</v>
      </c>
      <c r="B49" s="5">
        <v>0.0275</v>
      </c>
      <c r="C49" s="4" t="s">
        <v>78</v>
      </c>
      <c r="D49" s="4" t="s">
        <v>79</v>
      </c>
      <c r="E49" s="4"/>
      <c r="F49" s="4"/>
    </row>
    <row r="50">
      <c r="A50" s="4">
        <v>49.0</v>
      </c>
      <c r="B50" s="5">
        <v>0.027662037037037037</v>
      </c>
      <c r="C50" s="4" t="s">
        <v>80</v>
      </c>
      <c r="D50" s="4" t="s">
        <v>7</v>
      </c>
      <c r="E50" s="4" t="s">
        <v>16</v>
      </c>
      <c r="F50" s="4"/>
    </row>
    <row r="51">
      <c r="A51" s="4">
        <v>50.0</v>
      </c>
      <c r="B51" s="5">
        <v>0.027696759259259258</v>
      </c>
      <c r="C51" s="4" t="s">
        <v>81</v>
      </c>
      <c r="D51" s="4" t="s">
        <v>18</v>
      </c>
      <c r="E51" s="4" t="s">
        <v>24</v>
      </c>
      <c r="F51" s="4"/>
    </row>
    <row r="52">
      <c r="A52" s="4">
        <v>51.0</v>
      </c>
      <c r="B52" s="5">
        <v>0.027708333333333335</v>
      </c>
      <c r="C52" s="4" t="s">
        <v>82</v>
      </c>
      <c r="D52" s="4" t="s">
        <v>54</v>
      </c>
      <c r="E52" s="4"/>
      <c r="F52" s="4"/>
    </row>
    <row r="53">
      <c r="A53" s="4">
        <v>52.0</v>
      </c>
      <c r="B53" s="5">
        <v>0.02777777777777778</v>
      </c>
      <c r="C53" s="4" t="s">
        <v>83</v>
      </c>
      <c r="D53" s="4" t="s">
        <v>22</v>
      </c>
      <c r="E53" s="4"/>
      <c r="F53" s="4"/>
    </row>
    <row r="54">
      <c r="A54" s="4">
        <v>53.0</v>
      </c>
      <c r="B54" s="5">
        <v>0.027824074074074074</v>
      </c>
      <c r="C54" s="4" t="s">
        <v>84</v>
      </c>
      <c r="D54" s="4" t="s">
        <v>85</v>
      </c>
      <c r="E54" s="4"/>
      <c r="F54" s="4"/>
    </row>
    <row r="55">
      <c r="A55" s="4">
        <v>54.0</v>
      </c>
      <c r="B55" s="5">
        <v>0.027847222222222225</v>
      </c>
      <c r="C55" s="4" t="s">
        <v>86</v>
      </c>
      <c r="D55" s="4" t="s">
        <v>87</v>
      </c>
      <c r="E55" s="4"/>
      <c r="F55" s="4"/>
    </row>
    <row r="56">
      <c r="A56" s="4">
        <v>55.0</v>
      </c>
      <c r="B56" s="5">
        <v>0.028090277777777777</v>
      </c>
      <c r="C56" s="4" t="s">
        <v>88</v>
      </c>
      <c r="D56" s="4" t="s">
        <v>79</v>
      </c>
      <c r="E56" s="4" t="s">
        <v>19</v>
      </c>
      <c r="F56" s="4"/>
    </row>
    <row r="57">
      <c r="A57" s="4">
        <v>56.0</v>
      </c>
      <c r="B57" s="5">
        <v>0.028148148148148148</v>
      </c>
      <c r="C57" s="4" t="s">
        <v>89</v>
      </c>
      <c r="D57" s="4" t="s">
        <v>50</v>
      </c>
      <c r="E57" s="4" t="s">
        <v>19</v>
      </c>
      <c r="F57" s="4"/>
    </row>
    <row r="58">
      <c r="A58" s="4">
        <v>57.0</v>
      </c>
      <c r="B58" s="5">
        <v>0.028171296296296295</v>
      </c>
      <c r="C58" s="4" t="s">
        <v>90</v>
      </c>
      <c r="D58" s="4" t="s">
        <v>77</v>
      </c>
      <c r="E58" s="4"/>
      <c r="F58" s="4"/>
    </row>
    <row r="59">
      <c r="A59" s="4">
        <v>58.0</v>
      </c>
      <c r="B59" s="5">
        <v>0.028217592592592593</v>
      </c>
      <c r="C59" s="4" t="s">
        <v>91</v>
      </c>
      <c r="D59" s="4" t="s">
        <v>50</v>
      </c>
      <c r="E59" s="4"/>
      <c r="F59" s="4"/>
    </row>
    <row r="60">
      <c r="A60" s="4">
        <v>59.0</v>
      </c>
      <c r="B60" s="5">
        <v>0.02824074074074074</v>
      </c>
      <c r="C60" s="4" t="s">
        <v>92</v>
      </c>
      <c r="D60" s="4" t="s">
        <v>54</v>
      </c>
      <c r="E60" s="4" t="s">
        <v>93</v>
      </c>
      <c r="F60" s="4"/>
    </row>
    <row r="61">
      <c r="A61" s="4">
        <v>60.0</v>
      </c>
      <c r="B61" s="5">
        <v>0.028252314814814817</v>
      </c>
      <c r="C61" s="4" t="s">
        <v>94</v>
      </c>
      <c r="D61" s="4" t="s">
        <v>77</v>
      </c>
      <c r="E61" s="4"/>
      <c r="F61" s="4"/>
    </row>
    <row r="62">
      <c r="A62" s="4">
        <v>61.0</v>
      </c>
      <c r="B62" s="5">
        <v>0.028287037037037038</v>
      </c>
      <c r="C62" s="4" t="s">
        <v>95</v>
      </c>
      <c r="D62" s="4" t="s">
        <v>72</v>
      </c>
      <c r="E62" s="4" t="s">
        <v>24</v>
      </c>
      <c r="F62" s="4"/>
    </row>
    <row r="63">
      <c r="A63" s="4">
        <v>62.0</v>
      </c>
      <c r="B63" s="5">
        <v>0.028425925925925924</v>
      </c>
      <c r="C63" s="4" t="s">
        <v>96</v>
      </c>
      <c r="D63" s="4" t="s">
        <v>14</v>
      </c>
      <c r="E63" s="4"/>
      <c r="F63" s="4"/>
    </row>
    <row r="64">
      <c r="A64" s="4">
        <v>63.0</v>
      </c>
      <c r="B64" s="5">
        <v>0.0284375</v>
      </c>
      <c r="C64" s="4" t="s">
        <v>97</v>
      </c>
      <c r="D64" s="4" t="s">
        <v>14</v>
      </c>
      <c r="E64" s="4"/>
      <c r="F64" s="4"/>
    </row>
    <row r="65">
      <c r="A65" s="4">
        <v>64.0</v>
      </c>
      <c r="B65" s="5">
        <v>0.028483796296296295</v>
      </c>
      <c r="C65" s="4" t="s">
        <v>98</v>
      </c>
      <c r="D65" s="4" t="s">
        <v>66</v>
      </c>
      <c r="E65" s="4"/>
      <c r="F65" s="4"/>
    </row>
    <row r="66">
      <c r="A66" s="4">
        <v>65.0</v>
      </c>
      <c r="B66" s="5">
        <v>0.028530092592592593</v>
      </c>
      <c r="C66" s="4" t="s">
        <v>99</v>
      </c>
      <c r="D66" s="4" t="s">
        <v>7</v>
      </c>
      <c r="E66" s="4" t="s">
        <v>16</v>
      </c>
      <c r="F66" s="4"/>
    </row>
    <row r="67">
      <c r="A67" s="4">
        <v>66.0</v>
      </c>
      <c r="B67" s="5">
        <v>0.02857638888888889</v>
      </c>
      <c r="C67" s="4" t="s">
        <v>100</v>
      </c>
      <c r="D67" s="4" t="s">
        <v>62</v>
      </c>
      <c r="E67" s="4"/>
      <c r="F67" s="4"/>
    </row>
    <row r="68">
      <c r="A68" s="4">
        <v>67.0</v>
      </c>
      <c r="B68" s="5">
        <v>0.028611111111111108</v>
      </c>
      <c r="C68" s="4" t="s">
        <v>101</v>
      </c>
      <c r="D68" s="4" t="s">
        <v>14</v>
      </c>
      <c r="E68" s="4" t="s">
        <v>16</v>
      </c>
      <c r="F68" s="4"/>
    </row>
    <row r="69">
      <c r="A69" s="4">
        <v>68.0</v>
      </c>
      <c r="B69" s="5">
        <v>0.028668981481481483</v>
      </c>
      <c r="C69" s="4" t="s">
        <v>102</v>
      </c>
      <c r="D69" s="4" t="s">
        <v>85</v>
      </c>
      <c r="E69" s="4" t="s">
        <v>19</v>
      </c>
      <c r="F69" s="4"/>
    </row>
    <row r="70">
      <c r="A70" s="4">
        <v>69.0</v>
      </c>
      <c r="B70" s="5">
        <v>0.028703703703703707</v>
      </c>
      <c r="C70" s="4" t="s">
        <v>103</v>
      </c>
      <c r="D70" s="4" t="s">
        <v>14</v>
      </c>
      <c r="E70" s="4" t="s">
        <v>35</v>
      </c>
      <c r="F70" s="4"/>
    </row>
    <row r="71">
      <c r="A71" s="4">
        <v>70.0</v>
      </c>
      <c r="B71" s="5">
        <v>0.028715277777777777</v>
      </c>
      <c r="C71" s="4" t="s">
        <v>104</v>
      </c>
      <c r="D71" s="4" t="s">
        <v>105</v>
      </c>
      <c r="E71" s="4" t="s">
        <v>19</v>
      </c>
      <c r="F71" s="4"/>
    </row>
    <row r="72">
      <c r="A72" s="4">
        <v>71.0</v>
      </c>
      <c r="B72" s="5">
        <v>0.028738425925925924</v>
      </c>
      <c r="C72" s="4" t="s">
        <v>106</v>
      </c>
      <c r="D72" s="4" t="s">
        <v>22</v>
      </c>
      <c r="E72" s="4" t="s">
        <v>35</v>
      </c>
      <c r="F72" s="4"/>
    </row>
    <row r="73">
      <c r="A73" s="4">
        <v>72.0</v>
      </c>
      <c r="B73" s="5">
        <v>0.02877314814814815</v>
      </c>
      <c r="C73" s="4" t="s">
        <v>107</v>
      </c>
      <c r="D73" s="4" t="s">
        <v>62</v>
      </c>
      <c r="E73" s="4" t="s">
        <v>24</v>
      </c>
      <c r="F73" s="4"/>
    </row>
    <row r="74">
      <c r="A74" s="4">
        <v>73.0</v>
      </c>
      <c r="B74" s="5">
        <v>0.028784722222222222</v>
      </c>
      <c r="C74" s="4" t="s">
        <v>108</v>
      </c>
      <c r="D74" s="4" t="s">
        <v>66</v>
      </c>
      <c r="E74" s="4"/>
      <c r="F74" s="4"/>
    </row>
    <row r="75">
      <c r="A75" s="4">
        <v>74.0</v>
      </c>
      <c r="B75" s="5">
        <v>0.0287962962962963</v>
      </c>
      <c r="C75" s="4" t="s">
        <v>109</v>
      </c>
      <c r="D75" s="4" t="s">
        <v>79</v>
      </c>
      <c r="E75" s="4" t="s">
        <v>24</v>
      </c>
      <c r="F75" s="4"/>
    </row>
    <row r="76">
      <c r="A76" s="4">
        <v>75.0</v>
      </c>
      <c r="B76" s="5">
        <v>0.02880787037037037</v>
      </c>
      <c r="C76" s="4" t="s">
        <v>110</v>
      </c>
      <c r="D76" s="4" t="s">
        <v>40</v>
      </c>
      <c r="E76" s="4"/>
      <c r="F76" s="4"/>
    </row>
    <row r="77">
      <c r="A77" s="4">
        <v>76.0</v>
      </c>
      <c r="B77" s="5">
        <v>0.028842592592592593</v>
      </c>
      <c r="C77" s="4" t="s">
        <v>111</v>
      </c>
      <c r="D77" s="4" t="s">
        <v>85</v>
      </c>
      <c r="E77" s="4" t="s">
        <v>93</v>
      </c>
      <c r="F77" s="4"/>
    </row>
    <row r="78">
      <c r="A78" s="4">
        <v>77.0</v>
      </c>
      <c r="B78" s="5">
        <v>0.028842592592592593</v>
      </c>
      <c r="C78" s="4" t="s">
        <v>112</v>
      </c>
      <c r="D78" s="4" t="s">
        <v>22</v>
      </c>
      <c r="E78" s="4"/>
      <c r="F78" s="4"/>
    </row>
    <row r="79">
      <c r="A79" s="4">
        <v>78.0</v>
      </c>
      <c r="B79" s="5">
        <v>0.028877314814814814</v>
      </c>
      <c r="C79" s="4" t="s">
        <v>113</v>
      </c>
      <c r="D79" s="4" t="s">
        <v>43</v>
      </c>
      <c r="E79" s="4" t="s">
        <v>35</v>
      </c>
      <c r="F79" s="4"/>
    </row>
    <row r="80">
      <c r="A80" s="4">
        <v>79.0</v>
      </c>
      <c r="B80" s="5">
        <v>0.02890046296296296</v>
      </c>
      <c r="C80" s="4" t="s">
        <v>114</v>
      </c>
      <c r="D80" s="6" t="s">
        <v>26</v>
      </c>
      <c r="E80" s="4" t="s">
        <v>35</v>
      </c>
      <c r="F80" s="4"/>
    </row>
    <row r="81">
      <c r="A81" s="4">
        <v>80.0</v>
      </c>
      <c r="B81" s="5">
        <v>0.028912037037037038</v>
      </c>
      <c r="C81" s="4" t="s">
        <v>115</v>
      </c>
      <c r="D81" s="4" t="s">
        <v>79</v>
      </c>
      <c r="E81" s="4" t="s">
        <v>19</v>
      </c>
      <c r="F81" s="4"/>
    </row>
    <row r="82">
      <c r="A82" s="4">
        <v>81.0</v>
      </c>
      <c r="B82" s="5">
        <v>0.02894675925925926</v>
      </c>
      <c r="C82" s="4" t="s">
        <v>116</v>
      </c>
      <c r="D82" s="4" t="s">
        <v>22</v>
      </c>
      <c r="E82" s="4" t="s">
        <v>24</v>
      </c>
      <c r="F82" s="4"/>
    </row>
    <row r="83">
      <c r="A83" s="4">
        <v>82.0</v>
      </c>
      <c r="B83" s="5">
        <v>0.028969907407407406</v>
      </c>
      <c r="C83" s="4" t="s">
        <v>117</v>
      </c>
      <c r="D83" s="4" t="s">
        <v>40</v>
      </c>
      <c r="E83" s="4" t="s">
        <v>24</v>
      </c>
      <c r="F83" s="4"/>
    </row>
    <row r="84">
      <c r="A84" s="4">
        <v>83.0</v>
      </c>
      <c r="B84" s="5">
        <v>0.028981481481481483</v>
      </c>
      <c r="C84" s="4" t="s">
        <v>118</v>
      </c>
      <c r="D84" s="4" t="s">
        <v>85</v>
      </c>
      <c r="E84" s="4" t="s">
        <v>19</v>
      </c>
      <c r="F84" s="4"/>
    </row>
    <row r="85">
      <c r="A85" s="4">
        <v>84.0</v>
      </c>
      <c r="B85" s="5">
        <v>0.02900462962962963</v>
      </c>
      <c r="C85" s="4" t="s">
        <v>119</v>
      </c>
      <c r="D85" s="4" t="s">
        <v>85</v>
      </c>
      <c r="E85" s="4" t="s">
        <v>24</v>
      </c>
      <c r="F85" s="4"/>
    </row>
    <row r="86">
      <c r="A86" s="4">
        <v>85.0</v>
      </c>
      <c r="B86" s="5">
        <v>0.029016203703703704</v>
      </c>
      <c r="C86" s="4" t="s">
        <v>120</v>
      </c>
      <c r="D86" s="4" t="s">
        <v>72</v>
      </c>
      <c r="E86" s="4"/>
      <c r="F86" s="4"/>
    </row>
    <row r="87">
      <c r="A87" s="4">
        <v>86.0</v>
      </c>
      <c r="B87" s="5">
        <v>0.029027777777777777</v>
      </c>
      <c r="C87" s="4" t="s">
        <v>121</v>
      </c>
      <c r="D87" s="4" t="s">
        <v>79</v>
      </c>
      <c r="E87" s="4" t="s">
        <v>16</v>
      </c>
      <c r="F87" s="4"/>
    </row>
    <row r="88">
      <c r="A88" s="4">
        <v>87.0</v>
      </c>
      <c r="B88" s="5">
        <v>0.029050925925925928</v>
      </c>
      <c r="C88" s="4" t="s">
        <v>122</v>
      </c>
      <c r="D88" s="4" t="s">
        <v>123</v>
      </c>
      <c r="E88" s="4" t="s">
        <v>16</v>
      </c>
      <c r="F88" s="4"/>
    </row>
    <row r="89">
      <c r="A89" s="4">
        <v>88.0</v>
      </c>
      <c r="B89" s="5">
        <v>0.02912037037037037</v>
      </c>
      <c r="C89" s="4" t="s">
        <v>124</v>
      </c>
      <c r="D89" s="4" t="s">
        <v>32</v>
      </c>
      <c r="E89" s="4" t="s">
        <v>24</v>
      </c>
      <c r="F89" s="4"/>
    </row>
    <row r="90">
      <c r="A90" s="4">
        <v>89.0</v>
      </c>
      <c r="B90" s="5">
        <v>0.029178240740740744</v>
      </c>
      <c r="C90" s="4" t="s">
        <v>125</v>
      </c>
      <c r="D90" s="4" t="s">
        <v>7</v>
      </c>
      <c r="E90" s="4" t="s">
        <v>16</v>
      </c>
      <c r="F90" s="4"/>
    </row>
    <row r="91">
      <c r="A91" s="4">
        <v>90.0</v>
      </c>
      <c r="B91" s="5">
        <v>0.02921296296296296</v>
      </c>
      <c r="C91" s="4" t="s">
        <v>126</v>
      </c>
      <c r="D91" s="4" t="s">
        <v>123</v>
      </c>
      <c r="E91" s="4" t="s">
        <v>24</v>
      </c>
      <c r="F91" s="4"/>
    </row>
    <row r="92">
      <c r="A92" s="4">
        <v>91.0</v>
      </c>
      <c r="B92" s="5">
        <v>0.02922453703703704</v>
      </c>
      <c r="C92" s="4" t="s">
        <v>127</v>
      </c>
      <c r="D92" s="4" t="s">
        <v>32</v>
      </c>
      <c r="E92" s="4" t="s">
        <v>35</v>
      </c>
      <c r="F92" s="4"/>
    </row>
    <row r="93">
      <c r="A93" s="4">
        <v>92.0</v>
      </c>
      <c r="B93" s="5">
        <v>0.02925925925925926</v>
      </c>
      <c r="C93" s="4" t="s">
        <v>128</v>
      </c>
      <c r="D93" s="4" t="s">
        <v>14</v>
      </c>
      <c r="E93" s="4" t="s">
        <v>19</v>
      </c>
      <c r="F93" s="4"/>
    </row>
    <row r="94">
      <c r="A94" s="4">
        <v>93.0</v>
      </c>
      <c r="B94" s="5">
        <v>0.029270833333333336</v>
      </c>
      <c r="C94" s="4" t="s">
        <v>129</v>
      </c>
      <c r="D94" s="4" t="s">
        <v>7</v>
      </c>
      <c r="E94" s="4"/>
      <c r="F94" s="4"/>
    </row>
    <row r="95">
      <c r="A95" s="4">
        <v>94.0</v>
      </c>
      <c r="B95" s="5">
        <v>0.029386574074074075</v>
      </c>
      <c r="C95" s="4" t="s">
        <v>130</v>
      </c>
      <c r="D95" s="4" t="s">
        <v>62</v>
      </c>
      <c r="E95" s="4"/>
      <c r="F95" s="4"/>
    </row>
    <row r="96">
      <c r="A96" s="4">
        <v>95.0</v>
      </c>
      <c r="B96" s="5">
        <v>0.02960648148148148</v>
      </c>
      <c r="C96" s="4" t="s">
        <v>131</v>
      </c>
      <c r="D96" s="4" t="s">
        <v>66</v>
      </c>
      <c r="E96" s="4" t="s">
        <v>35</v>
      </c>
      <c r="F96" s="4"/>
    </row>
    <row r="97">
      <c r="A97" s="4">
        <v>96.0</v>
      </c>
      <c r="B97" s="5">
        <v>0.02966435185185185</v>
      </c>
      <c r="C97" s="4" t="s">
        <v>132</v>
      </c>
      <c r="D97" s="4" t="s">
        <v>40</v>
      </c>
      <c r="E97" s="4" t="s">
        <v>35</v>
      </c>
      <c r="F97" s="4"/>
    </row>
    <row r="98">
      <c r="A98" s="4">
        <v>97.0</v>
      </c>
      <c r="B98" s="5">
        <v>0.02971064814814815</v>
      </c>
      <c r="C98" s="4" t="s">
        <v>133</v>
      </c>
      <c r="D98" s="4" t="s">
        <v>12</v>
      </c>
      <c r="E98" s="4" t="s">
        <v>24</v>
      </c>
      <c r="F98" s="4"/>
    </row>
    <row r="99">
      <c r="A99" s="4">
        <v>98.0</v>
      </c>
      <c r="B99" s="5">
        <v>0.029745370370370373</v>
      </c>
      <c r="C99" s="4" t="s">
        <v>134</v>
      </c>
      <c r="D99" s="4" t="s">
        <v>29</v>
      </c>
      <c r="E99" s="4"/>
      <c r="F99" s="4"/>
    </row>
    <row r="100">
      <c r="A100" s="4">
        <v>99.0</v>
      </c>
      <c r="B100" s="5">
        <v>0.02980324074074074</v>
      </c>
      <c r="C100" s="4" t="s">
        <v>135</v>
      </c>
      <c r="D100" s="4" t="s">
        <v>123</v>
      </c>
      <c r="E100" s="4"/>
      <c r="F100" s="4"/>
    </row>
    <row r="101">
      <c r="A101" s="4">
        <v>100.0</v>
      </c>
      <c r="B101" s="5">
        <v>0.02988425925925926</v>
      </c>
      <c r="C101" s="4" t="s">
        <v>136</v>
      </c>
      <c r="D101" s="4" t="s">
        <v>137</v>
      </c>
      <c r="E101" s="4" t="s">
        <v>35</v>
      </c>
      <c r="F101" s="4"/>
    </row>
    <row r="102">
      <c r="A102" s="4">
        <v>101.0</v>
      </c>
      <c r="B102" s="5">
        <v>0.029907407407407407</v>
      </c>
      <c r="C102" s="4" t="s">
        <v>138</v>
      </c>
      <c r="D102" s="4" t="s">
        <v>32</v>
      </c>
      <c r="E102" s="4" t="s">
        <v>93</v>
      </c>
      <c r="F102" s="4"/>
    </row>
    <row r="103">
      <c r="A103" s="4">
        <v>102.0</v>
      </c>
      <c r="B103" s="5">
        <v>0.02991898148148148</v>
      </c>
      <c r="C103" s="4" t="s">
        <v>139</v>
      </c>
      <c r="D103" s="4" t="s">
        <v>85</v>
      </c>
      <c r="E103" s="4" t="s">
        <v>19</v>
      </c>
      <c r="F103" s="4"/>
    </row>
    <row r="104">
      <c r="A104" s="4">
        <v>103.0</v>
      </c>
      <c r="B104" s="5">
        <v>0.029930555555555557</v>
      </c>
      <c r="C104" s="4" t="s">
        <v>140</v>
      </c>
      <c r="D104" s="4" t="s">
        <v>79</v>
      </c>
      <c r="E104" s="4"/>
      <c r="F104" s="4"/>
    </row>
    <row r="105">
      <c r="A105" s="4">
        <v>104.0</v>
      </c>
      <c r="B105" s="5">
        <v>0.029965277777777778</v>
      </c>
      <c r="C105" s="4" t="s">
        <v>141</v>
      </c>
      <c r="D105" s="4" t="s">
        <v>123</v>
      </c>
      <c r="E105" s="4"/>
      <c r="F105" s="4"/>
    </row>
    <row r="106">
      <c r="A106" s="4">
        <v>105.0</v>
      </c>
      <c r="B106" s="5">
        <v>0.029988425925925925</v>
      </c>
      <c r="C106" s="4" t="s">
        <v>142</v>
      </c>
      <c r="D106" s="4" t="s">
        <v>32</v>
      </c>
      <c r="E106" s="4" t="s">
        <v>24</v>
      </c>
      <c r="F106" s="4"/>
    </row>
    <row r="107">
      <c r="A107" s="4">
        <v>106.0</v>
      </c>
      <c r="B107" s="5">
        <v>0.030000000000000002</v>
      </c>
      <c r="C107" s="4" t="s">
        <v>143</v>
      </c>
      <c r="D107" s="4" t="s">
        <v>32</v>
      </c>
      <c r="E107" s="4" t="s">
        <v>35</v>
      </c>
      <c r="F107" s="4"/>
    </row>
    <row r="108">
      <c r="A108" s="4">
        <v>107.0</v>
      </c>
      <c r="B108" s="5">
        <v>0.03002314814814815</v>
      </c>
      <c r="C108" s="4" t="s">
        <v>144</v>
      </c>
      <c r="D108" s="4" t="s">
        <v>137</v>
      </c>
      <c r="E108" s="4"/>
      <c r="F108" s="4"/>
    </row>
    <row r="109">
      <c r="A109" s="4">
        <v>108.0</v>
      </c>
      <c r="B109" s="5">
        <v>0.030150462962962962</v>
      </c>
      <c r="C109" s="4" t="s">
        <v>145</v>
      </c>
      <c r="D109" s="4" t="s">
        <v>22</v>
      </c>
      <c r="E109" s="4" t="s">
        <v>16</v>
      </c>
      <c r="F109" s="4"/>
    </row>
    <row r="110">
      <c r="A110" s="4">
        <v>109.0</v>
      </c>
      <c r="B110" s="5">
        <v>0.030381944444444444</v>
      </c>
      <c r="C110" s="4" t="s">
        <v>146</v>
      </c>
      <c r="D110" s="4" t="s">
        <v>137</v>
      </c>
      <c r="E110" s="4" t="s">
        <v>35</v>
      </c>
      <c r="F110" s="4"/>
    </row>
    <row r="111">
      <c r="A111" s="4">
        <v>110.0</v>
      </c>
      <c r="B111" s="5">
        <v>0.030428240740740742</v>
      </c>
      <c r="C111" s="4" t="s">
        <v>147</v>
      </c>
      <c r="D111" s="4" t="s">
        <v>7</v>
      </c>
      <c r="E111" s="4" t="s">
        <v>24</v>
      </c>
      <c r="F111" s="4"/>
    </row>
    <row r="112">
      <c r="A112" s="4">
        <v>111.0</v>
      </c>
      <c r="B112" s="5">
        <v>0.03045138888888889</v>
      </c>
      <c r="C112" s="4" t="s">
        <v>148</v>
      </c>
      <c r="D112" s="4" t="s">
        <v>12</v>
      </c>
      <c r="E112" s="4"/>
      <c r="F112" s="4"/>
    </row>
    <row r="113">
      <c r="A113" s="4">
        <v>112.0</v>
      </c>
      <c r="B113" s="5">
        <v>0.03047453703703704</v>
      </c>
      <c r="C113" s="4" t="s">
        <v>149</v>
      </c>
      <c r="D113" s="4" t="s">
        <v>150</v>
      </c>
      <c r="E113" s="4"/>
      <c r="F113" s="4"/>
    </row>
    <row r="114">
      <c r="A114" s="4">
        <v>113.0</v>
      </c>
      <c r="B114" s="5">
        <v>0.030520833333333334</v>
      </c>
      <c r="C114" s="4" t="s">
        <v>151</v>
      </c>
      <c r="D114" s="4" t="s">
        <v>22</v>
      </c>
      <c r="E114" s="4"/>
      <c r="F114" s="4"/>
    </row>
    <row r="115">
      <c r="A115" s="4">
        <v>114.0</v>
      </c>
      <c r="B115" s="5">
        <v>0.03054398148148148</v>
      </c>
      <c r="C115" s="4" t="s">
        <v>152</v>
      </c>
      <c r="D115" s="4" t="s">
        <v>14</v>
      </c>
      <c r="E115" s="4"/>
      <c r="F115" s="4"/>
    </row>
    <row r="116">
      <c r="A116" s="4">
        <v>115.0</v>
      </c>
      <c r="B116" s="5">
        <v>0.03056712962962963</v>
      </c>
      <c r="C116" s="4" t="s">
        <v>153</v>
      </c>
      <c r="D116" s="4" t="s">
        <v>150</v>
      </c>
      <c r="E116" s="4" t="s">
        <v>93</v>
      </c>
      <c r="F116" s="4"/>
    </row>
    <row r="117">
      <c r="A117" s="4">
        <v>116.0</v>
      </c>
      <c r="B117" s="5">
        <v>0.030648148148148147</v>
      </c>
      <c r="C117" s="4" t="s">
        <v>154</v>
      </c>
      <c r="D117" s="4" t="s">
        <v>29</v>
      </c>
      <c r="E117" s="4" t="s">
        <v>16</v>
      </c>
      <c r="F117" s="4"/>
    </row>
    <row r="118">
      <c r="A118" s="4">
        <v>117.0</v>
      </c>
      <c r="B118" s="5">
        <v>0.030659722222222224</v>
      </c>
      <c r="C118" s="4" t="s">
        <v>155</v>
      </c>
      <c r="D118" s="4" t="s">
        <v>54</v>
      </c>
      <c r="E118" s="4" t="s">
        <v>19</v>
      </c>
      <c r="F118" s="4"/>
    </row>
    <row r="119">
      <c r="A119" s="4">
        <v>118.0</v>
      </c>
      <c r="B119" s="5">
        <v>0.030671296296296294</v>
      </c>
      <c r="C119" s="4" t="s">
        <v>156</v>
      </c>
      <c r="D119" s="4" t="s">
        <v>22</v>
      </c>
      <c r="E119" s="4" t="s">
        <v>35</v>
      </c>
      <c r="F119" s="4"/>
    </row>
    <row r="120">
      <c r="A120" s="4">
        <v>119.0</v>
      </c>
      <c r="B120" s="5">
        <v>0.030694444444444444</v>
      </c>
      <c r="C120" s="4" t="s">
        <v>157</v>
      </c>
      <c r="D120" s="6" t="s">
        <v>26</v>
      </c>
      <c r="E120" s="4" t="s">
        <v>16</v>
      </c>
      <c r="F120" s="4"/>
    </row>
    <row r="121">
      <c r="A121" s="4">
        <v>120.0</v>
      </c>
      <c r="B121" s="5">
        <v>0.030810185185185187</v>
      </c>
      <c r="C121" s="4" t="s">
        <v>158</v>
      </c>
      <c r="D121" s="4" t="s">
        <v>18</v>
      </c>
      <c r="E121" s="4"/>
      <c r="F121" s="4"/>
    </row>
    <row r="122">
      <c r="A122" s="4">
        <v>121.0</v>
      </c>
      <c r="B122" s="5">
        <v>0.030844907407407408</v>
      </c>
      <c r="C122" s="4" t="s">
        <v>159</v>
      </c>
      <c r="D122" s="4" t="s">
        <v>22</v>
      </c>
      <c r="E122" s="4" t="s">
        <v>35</v>
      </c>
      <c r="F122" s="4"/>
    </row>
    <row r="123">
      <c r="A123" s="4">
        <v>122.0</v>
      </c>
      <c r="B123" s="5">
        <v>0.030914351851851853</v>
      </c>
      <c r="C123" s="4" t="s">
        <v>160</v>
      </c>
      <c r="D123" s="6" t="s">
        <v>26</v>
      </c>
      <c r="E123" s="4"/>
      <c r="F123" s="4"/>
    </row>
    <row r="124">
      <c r="A124" s="4">
        <v>123.0</v>
      </c>
      <c r="B124" s="5">
        <v>0.0309375</v>
      </c>
      <c r="C124" s="4" t="s">
        <v>161</v>
      </c>
      <c r="D124" s="4" t="s">
        <v>77</v>
      </c>
      <c r="E124" s="4"/>
      <c r="F124" s="4"/>
    </row>
    <row r="125">
      <c r="A125" s="4">
        <v>124.0</v>
      </c>
      <c r="B125" s="5">
        <v>0.031087962962962963</v>
      </c>
      <c r="C125" s="4" t="s">
        <v>162</v>
      </c>
      <c r="D125" s="6" t="s">
        <v>26</v>
      </c>
      <c r="E125" s="4" t="s">
        <v>24</v>
      </c>
      <c r="F125" s="4"/>
    </row>
    <row r="126">
      <c r="A126" s="4">
        <v>125.0</v>
      </c>
      <c r="B126" s="5">
        <v>0.03113425925925926</v>
      </c>
      <c r="C126" s="4" t="s">
        <v>163</v>
      </c>
      <c r="D126" s="4" t="s">
        <v>66</v>
      </c>
      <c r="E126" s="4" t="s">
        <v>24</v>
      </c>
      <c r="F126" s="4"/>
    </row>
    <row r="127">
      <c r="A127" s="4">
        <v>126.0</v>
      </c>
      <c r="B127" s="5">
        <v>0.031238425925925923</v>
      </c>
      <c r="C127" s="4" t="s">
        <v>164</v>
      </c>
      <c r="D127" s="4" t="s">
        <v>62</v>
      </c>
      <c r="E127" s="4" t="s">
        <v>19</v>
      </c>
      <c r="F127" s="4"/>
    </row>
    <row r="128">
      <c r="A128" s="4">
        <v>127.0</v>
      </c>
      <c r="B128" s="5">
        <v>0.031238425925925923</v>
      </c>
      <c r="C128" s="4" t="s">
        <v>165</v>
      </c>
      <c r="D128" s="4" t="s">
        <v>43</v>
      </c>
      <c r="E128" s="4" t="s">
        <v>24</v>
      </c>
      <c r="F128" s="4"/>
    </row>
    <row r="129">
      <c r="A129" s="4">
        <v>128.0</v>
      </c>
      <c r="B129" s="5">
        <v>0.03133101851851852</v>
      </c>
      <c r="C129" s="4" t="s">
        <v>166</v>
      </c>
      <c r="D129" s="4" t="s">
        <v>29</v>
      </c>
      <c r="E129" s="4"/>
      <c r="F129" s="4"/>
    </row>
    <row r="130">
      <c r="A130" s="4">
        <v>129.0</v>
      </c>
      <c r="B130" s="5">
        <v>0.03141203703703704</v>
      </c>
      <c r="C130" s="4" t="s">
        <v>167</v>
      </c>
      <c r="D130" s="6" t="s">
        <v>26</v>
      </c>
      <c r="E130" s="4" t="s">
        <v>35</v>
      </c>
      <c r="F130" s="4"/>
    </row>
    <row r="131">
      <c r="A131" s="4">
        <v>130.0</v>
      </c>
      <c r="B131" s="5">
        <v>0.031435185185185184</v>
      </c>
      <c r="C131" s="4" t="s">
        <v>168</v>
      </c>
      <c r="D131" s="4" t="s">
        <v>105</v>
      </c>
      <c r="E131" s="4" t="s">
        <v>169</v>
      </c>
      <c r="F131" s="4"/>
    </row>
    <row r="132">
      <c r="A132" s="4">
        <v>131.0</v>
      </c>
      <c r="B132" s="5">
        <v>0.031504629629629625</v>
      </c>
      <c r="C132" s="4" t="s">
        <v>170</v>
      </c>
      <c r="D132" s="4" t="s">
        <v>137</v>
      </c>
      <c r="E132" s="4" t="s">
        <v>35</v>
      </c>
      <c r="F132" s="4"/>
    </row>
    <row r="133">
      <c r="A133" s="4">
        <v>132.0</v>
      </c>
      <c r="B133" s="5">
        <v>0.03152777777777778</v>
      </c>
      <c r="C133" s="4" t="s">
        <v>171</v>
      </c>
      <c r="D133" s="4" t="s">
        <v>77</v>
      </c>
      <c r="E133" s="4" t="s">
        <v>16</v>
      </c>
      <c r="F133" s="4"/>
    </row>
    <row r="134">
      <c r="A134" s="4">
        <v>133.0</v>
      </c>
      <c r="B134" s="5">
        <v>0.03159722222222222</v>
      </c>
      <c r="C134" s="4" t="s">
        <v>172</v>
      </c>
      <c r="D134" s="4" t="s">
        <v>22</v>
      </c>
      <c r="E134" s="4" t="s">
        <v>24</v>
      </c>
      <c r="F134" s="4"/>
    </row>
    <row r="135">
      <c r="A135" s="4">
        <v>134.0</v>
      </c>
      <c r="B135" s="5">
        <v>0.031712962962962964</v>
      </c>
      <c r="C135" s="4" t="s">
        <v>173</v>
      </c>
      <c r="D135" s="4" t="s">
        <v>7</v>
      </c>
      <c r="E135" s="4" t="s">
        <v>19</v>
      </c>
      <c r="F135" s="4"/>
    </row>
    <row r="136">
      <c r="A136" s="4">
        <v>135.0</v>
      </c>
      <c r="B136" s="5">
        <v>0.03175925925925926</v>
      </c>
      <c r="C136" s="4" t="s">
        <v>174</v>
      </c>
      <c r="D136" s="4" t="s">
        <v>150</v>
      </c>
      <c r="E136" s="4" t="s">
        <v>35</v>
      </c>
      <c r="F136" s="4"/>
    </row>
    <row r="137">
      <c r="A137" s="4">
        <v>136.0</v>
      </c>
      <c r="B137" s="5">
        <v>0.03181712962962963</v>
      </c>
      <c r="C137" s="4" t="s">
        <v>175</v>
      </c>
      <c r="D137" s="4" t="s">
        <v>77</v>
      </c>
      <c r="E137" s="4" t="s">
        <v>35</v>
      </c>
      <c r="F137" s="4"/>
    </row>
    <row r="138">
      <c r="A138" s="4">
        <v>137.0</v>
      </c>
      <c r="B138" s="5">
        <v>0.03185185185185185</v>
      </c>
      <c r="C138" s="4" t="s">
        <v>176</v>
      </c>
      <c r="D138" s="4" t="s">
        <v>85</v>
      </c>
      <c r="E138" s="4"/>
      <c r="F138" s="4"/>
    </row>
    <row r="139">
      <c r="A139" s="4">
        <v>138.0</v>
      </c>
      <c r="B139" s="5">
        <v>0.03197916666666666</v>
      </c>
      <c r="C139" s="4" t="s">
        <v>177</v>
      </c>
      <c r="D139" s="4" t="s">
        <v>7</v>
      </c>
      <c r="E139" s="4" t="s">
        <v>35</v>
      </c>
      <c r="F139" s="4"/>
    </row>
    <row r="140">
      <c r="A140" s="4">
        <v>139.0</v>
      </c>
      <c r="B140" s="5">
        <v>0.03199074074074074</v>
      </c>
      <c r="C140" s="4" t="s">
        <v>178</v>
      </c>
      <c r="D140" s="4" t="s">
        <v>12</v>
      </c>
      <c r="E140" s="4" t="s">
        <v>16</v>
      </c>
      <c r="F140" s="4"/>
    </row>
    <row r="141">
      <c r="A141" s="4">
        <v>140.0</v>
      </c>
      <c r="B141" s="5">
        <v>0.03208333333333333</v>
      </c>
      <c r="C141" s="4" t="s">
        <v>179</v>
      </c>
      <c r="D141" s="4" t="s">
        <v>79</v>
      </c>
      <c r="E141" s="4" t="s">
        <v>24</v>
      </c>
      <c r="F141" s="4"/>
    </row>
    <row r="142">
      <c r="A142" s="4">
        <v>141.0</v>
      </c>
      <c r="B142" s="5">
        <v>0.032094907407407405</v>
      </c>
      <c r="C142" s="4" t="s">
        <v>180</v>
      </c>
      <c r="D142" s="4" t="s">
        <v>32</v>
      </c>
      <c r="E142" s="4" t="s">
        <v>19</v>
      </c>
      <c r="F142" s="4"/>
    </row>
    <row r="143">
      <c r="A143" s="4">
        <v>142.0</v>
      </c>
      <c r="B143" s="5">
        <v>0.03210648148148148</v>
      </c>
      <c r="C143" s="4" t="s">
        <v>181</v>
      </c>
      <c r="D143" s="4" t="s">
        <v>29</v>
      </c>
      <c r="E143" s="4" t="s">
        <v>35</v>
      </c>
      <c r="F143" s="4"/>
    </row>
    <row r="144">
      <c r="A144" s="4">
        <v>143.0</v>
      </c>
      <c r="B144" s="5">
        <v>0.0321412037037037</v>
      </c>
      <c r="C144" s="4" t="s">
        <v>182</v>
      </c>
      <c r="D144" s="4" t="s">
        <v>43</v>
      </c>
      <c r="E144" s="4" t="s">
        <v>24</v>
      </c>
      <c r="F144" s="4"/>
    </row>
    <row r="145">
      <c r="A145" s="4">
        <v>144.0</v>
      </c>
      <c r="B145" s="5">
        <v>0.032199074074074074</v>
      </c>
      <c r="C145" s="4" t="s">
        <v>183</v>
      </c>
      <c r="D145" s="4" t="s">
        <v>12</v>
      </c>
      <c r="E145" s="4"/>
      <c r="F145" s="4"/>
    </row>
    <row r="146">
      <c r="A146" s="4">
        <v>145.0</v>
      </c>
      <c r="B146" s="5">
        <v>0.03229166666666667</v>
      </c>
      <c r="C146" s="4" t="s">
        <v>184</v>
      </c>
      <c r="D146" s="4" t="s">
        <v>137</v>
      </c>
      <c r="E146" s="4" t="s">
        <v>19</v>
      </c>
      <c r="F146" s="4" t="s">
        <v>8</v>
      </c>
    </row>
    <row r="147">
      <c r="A147" s="4">
        <v>146.0</v>
      </c>
      <c r="B147" s="5">
        <v>0.03246527777777778</v>
      </c>
      <c r="C147" s="4" t="s">
        <v>185</v>
      </c>
      <c r="D147" s="4" t="s">
        <v>43</v>
      </c>
      <c r="E147" s="4" t="s">
        <v>35</v>
      </c>
      <c r="F147" s="4"/>
    </row>
    <row r="148">
      <c r="A148" s="4">
        <v>147.0</v>
      </c>
      <c r="B148" s="5">
        <v>0.03252314814814815</v>
      </c>
      <c r="C148" s="4" t="s">
        <v>186</v>
      </c>
      <c r="D148" s="4" t="s">
        <v>18</v>
      </c>
      <c r="E148" s="4" t="s">
        <v>35</v>
      </c>
      <c r="F148" s="4"/>
    </row>
    <row r="149">
      <c r="A149" s="4">
        <v>148.0</v>
      </c>
      <c r="B149" s="5">
        <v>0.03256944444444444</v>
      </c>
      <c r="C149" s="4" t="s">
        <v>187</v>
      </c>
      <c r="D149" s="4" t="s">
        <v>29</v>
      </c>
      <c r="E149" s="4"/>
      <c r="F149" s="4"/>
    </row>
    <row r="150">
      <c r="A150" s="4">
        <v>149.0</v>
      </c>
      <c r="B150" s="5">
        <v>0.03259259259259259</v>
      </c>
      <c r="C150" s="4" t="s">
        <v>188</v>
      </c>
      <c r="D150" s="4" t="s">
        <v>7</v>
      </c>
      <c r="E150" s="4"/>
      <c r="F150" s="4"/>
    </row>
    <row r="151">
      <c r="A151" s="4">
        <v>150.0</v>
      </c>
      <c r="B151" s="5">
        <v>0.03261574074074074</v>
      </c>
      <c r="C151" s="4" t="s">
        <v>189</v>
      </c>
      <c r="D151" s="4" t="s">
        <v>40</v>
      </c>
      <c r="E151" s="4" t="s">
        <v>16</v>
      </c>
      <c r="F151" s="4"/>
    </row>
    <row r="152">
      <c r="A152" s="4">
        <v>151.0</v>
      </c>
      <c r="B152" s="5">
        <v>0.032777777777777774</v>
      </c>
      <c r="C152" s="4" t="s">
        <v>190</v>
      </c>
      <c r="D152" s="4" t="s">
        <v>79</v>
      </c>
      <c r="E152" s="4" t="s">
        <v>24</v>
      </c>
      <c r="F152" s="4"/>
    </row>
    <row r="153">
      <c r="A153" s="4">
        <v>152.0</v>
      </c>
      <c r="B153" s="5">
        <v>0.03284722222222222</v>
      </c>
      <c r="C153" s="4" t="s">
        <v>191</v>
      </c>
      <c r="D153" s="4" t="s">
        <v>40</v>
      </c>
      <c r="E153" s="4" t="s">
        <v>35</v>
      </c>
      <c r="F153" s="4"/>
    </row>
    <row r="154">
      <c r="A154" s="4">
        <v>153.0</v>
      </c>
      <c r="B154" s="5">
        <v>0.03293981481481482</v>
      </c>
      <c r="C154" s="4" t="s">
        <v>192</v>
      </c>
      <c r="D154" s="4" t="s">
        <v>85</v>
      </c>
      <c r="E154" s="4" t="s">
        <v>35</v>
      </c>
      <c r="F154" s="4"/>
    </row>
    <row r="155">
      <c r="A155" s="4">
        <v>154.0</v>
      </c>
      <c r="B155" s="5">
        <v>0.03305555555555555</v>
      </c>
      <c r="C155" s="4" t="s">
        <v>193</v>
      </c>
      <c r="D155" s="4" t="s">
        <v>50</v>
      </c>
      <c r="E155" s="4" t="s">
        <v>93</v>
      </c>
      <c r="F155" s="4"/>
    </row>
    <row r="156">
      <c r="A156" s="4">
        <v>155.0</v>
      </c>
      <c r="B156" s="5">
        <v>0.03321759259259259</v>
      </c>
      <c r="C156" s="4" t="s">
        <v>194</v>
      </c>
      <c r="D156" s="4" t="s">
        <v>77</v>
      </c>
      <c r="E156" s="4" t="s">
        <v>35</v>
      </c>
      <c r="F156" s="4"/>
    </row>
    <row r="157">
      <c r="A157" s="4">
        <v>156.0</v>
      </c>
      <c r="B157" s="5">
        <v>0.03325231481481481</v>
      </c>
      <c r="C157" s="4" t="s">
        <v>195</v>
      </c>
      <c r="D157" s="4" t="s">
        <v>7</v>
      </c>
      <c r="E157" s="4" t="s">
        <v>16</v>
      </c>
      <c r="F157" s="4"/>
    </row>
    <row r="158">
      <c r="A158" s="4">
        <v>157.0</v>
      </c>
      <c r="B158" s="5">
        <v>0.033344907407407406</v>
      </c>
      <c r="C158" s="4" t="s">
        <v>196</v>
      </c>
      <c r="D158" s="4" t="s">
        <v>29</v>
      </c>
      <c r="E158" s="4" t="s">
        <v>24</v>
      </c>
      <c r="F158" s="4"/>
    </row>
    <row r="159">
      <c r="A159" s="4">
        <v>158.0</v>
      </c>
      <c r="B159" s="5">
        <v>0.03335648148148149</v>
      </c>
      <c r="C159" s="4" t="s">
        <v>197</v>
      </c>
      <c r="D159" s="4" t="s">
        <v>29</v>
      </c>
      <c r="E159" s="4" t="s">
        <v>35</v>
      </c>
      <c r="F159" s="4"/>
    </row>
    <row r="160">
      <c r="A160" s="4">
        <v>159.0</v>
      </c>
      <c r="B160" s="5">
        <v>0.033368055555555554</v>
      </c>
      <c r="C160" s="4" t="s">
        <v>198</v>
      </c>
      <c r="D160" s="4" t="s">
        <v>32</v>
      </c>
      <c r="E160" s="4" t="s">
        <v>35</v>
      </c>
      <c r="F160" s="4"/>
    </row>
    <row r="161">
      <c r="A161" s="4">
        <v>160.0</v>
      </c>
      <c r="B161" s="5">
        <v>0.03340277777777778</v>
      </c>
      <c r="C161" s="4" t="s">
        <v>199</v>
      </c>
      <c r="D161" s="4" t="s">
        <v>43</v>
      </c>
      <c r="E161" s="4" t="s">
        <v>93</v>
      </c>
      <c r="F161" s="4"/>
    </row>
    <row r="162">
      <c r="A162" s="4">
        <v>161.0</v>
      </c>
      <c r="B162" s="5">
        <v>0.03341435185185185</v>
      </c>
      <c r="C162" s="4" t="s">
        <v>200</v>
      </c>
      <c r="D162" s="4" t="s">
        <v>22</v>
      </c>
      <c r="E162" s="4" t="s">
        <v>19</v>
      </c>
      <c r="F162" s="4"/>
    </row>
    <row r="163">
      <c r="A163" s="4">
        <v>162.0</v>
      </c>
      <c r="B163" s="5">
        <v>0.0334375</v>
      </c>
      <c r="C163" s="4" t="s">
        <v>201</v>
      </c>
      <c r="D163" s="4" t="s">
        <v>77</v>
      </c>
      <c r="E163" s="4" t="s">
        <v>24</v>
      </c>
      <c r="F163" s="4"/>
    </row>
    <row r="164">
      <c r="A164" s="4">
        <v>163.0</v>
      </c>
      <c r="B164" s="5">
        <v>0.03347222222222222</v>
      </c>
      <c r="C164" s="4" t="s">
        <v>202</v>
      </c>
      <c r="D164" s="4" t="s">
        <v>14</v>
      </c>
      <c r="E164" s="4" t="s">
        <v>24</v>
      </c>
      <c r="F164" s="4"/>
    </row>
    <row r="165">
      <c r="A165" s="4">
        <v>164.0</v>
      </c>
      <c r="B165" s="5">
        <v>0.03349537037037038</v>
      </c>
      <c r="C165" s="4" t="s">
        <v>203</v>
      </c>
      <c r="D165" s="4" t="s">
        <v>66</v>
      </c>
      <c r="E165" s="4" t="s">
        <v>19</v>
      </c>
      <c r="F165" s="4"/>
    </row>
    <row r="166">
      <c r="A166" s="4">
        <v>165.0</v>
      </c>
      <c r="B166" s="5">
        <v>0.03350694444444444</v>
      </c>
      <c r="C166" s="4" t="s">
        <v>204</v>
      </c>
      <c r="D166" s="4" t="s">
        <v>77</v>
      </c>
      <c r="E166" s="4" t="s">
        <v>19</v>
      </c>
      <c r="F166" s="4"/>
    </row>
    <row r="167">
      <c r="A167" s="4">
        <v>166.0</v>
      </c>
      <c r="B167" s="5">
        <v>0.03353009259259259</v>
      </c>
      <c r="C167" s="4" t="s">
        <v>205</v>
      </c>
      <c r="D167" s="4" t="s">
        <v>22</v>
      </c>
      <c r="E167" s="4"/>
      <c r="F167" s="4"/>
    </row>
    <row r="168">
      <c r="A168" s="4">
        <v>167.0</v>
      </c>
      <c r="B168" s="5">
        <v>0.03364583333333333</v>
      </c>
      <c r="C168" s="4" t="s">
        <v>206</v>
      </c>
      <c r="D168" s="4" t="s">
        <v>123</v>
      </c>
      <c r="E168" s="4"/>
      <c r="F168" s="4"/>
    </row>
    <row r="169">
      <c r="A169" s="4">
        <v>168.0</v>
      </c>
      <c r="B169" s="5">
        <v>0.033819444444444444</v>
      </c>
      <c r="C169" s="4" t="s">
        <v>207</v>
      </c>
      <c r="D169" s="4" t="s">
        <v>66</v>
      </c>
      <c r="E169" s="4"/>
      <c r="F169" s="4"/>
    </row>
    <row r="170">
      <c r="A170" s="4">
        <v>169.0</v>
      </c>
      <c r="B170" s="5">
        <v>0.03384259259259259</v>
      </c>
      <c r="C170" s="4" t="s">
        <v>208</v>
      </c>
      <c r="D170" s="4" t="s">
        <v>54</v>
      </c>
      <c r="E170" s="4" t="s">
        <v>16</v>
      </c>
      <c r="F170" s="4"/>
    </row>
    <row r="171">
      <c r="A171" s="4">
        <v>170.0</v>
      </c>
      <c r="B171" s="5">
        <v>0.03400462962962963</v>
      </c>
      <c r="C171" s="4" t="s">
        <v>209</v>
      </c>
      <c r="D171" s="4" t="s">
        <v>22</v>
      </c>
      <c r="E171" s="4" t="s">
        <v>169</v>
      </c>
      <c r="F171" s="4"/>
    </row>
    <row r="172">
      <c r="A172" s="4">
        <v>171.0</v>
      </c>
      <c r="B172" s="5">
        <v>0.034166666666666665</v>
      </c>
      <c r="C172" s="4" t="s">
        <v>210</v>
      </c>
      <c r="D172" s="4" t="s">
        <v>62</v>
      </c>
      <c r="E172" s="4" t="s">
        <v>16</v>
      </c>
      <c r="F172" s="4"/>
    </row>
    <row r="173">
      <c r="A173" s="4">
        <v>172.0</v>
      </c>
      <c r="B173" s="5">
        <v>0.03420138888888889</v>
      </c>
      <c r="C173" s="4" t="s">
        <v>211</v>
      </c>
      <c r="D173" s="4" t="s">
        <v>212</v>
      </c>
      <c r="E173" s="4" t="s">
        <v>35</v>
      </c>
      <c r="F173" s="4"/>
    </row>
    <row r="174">
      <c r="A174" s="4">
        <v>173.0</v>
      </c>
      <c r="B174" s="5">
        <v>0.03421296296296296</v>
      </c>
      <c r="C174" s="4" t="s">
        <v>213</v>
      </c>
      <c r="D174" s="4" t="s">
        <v>18</v>
      </c>
      <c r="E174" s="4" t="s">
        <v>19</v>
      </c>
      <c r="F174" s="4"/>
    </row>
    <row r="175">
      <c r="A175" s="4">
        <v>174.0</v>
      </c>
      <c r="B175" s="5">
        <v>0.03429398148148148</v>
      </c>
      <c r="C175" s="4" t="s">
        <v>214</v>
      </c>
      <c r="D175" s="4" t="s">
        <v>137</v>
      </c>
      <c r="E175" s="4" t="s">
        <v>24</v>
      </c>
      <c r="F175" s="4"/>
    </row>
    <row r="176">
      <c r="A176" s="4">
        <v>175.0</v>
      </c>
      <c r="B176" s="5">
        <v>0.0343287037037037</v>
      </c>
      <c r="C176" s="4" t="s">
        <v>215</v>
      </c>
      <c r="D176" s="4" t="s">
        <v>43</v>
      </c>
      <c r="E176" s="4" t="s">
        <v>35</v>
      </c>
      <c r="F176" s="4"/>
    </row>
    <row r="177">
      <c r="A177" s="4">
        <v>176.0</v>
      </c>
      <c r="B177" s="5">
        <v>0.034375</v>
      </c>
      <c r="C177" s="4" t="s">
        <v>216</v>
      </c>
      <c r="D177" s="4" t="s">
        <v>12</v>
      </c>
      <c r="E177" s="4" t="s">
        <v>19</v>
      </c>
      <c r="F177" s="4"/>
    </row>
    <row r="178">
      <c r="A178" s="4">
        <v>177.0</v>
      </c>
      <c r="B178" s="5">
        <v>0.03439814814814815</v>
      </c>
      <c r="C178" s="4" t="s">
        <v>217</v>
      </c>
      <c r="D178" s="4" t="s">
        <v>62</v>
      </c>
      <c r="E178" s="4" t="s">
        <v>169</v>
      </c>
      <c r="F178" s="4"/>
    </row>
    <row r="179">
      <c r="A179" s="4">
        <v>178.0</v>
      </c>
      <c r="B179" s="5">
        <v>0.03443287037037037</v>
      </c>
      <c r="C179" s="4" t="s">
        <v>218</v>
      </c>
      <c r="D179" s="4" t="s">
        <v>29</v>
      </c>
      <c r="E179" s="4"/>
      <c r="F179" s="4"/>
    </row>
    <row r="180">
      <c r="A180" s="4">
        <v>179.0</v>
      </c>
      <c r="B180" s="5">
        <v>0.03446759259259259</v>
      </c>
      <c r="C180" s="4" t="s">
        <v>219</v>
      </c>
      <c r="D180" s="4" t="s">
        <v>62</v>
      </c>
      <c r="E180" s="4" t="s">
        <v>169</v>
      </c>
      <c r="F180" s="4"/>
    </row>
    <row r="181">
      <c r="A181" s="4">
        <v>180.0</v>
      </c>
      <c r="B181" s="5">
        <v>0.034722222222222224</v>
      </c>
      <c r="C181" s="4" t="s">
        <v>220</v>
      </c>
      <c r="D181" s="4" t="s">
        <v>54</v>
      </c>
      <c r="E181" s="4" t="s">
        <v>19</v>
      </c>
      <c r="F181" s="4"/>
    </row>
    <row r="182">
      <c r="A182" s="4">
        <v>181.0</v>
      </c>
      <c r="B182" s="5">
        <v>0.03480324074074074</v>
      </c>
      <c r="C182" s="4" t="s">
        <v>221</v>
      </c>
      <c r="D182" s="4" t="s">
        <v>212</v>
      </c>
      <c r="E182" s="4"/>
      <c r="F182" s="4"/>
    </row>
    <row r="183">
      <c r="A183" s="4">
        <v>182.0</v>
      </c>
      <c r="B183" s="5">
        <v>0.03481481481481482</v>
      </c>
      <c r="C183" s="4" t="s">
        <v>222</v>
      </c>
      <c r="D183" s="4" t="s">
        <v>85</v>
      </c>
      <c r="E183" s="4" t="s">
        <v>19</v>
      </c>
      <c r="F183" s="4"/>
    </row>
    <row r="184">
      <c r="A184" s="4">
        <v>183.0</v>
      </c>
      <c r="B184" s="5">
        <v>0.03484953703703704</v>
      </c>
      <c r="C184" s="4" t="s">
        <v>223</v>
      </c>
      <c r="D184" s="4" t="s">
        <v>224</v>
      </c>
      <c r="E184" s="4" t="s">
        <v>24</v>
      </c>
      <c r="F184" s="4"/>
    </row>
    <row r="185">
      <c r="A185" s="4">
        <v>184.0</v>
      </c>
      <c r="B185" s="5">
        <v>0.03491898148148149</v>
      </c>
      <c r="C185" s="4" t="s">
        <v>225</v>
      </c>
      <c r="D185" s="4" t="s">
        <v>32</v>
      </c>
      <c r="E185" s="4"/>
      <c r="F185" s="4"/>
    </row>
    <row r="186">
      <c r="A186" s="4">
        <v>185.0</v>
      </c>
      <c r="B186" s="5">
        <v>0.0349537037037037</v>
      </c>
      <c r="C186" s="4" t="s">
        <v>226</v>
      </c>
      <c r="D186" s="4" t="s">
        <v>66</v>
      </c>
      <c r="E186" s="4"/>
      <c r="F186" s="4"/>
    </row>
    <row r="187">
      <c r="A187" s="4">
        <v>186.0</v>
      </c>
      <c r="B187" s="5">
        <v>0.035</v>
      </c>
      <c r="C187" s="4" t="s">
        <v>227</v>
      </c>
      <c r="D187" s="4" t="s">
        <v>123</v>
      </c>
      <c r="E187" s="4" t="s">
        <v>16</v>
      </c>
      <c r="F187" s="4"/>
    </row>
    <row r="188">
      <c r="A188" s="4">
        <v>187.0</v>
      </c>
      <c r="B188" s="5">
        <v>0.03505787037037037</v>
      </c>
      <c r="C188" s="4" t="s">
        <v>228</v>
      </c>
      <c r="D188" s="4" t="s">
        <v>137</v>
      </c>
      <c r="E188" s="4" t="s">
        <v>93</v>
      </c>
      <c r="F188" s="4"/>
    </row>
    <row r="189">
      <c r="A189" s="4">
        <v>189.0</v>
      </c>
      <c r="B189" s="5">
        <v>0.03519675925925926</v>
      </c>
      <c r="C189" s="4" t="s">
        <v>229</v>
      </c>
      <c r="D189" s="4" t="s">
        <v>52</v>
      </c>
      <c r="E189" s="4" t="s">
        <v>35</v>
      </c>
      <c r="F189" s="4"/>
    </row>
    <row r="190">
      <c r="A190" s="4">
        <v>190.0</v>
      </c>
      <c r="B190" s="5">
        <v>0.03532407407407408</v>
      </c>
      <c r="C190" s="4" t="s">
        <v>230</v>
      </c>
      <c r="D190" s="4" t="s">
        <v>79</v>
      </c>
      <c r="E190" s="4" t="s">
        <v>19</v>
      </c>
      <c r="F190" s="4"/>
    </row>
    <row r="191">
      <c r="A191" s="4">
        <v>191.0</v>
      </c>
      <c r="B191" s="5">
        <v>0.035416666666666666</v>
      </c>
      <c r="C191" s="4" t="s">
        <v>231</v>
      </c>
      <c r="D191" s="4" t="s">
        <v>212</v>
      </c>
      <c r="E191" s="4" t="s">
        <v>35</v>
      </c>
      <c r="F191" s="4"/>
    </row>
    <row r="192">
      <c r="A192" s="4">
        <v>192.0</v>
      </c>
      <c r="B192" s="5">
        <v>0.03547453703703704</v>
      </c>
      <c r="C192" s="4" t="s">
        <v>232</v>
      </c>
      <c r="D192" s="4" t="s">
        <v>62</v>
      </c>
      <c r="E192" s="4"/>
      <c r="F192" s="4"/>
    </row>
    <row r="193">
      <c r="A193" s="4">
        <v>193.0</v>
      </c>
      <c r="B193" s="5">
        <v>0.03547453703703704</v>
      </c>
      <c r="C193" s="4" t="s">
        <v>233</v>
      </c>
      <c r="D193" s="4" t="s">
        <v>123</v>
      </c>
      <c r="E193" s="4" t="s">
        <v>37</v>
      </c>
      <c r="F193" s="4"/>
    </row>
    <row r="194">
      <c r="A194" s="4">
        <v>194.0</v>
      </c>
      <c r="B194" s="5">
        <v>0.03547453703703704</v>
      </c>
      <c r="C194" s="4" t="s">
        <v>234</v>
      </c>
      <c r="D194" s="4" t="s">
        <v>18</v>
      </c>
      <c r="E194" s="4" t="s">
        <v>16</v>
      </c>
      <c r="F194" s="4"/>
    </row>
    <row r="195">
      <c r="A195" s="4">
        <v>195.0</v>
      </c>
      <c r="B195" s="5">
        <v>0.03560185185185185</v>
      </c>
      <c r="C195" s="4" t="s">
        <v>235</v>
      </c>
      <c r="D195" s="4" t="s">
        <v>12</v>
      </c>
      <c r="E195" s="4" t="s">
        <v>93</v>
      </c>
      <c r="F195" s="4"/>
    </row>
    <row r="196">
      <c r="A196" s="4">
        <v>196.0</v>
      </c>
      <c r="B196" s="5">
        <v>0.035682870370370365</v>
      </c>
      <c r="C196" s="4" t="s">
        <v>236</v>
      </c>
      <c r="D196" s="4" t="s">
        <v>85</v>
      </c>
      <c r="E196" s="4" t="s">
        <v>93</v>
      </c>
      <c r="F196" s="4"/>
    </row>
    <row r="197">
      <c r="A197" s="4">
        <v>197.0</v>
      </c>
      <c r="B197" s="5">
        <v>0.03574074074074074</v>
      </c>
      <c r="C197" s="4" t="s">
        <v>237</v>
      </c>
      <c r="D197" s="4" t="s">
        <v>7</v>
      </c>
      <c r="E197" s="4"/>
      <c r="F197" s="4"/>
    </row>
    <row r="198">
      <c r="A198" s="4">
        <v>198.0</v>
      </c>
      <c r="B198" s="5">
        <v>0.03575231481481481</v>
      </c>
      <c r="C198" s="4" t="s">
        <v>238</v>
      </c>
      <c r="D198" s="4" t="s">
        <v>22</v>
      </c>
      <c r="E198" s="4" t="s">
        <v>19</v>
      </c>
      <c r="F198" s="4"/>
    </row>
    <row r="199">
      <c r="A199" s="4">
        <v>199.0</v>
      </c>
      <c r="B199" s="5">
        <v>0.035787037037037034</v>
      </c>
      <c r="C199" s="4" t="s">
        <v>239</v>
      </c>
      <c r="D199" s="4" t="s">
        <v>62</v>
      </c>
      <c r="E199" s="4"/>
      <c r="F199" s="4"/>
    </row>
    <row r="200">
      <c r="A200" s="4">
        <v>200.0</v>
      </c>
      <c r="B200" s="5">
        <v>0.03596064814814815</v>
      </c>
      <c r="C200" s="4" t="s">
        <v>240</v>
      </c>
      <c r="D200" s="4" t="s">
        <v>105</v>
      </c>
      <c r="E200" s="4" t="s">
        <v>19</v>
      </c>
      <c r="F200" s="4"/>
    </row>
    <row r="201">
      <c r="A201" s="4">
        <v>201.0</v>
      </c>
      <c r="B201" s="5">
        <v>0.03607638888888889</v>
      </c>
      <c r="C201" s="4" t="s">
        <v>241</v>
      </c>
      <c r="D201" s="6" t="s">
        <v>26</v>
      </c>
      <c r="E201" s="4" t="s">
        <v>16</v>
      </c>
      <c r="F201" s="4"/>
    </row>
    <row r="202">
      <c r="A202" s="4">
        <v>202.0</v>
      </c>
      <c r="B202" s="5">
        <v>0.03608796296296297</v>
      </c>
      <c r="C202" s="4" t="s">
        <v>242</v>
      </c>
      <c r="D202" s="4" t="s">
        <v>150</v>
      </c>
      <c r="E202" s="4" t="s">
        <v>93</v>
      </c>
      <c r="F202" s="4"/>
    </row>
    <row r="203">
      <c r="A203" s="4">
        <v>203.0</v>
      </c>
      <c r="B203" s="5">
        <v>0.03609953703703704</v>
      </c>
      <c r="C203" s="4" t="s">
        <v>243</v>
      </c>
      <c r="D203" s="4" t="s">
        <v>66</v>
      </c>
      <c r="E203" s="4" t="s">
        <v>19</v>
      </c>
      <c r="F203" s="4"/>
    </row>
    <row r="204">
      <c r="A204" s="4">
        <v>204.0</v>
      </c>
      <c r="B204" s="5">
        <v>0.0361574074074074</v>
      </c>
      <c r="C204" s="4" t="s">
        <v>244</v>
      </c>
      <c r="D204" s="4" t="s">
        <v>32</v>
      </c>
      <c r="E204" s="4" t="s">
        <v>24</v>
      </c>
      <c r="F204" s="4"/>
    </row>
    <row r="205">
      <c r="A205" s="4">
        <v>205.0</v>
      </c>
      <c r="B205" s="5">
        <v>0.03635416666666667</v>
      </c>
      <c r="C205" s="4" t="s">
        <v>245</v>
      </c>
      <c r="D205" s="4" t="s">
        <v>12</v>
      </c>
      <c r="E205" s="4" t="s">
        <v>246</v>
      </c>
      <c r="F205" s="4"/>
    </row>
    <row r="206">
      <c r="A206" s="4">
        <v>206.0</v>
      </c>
      <c r="B206" s="5">
        <v>0.03640046296296296</v>
      </c>
      <c r="C206" s="4" t="s">
        <v>247</v>
      </c>
      <c r="D206" s="4" t="s">
        <v>248</v>
      </c>
      <c r="E206" s="4"/>
      <c r="F206" s="4"/>
    </row>
    <row r="207">
      <c r="A207" s="4">
        <v>207.0</v>
      </c>
      <c r="B207" s="5">
        <v>0.036446759259259255</v>
      </c>
      <c r="C207" s="4" t="s">
        <v>249</v>
      </c>
      <c r="D207" s="4" t="s">
        <v>137</v>
      </c>
      <c r="E207" s="4" t="s">
        <v>16</v>
      </c>
      <c r="F207" s="4"/>
    </row>
    <row r="208">
      <c r="A208" s="4">
        <v>208.0</v>
      </c>
      <c r="B208" s="5">
        <v>0.036458333333333336</v>
      </c>
      <c r="C208" s="4" t="s">
        <v>250</v>
      </c>
      <c r="D208" s="4" t="s">
        <v>66</v>
      </c>
      <c r="E208" s="4" t="s">
        <v>93</v>
      </c>
      <c r="F208" s="4"/>
    </row>
    <row r="209">
      <c r="A209" s="4">
        <v>209.0</v>
      </c>
      <c r="B209" s="5">
        <v>0.03646990740740741</v>
      </c>
      <c r="C209" s="4" t="s">
        <v>251</v>
      </c>
      <c r="D209" s="4" t="s">
        <v>22</v>
      </c>
      <c r="E209" s="4"/>
      <c r="F209" s="4"/>
    </row>
    <row r="210">
      <c r="A210" s="4">
        <v>210.0</v>
      </c>
      <c r="B210" s="5">
        <v>0.03648148148148148</v>
      </c>
      <c r="C210" s="4" t="s">
        <v>252</v>
      </c>
      <c r="D210" s="4" t="s">
        <v>150</v>
      </c>
      <c r="E210" s="4"/>
      <c r="F210" s="4"/>
    </row>
    <row r="211">
      <c r="A211" s="4">
        <v>211.0</v>
      </c>
      <c r="B211" s="5">
        <v>0.036493055555555556</v>
      </c>
      <c r="C211" s="4" t="s">
        <v>253</v>
      </c>
      <c r="D211" s="4" t="s">
        <v>85</v>
      </c>
      <c r="E211" s="4" t="s">
        <v>19</v>
      </c>
      <c r="F211" s="4"/>
    </row>
    <row r="212">
      <c r="A212" s="4">
        <v>212.0</v>
      </c>
      <c r="B212" s="5">
        <v>0.03674768518518519</v>
      </c>
      <c r="C212" s="4" t="s">
        <v>254</v>
      </c>
      <c r="D212" s="4" t="s">
        <v>12</v>
      </c>
      <c r="E212" s="4" t="s">
        <v>169</v>
      </c>
      <c r="F212" s="4"/>
    </row>
    <row r="213">
      <c r="A213" s="4">
        <v>213.0</v>
      </c>
      <c r="B213" s="5">
        <v>0.036875</v>
      </c>
      <c r="C213" s="4" t="s">
        <v>255</v>
      </c>
      <c r="D213" s="4" t="s">
        <v>85</v>
      </c>
      <c r="E213" s="4" t="s">
        <v>24</v>
      </c>
      <c r="F213" s="4"/>
    </row>
    <row r="214">
      <c r="A214" s="4">
        <v>214.0</v>
      </c>
      <c r="B214" s="5">
        <v>0.03715277777777778</v>
      </c>
      <c r="C214" s="4" t="s">
        <v>256</v>
      </c>
      <c r="D214" s="4" t="s">
        <v>123</v>
      </c>
      <c r="E214" s="4" t="s">
        <v>35</v>
      </c>
      <c r="F214" s="4"/>
    </row>
    <row r="215">
      <c r="A215" s="4">
        <v>215.0</v>
      </c>
      <c r="B215" s="5">
        <v>0.037175925925925925</v>
      </c>
      <c r="C215" s="4" t="s">
        <v>257</v>
      </c>
      <c r="D215" s="4" t="s">
        <v>62</v>
      </c>
      <c r="E215" s="4"/>
      <c r="F215" s="4"/>
    </row>
    <row r="216">
      <c r="A216" s="4">
        <v>216.0</v>
      </c>
      <c r="B216" s="5">
        <v>0.037280092592592594</v>
      </c>
      <c r="C216" s="4" t="s">
        <v>258</v>
      </c>
      <c r="D216" s="4" t="s">
        <v>123</v>
      </c>
      <c r="E216" s="4"/>
      <c r="F216" s="4"/>
    </row>
    <row r="217">
      <c r="A217" s="4">
        <v>217.0</v>
      </c>
      <c r="B217" s="5">
        <v>0.03746527777777778</v>
      </c>
      <c r="C217" s="4" t="s">
        <v>259</v>
      </c>
      <c r="D217" s="4" t="s">
        <v>123</v>
      </c>
      <c r="E217" s="4" t="s">
        <v>35</v>
      </c>
      <c r="F217" s="4"/>
    </row>
    <row r="218">
      <c r="A218" s="4">
        <v>218.0</v>
      </c>
      <c r="B218" s="5">
        <v>0.03752314814814815</v>
      </c>
      <c r="C218" s="4" t="s">
        <v>260</v>
      </c>
      <c r="D218" s="4" t="s">
        <v>12</v>
      </c>
      <c r="E218" s="4" t="s">
        <v>93</v>
      </c>
      <c r="F218" s="4"/>
    </row>
    <row r="219">
      <c r="A219" s="4">
        <v>219.0</v>
      </c>
      <c r="B219" s="5">
        <v>0.03763888888888889</v>
      </c>
      <c r="C219" s="4" t="s">
        <v>261</v>
      </c>
      <c r="D219" s="4" t="s">
        <v>150</v>
      </c>
      <c r="E219" s="4"/>
      <c r="F219" s="4"/>
    </row>
    <row r="220">
      <c r="A220" s="4">
        <v>220.0</v>
      </c>
      <c r="B220" s="5">
        <v>0.037800925925925925</v>
      </c>
      <c r="C220" s="4" t="s">
        <v>262</v>
      </c>
      <c r="D220" s="4" t="s">
        <v>79</v>
      </c>
      <c r="E220" s="4" t="s">
        <v>19</v>
      </c>
      <c r="F220" s="4"/>
    </row>
    <row r="221">
      <c r="A221" s="4">
        <v>221.0</v>
      </c>
      <c r="B221" s="5">
        <v>0.03787037037037037</v>
      </c>
      <c r="C221" s="4" t="s">
        <v>263</v>
      </c>
      <c r="D221" s="4" t="s">
        <v>79</v>
      </c>
      <c r="E221" s="4" t="s">
        <v>93</v>
      </c>
      <c r="F221" s="4"/>
    </row>
    <row r="222">
      <c r="A222" s="4">
        <v>222.0</v>
      </c>
      <c r="B222" s="5">
        <v>0.03799768518518518</v>
      </c>
      <c r="C222" s="4" t="s">
        <v>264</v>
      </c>
      <c r="D222" s="4" t="s">
        <v>43</v>
      </c>
      <c r="E222" s="4" t="s">
        <v>24</v>
      </c>
      <c r="F222" s="4"/>
    </row>
    <row r="223">
      <c r="A223" s="4">
        <v>223.0</v>
      </c>
      <c r="B223" s="5">
        <v>0.038009259259259257</v>
      </c>
      <c r="C223" s="4" t="s">
        <v>265</v>
      </c>
      <c r="D223" s="4" t="s">
        <v>150</v>
      </c>
      <c r="E223" s="4" t="s">
        <v>19</v>
      </c>
      <c r="F223" s="4"/>
    </row>
    <row r="224">
      <c r="A224" s="4">
        <v>224.0</v>
      </c>
      <c r="B224" s="5">
        <v>0.03802083333333333</v>
      </c>
      <c r="C224" s="4" t="s">
        <v>266</v>
      </c>
      <c r="D224" s="4" t="s">
        <v>77</v>
      </c>
      <c r="E224" s="4"/>
      <c r="F224" s="4"/>
    </row>
    <row r="225">
      <c r="A225" s="4">
        <v>225.0</v>
      </c>
      <c r="B225" s="5">
        <v>0.03829861111111111</v>
      </c>
      <c r="C225" s="4" t="s">
        <v>267</v>
      </c>
      <c r="D225" s="4" t="s">
        <v>14</v>
      </c>
      <c r="E225" s="4" t="s">
        <v>19</v>
      </c>
      <c r="F225" s="4"/>
    </row>
    <row r="226">
      <c r="A226" s="4">
        <v>226.0</v>
      </c>
      <c r="B226" s="5">
        <v>0.038344907407407404</v>
      </c>
      <c r="C226" s="4" t="s">
        <v>268</v>
      </c>
      <c r="D226" s="4" t="s">
        <v>29</v>
      </c>
      <c r="E226" s="4" t="s">
        <v>93</v>
      </c>
      <c r="F226" s="4"/>
    </row>
    <row r="227">
      <c r="A227" s="4">
        <v>227.0</v>
      </c>
      <c r="B227" s="5">
        <v>0.038356481481481484</v>
      </c>
      <c r="C227" s="4" t="s">
        <v>269</v>
      </c>
      <c r="D227" s="4" t="s">
        <v>62</v>
      </c>
      <c r="E227" s="4" t="s">
        <v>93</v>
      </c>
      <c r="F227" s="4"/>
    </row>
    <row r="228">
      <c r="A228" s="4">
        <v>228.0</v>
      </c>
      <c r="B228" s="5">
        <v>0.03850694444444445</v>
      </c>
      <c r="C228" s="4" t="s">
        <v>270</v>
      </c>
      <c r="D228" s="4" t="s">
        <v>22</v>
      </c>
      <c r="E228" s="4" t="s">
        <v>246</v>
      </c>
      <c r="F228" s="4"/>
    </row>
    <row r="229">
      <c r="A229" s="4">
        <v>229.0</v>
      </c>
      <c r="B229" s="5">
        <v>0.03880787037037037</v>
      </c>
      <c r="C229" s="4" t="s">
        <v>271</v>
      </c>
      <c r="D229" s="4" t="s">
        <v>50</v>
      </c>
      <c r="E229" s="4" t="s">
        <v>24</v>
      </c>
      <c r="F229" s="4"/>
    </row>
    <row r="230">
      <c r="A230" s="4">
        <v>230.0</v>
      </c>
      <c r="B230" s="5">
        <v>0.03888888888888889</v>
      </c>
      <c r="C230" s="4" t="s">
        <v>272</v>
      </c>
      <c r="D230" s="4" t="s">
        <v>77</v>
      </c>
      <c r="E230" s="4" t="s">
        <v>93</v>
      </c>
      <c r="F230" s="4"/>
    </row>
    <row r="231">
      <c r="A231" s="4">
        <v>231.0</v>
      </c>
      <c r="B231" s="5">
        <v>0.03971064814814815</v>
      </c>
      <c r="C231" s="4" t="s">
        <v>273</v>
      </c>
      <c r="D231" s="4" t="s">
        <v>7</v>
      </c>
      <c r="E231" s="4"/>
      <c r="F231" s="4"/>
    </row>
    <row r="232">
      <c r="A232" s="4">
        <v>232.0</v>
      </c>
      <c r="B232" s="5">
        <v>0.039872685185185185</v>
      </c>
      <c r="C232" s="4" t="s">
        <v>274</v>
      </c>
      <c r="D232" s="4" t="s">
        <v>137</v>
      </c>
      <c r="E232" s="4" t="s">
        <v>35</v>
      </c>
      <c r="F232" s="4"/>
    </row>
    <row r="233">
      <c r="A233" s="4">
        <v>233.0</v>
      </c>
      <c r="B233" s="5">
        <v>0.040011574074074074</v>
      </c>
      <c r="C233" s="4" t="s">
        <v>275</v>
      </c>
      <c r="D233" s="4" t="s">
        <v>77</v>
      </c>
      <c r="E233" s="4" t="s">
        <v>93</v>
      </c>
      <c r="F233" s="4"/>
    </row>
    <row r="234">
      <c r="A234" s="4">
        <v>234.0</v>
      </c>
      <c r="B234" s="5">
        <v>0.04057870370370371</v>
      </c>
      <c r="C234" s="4" t="s">
        <v>276</v>
      </c>
      <c r="D234" s="6" t="s">
        <v>26</v>
      </c>
      <c r="E234" s="4" t="s">
        <v>19</v>
      </c>
      <c r="F234" s="4"/>
    </row>
    <row r="235">
      <c r="A235" s="4">
        <v>235.0</v>
      </c>
      <c r="B235" s="5">
        <v>0.040636574074074075</v>
      </c>
      <c r="C235" s="4" t="s">
        <v>277</v>
      </c>
      <c r="D235" s="4" t="s">
        <v>29</v>
      </c>
      <c r="E235" s="4" t="s">
        <v>93</v>
      </c>
      <c r="F235" s="4"/>
    </row>
    <row r="236">
      <c r="A236" s="4">
        <v>236.0</v>
      </c>
      <c r="B236" s="5">
        <v>0.04064814814814815</v>
      </c>
      <c r="C236" s="4" t="s">
        <v>278</v>
      </c>
      <c r="D236" s="6" t="s">
        <v>26</v>
      </c>
      <c r="E236" s="4" t="s">
        <v>279</v>
      </c>
      <c r="F236" s="4"/>
    </row>
    <row r="237">
      <c r="A237" s="4">
        <v>237.0</v>
      </c>
      <c r="B237" s="5">
        <v>0.04109953703703704</v>
      </c>
      <c r="C237" s="4" t="s">
        <v>280</v>
      </c>
      <c r="D237" s="4" t="s">
        <v>79</v>
      </c>
      <c r="E237" s="4" t="s">
        <v>19</v>
      </c>
      <c r="F237" s="4"/>
    </row>
    <row r="238">
      <c r="A238" s="4">
        <v>238.0</v>
      </c>
      <c r="B238" s="5">
        <v>0.04146990740740741</v>
      </c>
      <c r="C238" s="4" t="s">
        <v>281</v>
      </c>
      <c r="D238" s="4" t="s">
        <v>66</v>
      </c>
      <c r="E238" s="4" t="s">
        <v>246</v>
      </c>
      <c r="F238" s="4"/>
    </row>
    <row r="239">
      <c r="A239" s="4">
        <v>239.0</v>
      </c>
      <c r="B239" s="5">
        <v>0.041944444444444444</v>
      </c>
      <c r="C239" s="4" t="s">
        <v>282</v>
      </c>
      <c r="D239" s="4" t="s">
        <v>79</v>
      </c>
      <c r="E239" s="4" t="s">
        <v>19</v>
      </c>
      <c r="F239" s="4"/>
    </row>
    <row r="240">
      <c r="A240" s="4">
        <v>240.0</v>
      </c>
      <c r="B240" s="5">
        <v>0.04237268518518519</v>
      </c>
      <c r="C240" s="4" t="s">
        <v>283</v>
      </c>
      <c r="D240" s="4" t="s">
        <v>77</v>
      </c>
      <c r="E240" s="4" t="s">
        <v>19</v>
      </c>
      <c r="F240" s="4"/>
    </row>
    <row r="241">
      <c r="A241" s="4">
        <v>241.0</v>
      </c>
      <c r="B241" s="5">
        <v>0.04273148148148149</v>
      </c>
      <c r="C241" s="4" t="s">
        <v>284</v>
      </c>
      <c r="D241" s="4" t="s">
        <v>150</v>
      </c>
      <c r="E241" s="4" t="s">
        <v>19</v>
      </c>
      <c r="F241" s="4"/>
    </row>
    <row r="242">
      <c r="A242" s="4">
        <v>242.0</v>
      </c>
      <c r="B242" s="5">
        <v>0.04291666666666667</v>
      </c>
      <c r="C242" s="4" t="s">
        <v>285</v>
      </c>
      <c r="D242" s="4" t="s">
        <v>14</v>
      </c>
      <c r="E242" s="4" t="s">
        <v>93</v>
      </c>
      <c r="F242" s="4"/>
    </row>
    <row r="243">
      <c r="A243" s="4">
        <v>243.0</v>
      </c>
      <c r="B243" s="5">
        <v>0.0440162037037037</v>
      </c>
      <c r="C243" s="4" t="s">
        <v>286</v>
      </c>
      <c r="D243" s="4" t="s">
        <v>7</v>
      </c>
      <c r="E243" s="4"/>
      <c r="F243" s="4"/>
    </row>
    <row r="244">
      <c r="A244" s="4">
        <v>244.0</v>
      </c>
      <c r="B244" s="5">
        <v>0.04435185185185185</v>
      </c>
      <c r="C244" s="4" t="s">
        <v>287</v>
      </c>
      <c r="D244" s="4" t="s">
        <v>62</v>
      </c>
      <c r="E244" s="4" t="s">
        <v>246</v>
      </c>
      <c r="F244" s="4"/>
    </row>
    <row r="245">
      <c r="A245" s="4">
        <v>245.0</v>
      </c>
      <c r="B245" s="5">
        <v>0.045023148148148145</v>
      </c>
      <c r="C245" s="4" t="s">
        <v>288</v>
      </c>
      <c r="D245" s="4" t="s">
        <v>12</v>
      </c>
      <c r="E245" s="4" t="s">
        <v>169</v>
      </c>
      <c r="F245" s="4"/>
    </row>
    <row r="246">
      <c r="A246" s="4">
        <v>246.0</v>
      </c>
      <c r="B246" s="5">
        <v>0.047094907407407405</v>
      </c>
      <c r="C246" s="4" t="s">
        <v>289</v>
      </c>
      <c r="D246" s="4" t="s">
        <v>29</v>
      </c>
      <c r="E246" s="4" t="s">
        <v>279</v>
      </c>
      <c r="F246" s="4"/>
    </row>
    <row r="247">
      <c r="A247" s="4">
        <v>247.0</v>
      </c>
      <c r="B247" s="5">
        <v>0.04981481481481482</v>
      </c>
      <c r="C247" s="4" t="s">
        <v>290</v>
      </c>
      <c r="D247" s="4" t="s">
        <v>22</v>
      </c>
      <c r="E247" s="4"/>
      <c r="F247" s="4"/>
    </row>
    <row r="248">
      <c r="A248" s="4">
        <v>248.0</v>
      </c>
      <c r="B248" s="5">
        <v>0.05019675925925926</v>
      </c>
      <c r="C248" s="4" t="s">
        <v>291</v>
      </c>
      <c r="D248" s="4" t="s">
        <v>62</v>
      </c>
      <c r="E248" s="4" t="s">
        <v>279</v>
      </c>
      <c r="F248" s="4"/>
    </row>
  </sheetData>
  <conditionalFormatting sqref="B1:F248 A2:A248">
    <cfRule type="expression" dxfId="0" priority="1">
      <formula>if($D1="BADGERS",True)</formula>
    </cfRule>
  </conditionalFormatting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2" width="10.13"/>
    <col customWidth="1" min="3" max="4" width="23.25"/>
  </cols>
  <sheetData>
    <row r="1" ht="22.5" customHeight="1">
      <c r="A1" s="7" t="s">
        <v>0</v>
      </c>
      <c r="B1" s="2" t="s">
        <v>1</v>
      </c>
      <c r="C1" s="3" t="s">
        <v>2</v>
      </c>
      <c r="D1" s="1" t="s">
        <v>3</v>
      </c>
      <c r="E1" s="1" t="s">
        <v>4</v>
      </c>
      <c r="F1" s="3" t="s">
        <v>5</v>
      </c>
    </row>
    <row r="2">
      <c r="A2" s="8">
        <v>1.0</v>
      </c>
      <c r="B2" s="9">
        <v>0.02675925925925926</v>
      </c>
      <c r="C2" s="8" t="s">
        <v>292</v>
      </c>
      <c r="D2" s="8" t="s">
        <v>123</v>
      </c>
      <c r="E2" s="8"/>
      <c r="F2" s="8"/>
    </row>
    <row r="3">
      <c r="A3" s="8">
        <v>2.0</v>
      </c>
      <c r="B3" s="9">
        <v>0.026828703703703705</v>
      </c>
      <c r="C3" s="8" t="s">
        <v>293</v>
      </c>
      <c r="D3" s="8" t="s">
        <v>32</v>
      </c>
      <c r="E3" s="8"/>
      <c r="F3" s="8"/>
    </row>
    <row r="4">
      <c r="A4" s="8">
        <v>3.0</v>
      </c>
      <c r="B4" s="9">
        <v>0.026979166666666665</v>
      </c>
      <c r="C4" s="8" t="s">
        <v>294</v>
      </c>
      <c r="D4" s="8" t="s">
        <v>58</v>
      </c>
      <c r="E4" s="8"/>
      <c r="F4" s="8"/>
    </row>
    <row r="5">
      <c r="A5" s="8">
        <v>4.0</v>
      </c>
      <c r="B5" s="9">
        <v>0.02798611111111111</v>
      </c>
      <c r="C5" s="8" t="s">
        <v>295</v>
      </c>
      <c r="D5" s="8" t="s">
        <v>79</v>
      </c>
      <c r="E5" s="8" t="s">
        <v>296</v>
      </c>
      <c r="F5" s="8"/>
    </row>
    <row r="6">
      <c r="A6" s="8">
        <v>5.0</v>
      </c>
      <c r="B6" s="9">
        <v>0.028055555555555556</v>
      </c>
      <c r="C6" s="8" t="s">
        <v>297</v>
      </c>
      <c r="D6" s="8" t="s">
        <v>7</v>
      </c>
      <c r="E6" s="8"/>
      <c r="F6" s="8"/>
    </row>
    <row r="7">
      <c r="A7" s="8">
        <v>6.0</v>
      </c>
      <c r="B7" s="9">
        <v>0.029305555555555553</v>
      </c>
      <c r="C7" s="8" t="s">
        <v>298</v>
      </c>
      <c r="D7" s="8" t="s">
        <v>62</v>
      </c>
      <c r="E7" s="8"/>
      <c r="F7" s="8"/>
    </row>
    <row r="8">
      <c r="A8" s="8">
        <v>7.0</v>
      </c>
      <c r="B8" s="9">
        <v>0.02939814814814815</v>
      </c>
      <c r="C8" s="8" t="s">
        <v>299</v>
      </c>
      <c r="D8" s="8" t="s">
        <v>66</v>
      </c>
      <c r="E8" s="8" t="s">
        <v>296</v>
      </c>
      <c r="F8" s="8"/>
    </row>
    <row r="9">
      <c r="A9" s="8">
        <v>8.0</v>
      </c>
      <c r="B9" s="9">
        <v>0.03002314814814815</v>
      </c>
      <c r="C9" s="8" t="s">
        <v>300</v>
      </c>
      <c r="D9" s="8" t="s">
        <v>10</v>
      </c>
      <c r="E9" s="8" t="s">
        <v>296</v>
      </c>
      <c r="F9" s="8"/>
    </row>
    <row r="10">
      <c r="A10" s="8">
        <v>9.0</v>
      </c>
      <c r="B10" s="9">
        <v>0.030069444444444444</v>
      </c>
      <c r="C10" s="8" t="s">
        <v>301</v>
      </c>
      <c r="D10" s="8" t="s">
        <v>10</v>
      </c>
      <c r="E10" s="8" t="s">
        <v>302</v>
      </c>
      <c r="F10" s="8"/>
    </row>
    <row r="11">
      <c r="A11" s="8">
        <v>10.0</v>
      </c>
      <c r="B11" s="9">
        <v>0.03012731481481481</v>
      </c>
      <c r="C11" s="8" t="s">
        <v>303</v>
      </c>
      <c r="D11" s="8" t="s">
        <v>72</v>
      </c>
      <c r="E11" s="8"/>
      <c r="F11" s="8"/>
    </row>
    <row r="12">
      <c r="A12" s="8">
        <v>11.0</v>
      </c>
      <c r="B12" s="9">
        <v>0.030185185185185186</v>
      </c>
      <c r="C12" s="8" t="s">
        <v>304</v>
      </c>
      <c r="D12" s="8" t="s">
        <v>62</v>
      </c>
      <c r="E12" s="8" t="s">
        <v>305</v>
      </c>
      <c r="F12" s="8"/>
    </row>
    <row r="13">
      <c r="A13" s="8">
        <v>12.0</v>
      </c>
      <c r="B13" s="9">
        <v>0.03023148148148148</v>
      </c>
      <c r="C13" s="8" t="s">
        <v>306</v>
      </c>
      <c r="D13" s="8" t="s">
        <v>22</v>
      </c>
      <c r="E13" s="8"/>
      <c r="F13" s="8"/>
    </row>
    <row r="14">
      <c r="A14" s="8">
        <v>13.0</v>
      </c>
      <c r="B14" s="9">
        <v>0.030266203703703705</v>
      </c>
      <c r="C14" s="8" t="s">
        <v>307</v>
      </c>
      <c r="D14" s="8" t="s">
        <v>62</v>
      </c>
      <c r="E14" s="8"/>
      <c r="F14" s="8"/>
    </row>
    <row r="15">
      <c r="A15" s="8">
        <v>14.0</v>
      </c>
      <c r="B15" s="9">
        <v>0.030706018518518518</v>
      </c>
      <c r="C15" s="8" t="s">
        <v>308</v>
      </c>
      <c r="D15" s="8" t="s">
        <v>85</v>
      </c>
      <c r="E15" s="8" t="s">
        <v>305</v>
      </c>
      <c r="F15" s="8"/>
    </row>
    <row r="16">
      <c r="A16" s="8">
        <v>15.0</v>
      </c>
      <c r="B16" s="9">
        <v>0.031296296296296294</v>
      </c>
      <c r="C16" s="8" t="s">
        <v>309</v>
      </c>
      <c r="D16" s="8" t="s">
        <v>137</v>
      </c>
      <c r="E16" s="8"/>
      <c r="F16" s="8" t="s">
        <v>8</v>
      </c>
    </row>
    <row r="17">
      <c r="A17" s="8">
        <v>16.0</v>
      </c>
      <c r="B17" s="9">
        <v>0.03142361111111111</v>
      </c>
      <c r="C17" s="8" t="s">
        <v>310</v>
      </c>
      <c r="D17" s="8" t="s">
        <v>14</v>
      </c>
      <c r="E17" s="8"/>
      <c r="F17" s="8"/>
    </row>
    <row r="18">
      <c r="A18" s="8">
        <v>17.0</v>
      </c>
      <c r="B18" s="9">
        <v>0.03153935185185185</v>
      </c>
      <c r="C18" s="8" t="s">
        <v>311</v>
      </c>
      <c r="D18" s="8" t="s">
        <v>18</v>
      </c>
      <c r="E18" s="8" t="s">
        <v>296</v>
      </c>
      <c r="F18" s="8"/>
    </row>
    <row r="19">
      <c r="A19" s="8">
        <v>18.0</v>
      </c>
      <c r="B19" s="9">
        <v>0.03166666666666666</v>
      </c>
      <c r="C19" s="8" t="s">
        <v>312</v>
      </c>
      <c r="D19" s="10" t="s">
        <v>26</v>
      </c>
      <c r="E19" s="8" t="s">
        <v>302</v>
      </c>
      <c r="F19" s="8"/>
    </row>
    <row r="20">
      <c r="A20" s="8">
        <v>19.0</v>
      </c>
      <c r="B20" s="9">
        <v>0.03212962962962963</v>
      </c>
      <c r="C20" s="8" t="s">
        <v>313</v>
      </c>
      <c r="D20" s="8" t="s">
        <v>62</v>
      </c>
      <c r="E20" s="8" t="s">
        <v>314</v>
      </c>
      <c r="F20" s="8"/>
    </row>
    <row r="21">
      <c r="A21" s="8">
        <v>20.0</v>
      </c>
      <c r="B21" s="9">
        <v>0.032268518518518516</v>
      </c>
      <c r="C21" s="8" t="s">
        <v>315</v>
      </c>
      <c r="D21" s="10" t="s">
        <v>26</v>
      </c>
      <c r="E21" s="8" t="s">
        <v>305</v>
      </c>
      <c r="F21" s="8"/>
    </row>
    <row r="22">
      <c r="A22" s="8">
        <v>21.0</v>
      </c>
      <c r="B22" s="9">
        <v>0.03229166666666667</v>
      </c>
      <c r="C22" s="8" t="s">
        <v>316</v>
      </c>
      <c r="D22" s="10" t="s">
        <v>26</v>
      </c>
      <c r="E22" s="8"/>
      <c r="F22" s="8"/>
    </row>
    <row r="23">
      <c r="A23" s="8">
        <v>22.0</v>
      </c>
      <c r="B23" s="9">
        <v>0.03232638888888889</v>
      </c>
      <c r="C23" s="8" t="s">
        <v>317</v>
      </c>
      <c r="D23" s="8" t="s">
        <v>12</v>
      </c>
      <c r="E23" s="8" t="s">
        <v>302</v>
      </c>
      <c r="F23" s="8"/>
    </row>
    <row r="24">
      <c r="A24" s="8">
        <v>23.0</v>
      </c>
      <c r="B24" s="9">
        <v>0.0324537037037037</v>
      </c>
      <c r="C24" s="8" t="s">
        <v>318</v>
      </c>
      <c r="D24" s="8" t="s">
        <v>123</v>
      </c>
      <c r="E24" s="8"/>
      <c r="F24" s="8"/>
    </row>
    <row r="25">
      <c r="A25" s="8">
        <v>24.0</v>
      </c>
      <c r="B25" s="9">
        <v>0.03267361111111111</v>
      </c>
      <c r="C25" s="8" t="s">
        <v>319</v>
      </c>
      <c r="D25" s="8" t="s">
        <v>224</v>
      </c>
      <c r="E25" s="8" t="s">
        <v>302</v>
      </c>
      <c r="F25" s="8"/>
    </row>
    <row r="26">
      <c r="A26" s="8">
        <v>25.0</v>
      </c>
      <c r="B26" s="9">
        <v>0.032719907407407406</v>
      </c>
      <c r="C26" s="8" t="s">
        <v>320</v>
      </c>
      <c r="D26" s="8" t="s">
        <v>212</v>
      </c>
      <c r="E26" s="8"/>
      <c r="F26" s="8"/>
    </row>
    <row r="27">
      <c r="A27" s="8">
        <v>26.0</v>
      </c>
      <c r="B27" s="9">
        <v>0.03276620370370371</v>
      </c>
      <c r="C27" s="8" t="s">
        <v>321</v>
      </c>
      <c r="D27" s="8" t="s">
        <v>212</v>
      </c>
      <c r="E27" s="8" t="s">
        <v>305</v>
      </c>
      <c r="F27" s="8" t="s">
        <v>8</v>
      </c>
    </row>
    <row r="28">
      <c r="A28" s="8">
        <v>27.0</v>
      </c>
      <c r="B28" s="9">
        <v>0.03289351851851852</v>
      </c>
      <c r="C28" s="8" t="s">
        <v>322</v>
      </c>
      <c r="D28" s="8" t="s">
        <v>32</v>
      </c>
      <c r="E28" s="8" t="s">
        <v>296</v>
      </c>
      <c r="F28" s="8"/>
    </row>
    <row r="29">
      <c r="A29" s="8">
        <v>28.0</v>
      </c>
      <c r="B29" s="9">
        <v>0.03302083333333333</v>
      </c>
      <c r="C29" s="8" t="s">
        <v>323</v>
      </c>
      <c r="D29" s="8" t="s">
        <v>85</v>
      </c>
      <c r="E29" s="8" t="s">
        <v>302</v>
      </c>
      <c r="F29" s="8"/>
    </row>
    <row r="30">
      <c r="A30" s="8">
        <v>29.0</v>
      </c>
      <c r="B30" s="9">
        <v>0.03337962962962963</v>
      </c>
      <c r="C30" s="8" t="s">
        <v>324</v>
      </c>
      <c r="D30" s="8" t="s">
        <v>85</v>
      </c>
      <c r="E30" s="8" t="s">
        <v>302</v>
      </c>
      <c r="F30" s="8"/>
    </row>
    <row r="31">
      <c r="A31" s="8">
        <v>30.0</v>
      </c>
      <c r="B31" s="9">
        <v>0.03368055555555556</v>
      </c>
      <c r="C31" s="8" t="s">
        <v>325</v>
      </c>
      <c r="D31" s="8" t="s">
        <v>66</v>
      </c>
      <c r="E31" s="8"/>
      <c r="F31" s="8"/>
    </row>
    <row r="32">
      <c r="A32" s="8">
        <v>31.0</v>
      </c>
      <c r="B32" s="9">
        <v>0.0337037037037037</v>
      </c>
      <c r="C32" s="8" t="s">
        <v>326</v>
      </c>
      <c r="D32" s="8" t="s">
        <v>62</v>
      </c>
      <c r="E32" s="8"/>
      <c r="F32" s="8"/>
    </row>
    <row r="33">
      <c r="A33" s="8">
        <v>32.0</v>
      </c>
      <c r="B33" s="9">
        <v>0.033900462962962966</v>
      </c>
      <c r="C33" s="8" t="s">
        <v>327</v>
      </c>
      <c r="D33" s="8" t="s">
        <v>32</v>
      </c>
      <c r="E33" s="8" t="s">
        <v>305</v>
      </c>
      <c r="F33" s="8"/>
    </row>
    <row r="34">
      <c r="A34" s="8">
        <v>33.0</v>
      </c>
      <c r="B34" s="9">
        <v>0.03392361111111111</v>
      </c>
      <c r="C34" s="8" t="s">
        <v>328</v>
      </c>
      <c r="D34" s="8" t="s">
        <v>18</v>
      </c>
      <c r="E34" s="8" t="s">
        <v>302</v>
      </c>
      <c r="F34" s="8"/>
    </row>
    <row r="35">
      <c r="A35" s="8">
        <v>34.0</v>
      </c>
      <c r="B35" s="9">
        <v>0.034027777777777775</v>
      </c>
      <c r="C35" s="8" t="s">
        <v>329</v>
      </c>
      <c r="D35" s="8" t="s">
        <v>7</v>
      </c>
      <c r="E35" s="8" t="s">
        <v>305</v>
      </c>
      <c r="F35" s="8"/>
    </row>
    <row r="36">
      <c r="A36" s="8">
        <v>35.0</v>
      </c>
      <c r="B36" s="9">
        <v>0.0341550925925926</v>
      </c>
      <c r="C36" s="8" t="s">
        <v>330</v>
      </c>
      <c r="D36" s="8" t="s">
        <v>212</v>
      </c>
      <c r="E36" s="8" t="s">
        <v>302</v>
      </c>
      <c r="F36" s="8"/>
    </row>
    <row r="37">
      <c r="A37" s="8">
        <v>36.0</v>
      </c>
      <c r="B37" s="9">
        <v>0.03417824074074074</v>
      </c>
      <c r="C37" s="8" t="s">
        <v>331</v>
      </c>
      <c r="D37" s="8" t="s">
        <v>77</v>
      </c>
      <c r="E37" s="8" t="s">
        <v>296</v>
      </c>
      <c r="F37" s="8"/>
    </row>
    <row r="38">
      <c r="A38" s="8">
        <v>37.0</v>
      </c>
      <c r="B38" s="9">
        <v>0.03423611111111111</v>
      </c>
      <c r="C38" s="8" t="s">
        <v>332</v>
      </c>
      <c r="D38" s="8" t="s">
        <v>18</v>
      </c>
      <c r="E38" s="8" t="s">
        <v>305</v>
      </c>
      <c r="F38" s="8"/>
    </row>
    <row r="39">
      <c r="A39" s="8">
        <v>38.0</v>
      </c>
      <c r="B39" s="9">
        <v>0.03434027777777778</v>
      </c>
      <c r="C39" s="8" t="s">
        <v>333</v>
      </c>
      <c r="D39" s="8" t="s">
        <v>29</v>
      </c>
      <c r="E39" s="8" t="s">
        <v>296</v>
      </c>
      <c r="F39" s="8"/>
    </row>
    <row r="40">
      <c r="A40" s="8">
        <v>39.0</v>
      </c>
      <c r="B40" s="9">
        <v>0.034513888888888886</v>
      </c>
      <c r="C40" s="8" t="s">
        <v>334</v>
      </c>
      <c r="D40" s="8" t="s">
        <v>29</v>
      </c>
      <c r="E40" s="8"/>
      <c r="F40" s="8"/>
    </row>
    <row r="41">
      <c r="A41" s="8">
        <v>40.0</v>
      </c>
      <c r="B41" s="9">
        <v>0.03467592592592593</v>
      </c>
      <c r="C41" s="8" t="s">
        <v>335</v>
      </c>
      <c r="D41" s="8" t="s">
        <v>123</v>
      </c>
      <c r="E41" s="8"/>
      <c r="F41" s="8"/>
    </row>
    <row r="42">
      <c r="A42" s="8">
        <v>41.0</v>
      </c>
      <c r="B42" s="9">
        <v>0.034687499999999996</v>
      </c>
      <c r="C42" s="8" t="s">
        <v>336</v>
      </c>
      <c r="D42" s="8" t="s">
        <v>62</v>
      </c>
      <c r="E42" s="8" t="s">
        <v>296</v>
      </c>
      <c r="F42" s="8"/>
    </row>
    <row r="43">
      <c r="A43" s="8">
        <v>42.0</v>
      </c>
      <c r="B43" s="9">
        <v>0.034722222222222224</v>
      </c>
      <c r="C43" s="8" t="s">
        <v>337</v>
      </c>
      <c r="D43" s="8" t="s">
        <v>43</v>
      </c>
      <c r="E43" s="8" t="s">
        <v>296</v>
      </c>
      <c r="F43" s="8"/>
    </row>
    <row r="44">
      <c r="A44" s="8">
        <v>43.0</v>
      </c>
      <c r="B44" s="9">
        <v>0.034756944444444444</v>
      </c>
      <c r="C44" s="8" t="s">
        <v>338</v>
      </c>
      <c r="D44" s="8" t="s">
        <v>22</v>
      </c>
      <c r="E44" s="8" t="s">
        <v>302</v>
      </c>
      <c r="F44" s="8"/>
    </row>
    <row r="45">
      <c r="A45" s="8">
        <v>44.0</v>
      </c>
      <c r="B45" s="9">
        <v>0.03484953703703704</v>
      </c>
      <c r="C45" s="8" t="s">
        <v>339</v>
      </c>
      <c r="D45" s="8" t="s">
        <v>40</v>
      </c>
      <c r="E45" s="8"/>
      <c r="F45" s="8"/>
    </row>
    <row r="46">
      <c r="A46" s="8">
        <v>45.0</v>
      </c>
      <c r="B46" s="9">
        <v>0.034861111111111114</v>
      </c>
      <c r="C46" s="8" t="s">
        <v>340</v>
      </c>
      <c r="D46" s="8" t="s">
        <v>77</v>
      </c>
      <c r="E46" s="8" t="s">
        <v>305</v>
      </c>
      <c r="F46" s="8"/>
    </row>
    <row r="47">
      <c r="A47" s="8">
        <v>46.0</v>
      </c>
      <c r="B47" s="9">
        <v>0.03491898148148149</v>
      </c>
      <c r="C47" s="8" t="s">
        <v>341</v>
      </c>
      <c r="D47" s="8" t="s">
        <v>137</v>
      </c>
      <c r="E47" s="8" t="s">
        <v>302</v>
      </c>
      <c r="F47" s="8"/>
    </row>
    <row r="48">
      <c r="A48" s="8">
        <v>47.0</v>
      </c>
      <c r="B48" s="9">
        <v>0.03494212962962963</v>
      </c>
      <c r="C48" s="8" t="s">
        <v>342</v>
      </c>
      <c r="D48" s="10" t="s">
        <v>26</v>
      </c>
      <c r="E48" s="8" t="s">
        <v>305</v>
      </c>
      <c r="F48" s="8"/>
    </row>
    <row r="49">
      <c r="A49" s="8">
        <v>48.0</v>
      </c>
      <c r="B49" s="9">
        <v>0.03501157407407408</v>
      </c>
      <c r="C49" s="8" t="s">
        <v>343</v>
      </c>
      <c r="D49" s="8" t="s">
        <v>12</v>
      </c>
      <c r="E49" s="8"/>
      <c r="F49" s="8"/>
    </row>
    <row r="50">
      <c r="A50" s="8">
        <v>49.0</v>
      </c>
      <c r="B50" s="9">
        <v>0.03505787037037037</v>
      </c>
      <c r="C50" s="8" t="s">
        <v>344</v>
      </c>
      <c r="D50" s="8" t="s">
        <v>52</v>
      </c>
      <c r="E50" s="8"/>
      <c r="F50" s="8"/>
    </row>
    <row r="51">
      <c r="A51" s="8">
        <v>50.0</v>
      </c>
      <c r="B51" s="9">
        <v>0.03508101851851852</v>
      </c>
      <c r="C51" s="8" t="s">
        <v>345</v>
      </c>
      <c r="D51" s="10" t="s">
        <v>26</v>
      </c>
      <c r="E51" s="8"/>
      <c r="F51" s="8"/>
    </row>
    <row r="52">
      <c r="A52" s="8">
        <v>51.0</v>
      </c>
      <c r="B52" s="9">
        <v>0.03518518518518519</v>
      </c>
      <c r="C52" s="8" t="s">
        <v>346</v>
      </c>
      <c r="D52" s="8" t="s">
        <v>18</v>
      </c>
      <c r="E52" s="8" t="s">
        <v>305</v>
      </c>
      <c r="F52" s="8"/>
    </row>
    <row r="53">
      <c r="A53" s="8">
        <v>52.0</v>
      </c>
      <c r="B53" s="9">
        <v>0.03534722222222222</v>
      </c>
      <c r="C53" s="8" t="s">
        <v>347</v>
      </c>
      <c r="D53" s="8" t="s">
        <v>72</v>
      </c>
      <c r="E53" s="8" t="s">
        <v>305</v>
      </c>
      <c r="F53" s="8"/>
    </row>
    <row r="54">
      <c r="A54" s="8">
        <v>53.0</v>
      </c>
      <c r="B54" s="9">
        <v>0.035416666666666666</v>
      </c>
      <c r="C54" s="8" t="s">
        <v>348</v>
      </c>
      <c r="D54" s="8" t="s">
        <v>43</v>
      </c>
      <c r="E54" s="8" t="s">
        <v>305</v>
      </c>
      <c r="F54" s="8"/>
    </row>
    <row r="55">
      <c r="A55" s="8">
        <v>54.0</v>
      </c>
      <c r="B55" s="9">
        <v>0.035451388888888886</v>
      </c>
      <c r="C55" s="8" t="s">
        <v>349</v>
      </c>
      <c r="D55" s="8" t="s">
        <v>66</v>
      </c>
      <c r="E55" s="8" t="s">
        <v>302</v>
      </c>
      <c r="F55" s="8"/>
    </row>
    <row r="56">
      <c r="A56" s="8">
        <v>55.0</v>
      </c>
      <c r="B56" s="9">
        <v>0.03547453703703704</v>
      </c>
      <c r="C56" s="8" t="s">
        <v>350</v>
      </c>
      <c r="D56" s="8" t="s">
        <v>32</v>
      </c>
      <c r="E56" s="8" t="s">
        <v>305</v>
      </c>
      <c r="F56" s="8"/>
    </row>
    <row r="57">
      <c r="A57" s="8">
        <v>56.0</v>
      </c>
      <c r="B57" s="9">
        <v>0.03557870370370371</v>
      </c>
      <c r="C57" s="8" t="s">
        <v>351</v>
      </c>
      <c r="D57" s="10" t="s">
        <v>26</v>
      </c>
      <c r="E57" s="8" t="s">
        <v>296</v>
      </c>
      <c r="F57" s="8"/>
    </row>
    <row r="58">
      <c r="A58" s="8">
        <v>57.0</v>
      </c>
      <c r="B58" s="9">
        <v>0.03561342592592593</v>
      </c>
      <c r="C58" s="8" t="s">
        <v>352</v>
      </c>
      <c r="D58" s="8" t="s">
        <v>66</v>
      </c>
      <c r="E58" s="8" t="s">
        <v>314</v>
      </c>
      <c r="F58" s="8"/>
    </row>
    <row r="59">
      <c r="A59" s="8">
        <v>58.0</v>
      </c>
      <c r="B59" s="9">
        <v>0.0356712962962963</v>
      </c>
      <c r="C59" s="8" t="s">
        <v>353</v>
      </c>
      <c r="D59" s="8" t="s">
        <v>7</v>
      </c>
      <c r="E59" s="8" t="s">
        <v>296</v>
      </c>
      <c r="F59" s="8"/>
    </row>
    <row r="60">
      <c r="A60" s="8">
        <v>59.0</v>
      </c>
      <c r="B60" s="9">
        <v>0.03586805555555555</v>
      </c>
      <c r="C60" s="8" t="s">
        <v>354</v>
      </c>
      <c r="D60" s="8" t="s">
        <v>52</v>
      </c>
      <c r="E60" s="8" t="s">
        <v>355</v>
      </c>
      <c r="F60" s="8"/>
    </row>
    <row r="61">
      <c r="A61" s="8">
        <v>60.0</v>
      </c>
      <c r="B61" s="9">
        <v>0.0359375</v>
      </c>
      <c r="C61" s="8" t="s">
        <v>356</v>
      </c>
      <c r="D61" s="8" t="s">
        <v>66</v>
      </c>
      <c r="E61" s="8" t="s">
        <v>305</v>
      </c>
      <c r="F61" s="8"/>
    </row>
    <row r="62">
      <c r="A62" s="8">
        <v>61.0</v>
      </c>
      <c r="B62" s="9">
        <v>0.03596064814814815</v>
      </c>
      <c r="C62" s="8" t="s">
        <v>357</v>
      </c>
      <c r="D62" s="8" t="s">
        <v>85</v>
      </c>
      <c r="E62" s="8" t="s">
        <v>358</v>
      </c>
      <c r="F62" s="8"/>
    </row>
    <row r="63">
      <c r="A63" s="8">
        <v>62.0</v>
      </c>
      <c r="B63" s="9">
        <v>0.03601851851851852</v>
      </c>
      <c r="C63" s="8" t="s">
        <v>359</v>
      </c>
      <c r="D63" s="8" t="s">
        <v>12</v>
      </c>
      <c r="E63" s="8" t="s">
        <v>314</v>
      </c>
      <c r="F63" s="8"/>
    </row>
    <row r="64">
      <c r="A64" s="8">
        <v>63.0</v>
      </c>
      <c r="B64" s="9">
        <v>0.03606481481481481</v>
      </c>
      <c r="C64" s="8" t="s">
        <v>360</v>
      </c>
      <c r="D64" s="8" t="s">
        <v>77</v>
      </c>
      <c r="E64" s="8" t="s">
        <v>358</v>
      </c>
      <c r="F64" s="8"/>
    </row>
    <row r="65">
      <c r="A65" s="8">
        <v>64.0</v>
      </c>
      <c r="B65" s="9">
        <v>0.03608796296296297</v>
      </c>
      <c r="C65" s="8" t="s">
        <v>361</v>
      </c>
      <c r="D65" s="8" t="s">
        <v>7</v>
      </c>
      <c r="E65" s="8" t="s">
        <v>305</v>
      </c>
      <c r="F65" s="8"/>
    </row>
    <row r="66">
      <c r="A66" s="8">
        <v>65.0</v>
      </c>
      <c r="B66" s="9">
        <v>0.03611111111111111</v>
      </c>
      <c r="C66" s="8" t="s">
        <v>362</v>
      </c>
      <c r="D66" s="8" t="s">
        <v>12</v>
      </c>
      <c r="E66" s="8" t="s">
        <v>358</v>
      </c>
      <c r="F66" s="8"/>
    </row>
    <row r="67">
      <c r="A67" s="8">
        <v>66.0</v>
      </c>
      <c r="B67" s="9">
        <v>0.03629629629629629</v>
      </c>
      <c r="C67" s="8" t="s">
        <v>363</v>
      </c>
      <c r="D67" s="8" t="s">
        <v>85</v>
      </c>
      <c r="E67" s="8" t="s">
        <v>296</v>
      </c>
      <c r="F67" s="8"/>
    </row>
    <row r="68">
      <c r="A68" s="8">
        <v>67.0</v>
      </c>
      <c r="B68" s="9">
        <v>0.036319444444444446</v>
      </c>
      <c r="C68" s="8" t="s">
        <v>364</v>
      </c>
      <c r="D68" s="8" t="s">
        <v>32</v>
      </c>
      <c r="E68" s="8" t="s">
        <v>296</v>
      </c>
      <c r="F68" s="8"/>
    </row>
    <row r="69">
      <c r="A69" s="8">
        <v>68.0</v>
      </c>
      <c r="B69" s="9">
        <v>0.036550925925925924</v>
      </c>
      <c r="C69" s="8" t="s">
        <v>365</v>
      </c>
      <c r="D69" s="8" t="s">
        <v>212</v>
      </c>
      <c r="E69" s="8" t="s">
        <v>314</v>
      </c>
      <c r="F69" s="8"/>
    </row>
    <row r="70">
      <c r="A70" s="8">
        <v>69.0</v>
      </c>
      <c r="B70" s="9">
        <v>0.03657407407407408</v>
      </c>
      <c r="C70" s="8" t="s">
        <v>366</v>
      </c>
      <c r="D70" s="8" t="s">
        <v>85</v>
      </c>
      <c r="E70" s="8" t="s">
        <v>358</v>
      </c>
      <c r="F70" s="8"/>
    </row>
    <row r="71">
      <c r="A71" s="8">
        <v>70.0</v>
      </c>
      <c r="B71" s="9">
        <v>0.03666666666666667</v>
      </c>
      <c r="C71" s="8" t="s">
        <v>367</v>
      </c>
      <c r="D71" s="8" t="s">
        <v>18</v>
      </c>
      <c r="E71" s="8"/>
      <c r="F71" s="8"/>
    </row>
    <row r="72">
      <c r="A72" s="8">
        <v>71.0</v>
      </c>
      <c r="B72" s="9">
        <v>0.036863425925925924</v>
      </c>
      <c r="C72" s="8" t="s">
        <v>368</v>
      </c>
      <c r="D72" s="8" t="s">
        <v>50</v>
      </c>
      <c r="E72" s="8" t="s">
        <v>358</v>
      </c>
      <c r="F72" s="8"/>
    </row>
    <row r="73">
      <c r="A73" s="8">
        <v>72.0</v>
      </c>
      <c r="B73" s="9">
        <v>0.03695601851851851</v>
      </c>
      <c r="C73" s="8" t="s">
        <v>369</v>
      </c>
      <c r="D73" s="8" t="s">
        <v>7</v>
      </c>
      <c r="E73" s="8" t="s">
        <v>358</v>
      </c>
      <c r="F73" s="8"/>
    </row>
    <row r="74">
      <c r="A74" s="8">
        <v>73.0</v>
      </c>
      <c r="B74" s="9">
        <v>0.03701388888888889</v>
      </c>
      <c r="C74" s="8" t="s">
        <v>370</v>
      </c>
      <c r="D74" s="8" t="s">
        <v>66</v>
      </c>
      <c r="E74" s="8" t="s">
        <v>305</v>
      </c>
      <c r="F74" s="8"/>
    </row>
    <row r="75">
      <c r="A75" s="8">
        <v>74.0</v>
      </c>
      <c r="B75" s="9">
        <v>0.03703703703703704</v>
      </c>
      <c r="C75" s="8" t="s">
        <v>371</v>
      </c>
      <c r="D75" s="8" t="s">
        <v>54</v>
      </c>
      <c r="E75" s="8" t="s">
        <v>302</v>
      </c>
      <c r="F75" s="8"/>
    </row>
    <row r="76">
      <c r="A76" s="8">
        <v>75.0</v>
      </c>
      <c r="B76" s="9">
        <v>0.037222222222222226</v>
      </c>
      <c r="C76" s="8" t="s">
        <v>372</v>
      </c>
      <c r="D76" s="8" t="s">
        <v>14</v>
      </c>
      <c r="E76" s="8" t="s">
        <v>296</v>
      </c>
      <c r="F76" s="8"/>
    </row>
    <row r="77">
      <c r="A77" s="8">
        <v>76.0</v>
      </c>
      <c r="B77" s="9">
        <v>0.0372337962962963</v>
      </c>
      <c r="C77" s="8" t="s">
        <v>373</v>
      </c>
      <c r="D77" s="8" t="s">
        <v>72</v>
      </c>
      <c r="E77" s="8"/>
      <c r="F77" s="8"/>
    </row>
    <row r="78">
      <c r="A78" s="8">
        <v>77.0</v>
      </c>
      <c r="B78" s="9">
        <v>0.03729166666666666</v>
      </c>
      <c r="C78" s="8" t="s">
        <v>374</v>
      </c>
      <c r="D78" s="8" t="s">
        <v>54</v>
      </c>
      <c r="E78" s="8" t="s">
        <v>302</v>
      </c>
      <c r="F78" s="8"/>
    </row>
    <row r="79">
      <c r="A79" s="8">
        <v>78.0</v>
      </c>
      <c r="B79" s="9">
        <v>0.037349537037037035</v>
      </c>
      <c r="C79" s="8" t="s">
        <v>375</v>
      </c>
      <c r="D79" s="8" t="s">
        <v>29</v>
      </c>
      <c r="E79" s="8"/>
      <c r="F79" s="8"/>
    </row>
    <row r="80">
      <c r="A80" s="8">
        <v>79.0</v>
      </c>
      <c r="B80" s="9">
        <v>0.03737268518518519</v>
      </c>
      <c r="C80" s="8" t="s">
        <v>376</v>
      </c>
      <c r="D80" s="10" t="s">
        <v>26</v>
      </c>
      <c r="E80" s="8" t="s">
        <v>358</v>
      </c>
      <c r="F80" s="8"/>
    </row>
    <row r="81">
      <c r="A81" s="8">
        <v>80.0</v>
      </c>
      <c r="B81" s="9">
        <v>0.03743055555555555</v>
      </c>
      <c r="C81" s="8" t="s">
        <v>377</v>
      </c>
      <c r="D81" s="8" t="s">
        <v>62</v>
      </c>
      <c r="E81" s="8" t="s">
        <v>358</v>
      </c>
      <c r="F81" s="8"/>
    </row>
    <row r="82">
      <c r="A82" s="8">
        <v>81.0</v>
      </c>
      <c r="B82" s="9">
        <v>0.037488425925925925</v>
      </c>
      <c r="C82" s="8" t="s">
        <v>378</v>
      </c>
      <c r="D82" s="8" t="s">
        <v>85</v>
      </c>
      <c r="E82" s="8" t="s">
        <v>314</v>
      </c>
      <c r="F82" s="8"/>
    </row>
    <row r="83">
      <c r="A83" s="8">
        <v>82.0</v>
      </c>
      <c r="B83" s="9">
        <v>0.03752314814814815</v>
      </c>
      <c r="C83" s="8" t="s">
        <v>379</v>
      </c>
      <c r="D83" s="8" t="s">
        <v>43</v>
      </c>
      <c r="E83" s="8"/>
      <c r="F83" s="8"/>
    </row>
    <row r="84">
      <c r="A84" s="8">
        <v>83.0</v>
      </c>
      <c r="B84" s="9">
        <v>0.037581018518518514</v>
      </c>
      <c r="C84" s="8" t="s">
        <v>380</v>
      </c>
      <c r="D84" s="8" t="s">
        <v>29</v>
      </c>
      <c r="E84" s="8" t="s">
        <v>302</v>
      </c>
      <c r="F84" s="8"/>
    </row>
    <row r="85">
      <c r="A85" s="8">
        <v>84.0</v>
      </c>
      <c r="B85" s="9">
        <v>0.037592592592592594</v>
      </c>
      <c r="C85" s="8" t="s">
        <v>381</v>
      </c>
      <c r="D85" s="8" t="s">
        <v>52</v>
      </c>
      <c r="E85" s="8" t="s">
        <v>302</v>
      </c>
      <c r="F85" s="8"/>
    </row>
    <row r="86">
      <c r="A86" s="8">
        <v>85.0</v>
      </c>
      <c r="B86" s="9">
        <v>0.03760416666666667</v>
      </c>
      <c r="C86" s="8" t="s">
        <v>382</v>
      </c>
      <c r="D86" s="8" t="s">
        <v>29</v>
      </c>
      <c r="E86" s="8" t="s">
        <v>305</v>
      </c>
      <c r="F86" s="8"/>
    </row>
    <row r="87">
      <c r="A87" s="8">
        <v>86.0</v>
      </c>
      <c r="B87" s="9">
        <v>0.03760416666666667</v>
      </c>
      <c r="C87" s="8" t="s">
        <v>383</v>
      </c>
      <c r="D87" s="8" t="s">
        <v>32</v>
      </c>
      <c r="E87" s="8" t="s">
        <v>302</v>
      </c>
      <c r="F87" s="8"/>
    </row>
    <row r="88">
      <c r="A88" s="8">
        <v>87.0</v>
      </c>
      <c r="B88" s="9">
        <v>0.03769675925925926</v>
      </c>
      <c r="C88" s="8" t="s">
        <v>384</v>
      </c>
      <c r="D88" s="8" t="s">
        <v>137</v>
      </c>
      <c r="E88" s="8" t="s">
        <v>296</v>
      </c>
      <c r="F88" s="8" t="s">
        <v>8</v>
      </c>
    </row>
    <row r="89">
      <c r="A89" s="8">
        <v>88.0</v>
      </c>
      <c r="B89" s="9">
        <v>0.0377199074074074</v>
      </c>
      <c r="C89" s="8" t="s">
        <v>385</v>
      </c>
      <c r="D89" s="8" t="s">
        <v>7</v>
      </c>
      <c r="E89" s="8" t="s">
        <v>305</v>
      </c>
      <c r="F89" s="8"/>
    </row>
    <row r="90">
      <c r="A90" s="8">
        <v>89.0</v>
      </c>
      <c r="B90" s="9">
        <v>0.03784722222222223</v>
      </c>
      <c r="C90" s="8" t="s">
        <v>386</v>
      </c>
      <c r="D90" s="8" t="s">
        <v>32</v>
      </c>
      <c r="E90" s="8" t="s">
        <v>305</v>
      </c>
      <c r="F90" s="8"/>
    </row>
    <row r="91">
      <c r="A91" s="8">
        <v>90.0</v>
      </c>
      <c r="B91" s="9">
        <v>0.038182870370370374</v>
      </c>
      <c r="C91" s="8" t="s">
        <v>387</v>
      </c>
      <c r="D91" s="8" t="s">
        <v>85</v>
      </c>
      <c r="E91" s="8" t="s">
        <v>305</v>
      </c>
      <c r="F91" s="8"/>
    </row>
    <row r="92">
      <c r="A92" s="8">
        <v>91.0</v>
      </c>
      <c r="B92" s="9">
        <v>0.038240740740740735</v>
      </c>
      <c r="C92" s="8" t="s">
        <v>388</v>
      </c>
      <c r="D92" s="8" t="s">
        <v>12</v>
      </c>
      <c r="E92" s="8" t="s">
        <v>305</v>
      </c>
      <c r="F92" s="8"/>
    </row>
    <row r="93">
      <c r="A93" s="8">
        <v>92.0</v>
      </c>
      <c r="B93" s="9">
        <v>0.03826388888888889</v>
      </c>
      <c r="C93" s="8" t="s">
        <v>389</v>
      </c>
      <c r="D93" s="8" t="s">
        <v>29</v>
      </c>
      <c r="E93" s="8"/>
      <c r="F93" s="8"/>
    </row>
    <row r="94">
      <c r="A94" s="8">
        <v>93.0</v>
      </c>
      <c r="B94" s="9">
        <v>0.03833333333333333</v>
      </c>
      <c r="C94" s="8" t="s">
        <v>390</v>
      </c>
      <c r="D94" s="8" t="s">
        <v>66</v>
      </c>
      <c r="E94" s="8" t="s">
        <v>305</v>
      </c>
      <c r="F94" s="8"/>
    </row>
    <row r="95">
      <c r="A95" s="8">
        <v>94.0</v>
      </c>
      <c r="B95" s="9">
        <v>0.03869212962962963</v>
      </c>
      <c r="C95" s="8" t="s">
        <v>391</v>
      </c>
      <c r="D95" s="8" t="s">
        <v>54</v>
      </c>
      <c r="E95" s="8" t="s">
        <v>302</v>
      </c>
      <c r="F95" s="8"/>
    </row>
    <row r="96">
      <c r="A96" s="8">
        <v>95.0</v>
      </c>
      <c r="B96" s="9">
        <v>0.03871527777777777</v>
      </c>
      <c r="C96" s="8" t="s">
        <v>392</v>
      </c>
      <c r="D96" s="8" t="s">
        <v>32</v>
      </c>
      <c r="E96" s="8" t="s">
        <v>302</v>
      </c>
      <c r="F96" s="8"/>
    </row>
    <row r="97">
      <c r="A97" s="8">
        <v>96.0</v>
      </c>
      <c r="B97" s="9">
        <v>0.03892361111111111</v>
      </c>
      <c r="C97" s="8" t="s">
        <v>393</v>
      </c>
      <c r="D97" s="8" t="s">
        <v>85</v>
      </c>
      <c r="E97" s="8" t="s">
        <v>314</v>
      </c>
      <c r="F97" s="8"/>
    </row>
    <row r="98">
      <c r="A98" s="8">
        <v>97.0</v>
      </c>
      <c r="B98" s="9">
        <v>0.03894675925925926</v>
      </c>
      <c r="C98" s="8" t="s">
        <v>394</v>
      </c>
      <c r="D98" s="8" t="s">
        <v>29</v>
      </c>
      <c r="E98" s="8" t="s">
        <v>296</v>
      </c>
      <c r="F98" s="8"/>
    </row>
    <row r="99">
      <c r="A99" s="8">
        <v>98.0</v>
      </c>
      <c r="B99" s="9">
        <v>0.039120370370370375</v>
      </c>
      <c r="C99" s="8" t="s">
        <v>395</v>
      </c>
      <c r="D99" s="8" t="s">
        <v>43</v>
      </c>
      <c r="E99" s="8" t="s">
        <v>302</v>
      </c>
      <c r="F99" s="8"/>
    </row>
    <row r="100">
      <c r="A100" s="8">
        <v>99.0</v>
      </c>
      <c r="B100" s="9">
        <v>0.03935185185185185</v>
      </c>
      <c r="C100" s="8" t="s">
        <v>396</v>
      </c>
      <c r="D100" s="8" t="s">
        <v>22</v>
      </c>
      <c r="E100" s="8" t="s">
        <v>305</v>
      </c>
      <c r="F100" s="8"/>
    </row>
    <row r="101">
      <c r="A101" s="8">
        <v>100.0</v>
      </c>
      <c r="B101" s="9">
        <v>0.03946759259259259</v>
      </c>
      <c r="C101" s="8" t="s">
        <v>397</v>
      </c>
      <c r="D101" s="10" t="s">
        <v>26</v>
      </c>
      <c r="E101" s="8" t="s">
        <v>296</v>
      </c>
      <c r="F101" s="8"/>
    </row>
    <row r="102">
      <c r="A102" s="8">
        <v>101.0</v>
      </c>
      <c r="B102" s="9">
        <v>0.03947916666666666</v>
      </c>
      <c r="C102" s="8" t="s">
        <v>398</v>
      </c>
      <c r="D102" s="8" t="s">
        <v>137</v>
      </c>
      <c r="E102" s="8" t="s">
        <v>358</v>
      </c>
      <c r="F102" s="8"/>
    </row>
    <row r="103">
      <c r="A103" s="8">
        <v>102.0</v>
      </c>
      <c r="B103" s="9">
        <v>0.03949074074074074</v>
      </c>
      <c r="C103" s="8" t="s">
        <v>399</v>
      </c>
      <c r="D103" s="8" t="s">
        <v>85</v>
      </c>
      <c r="E103" s="8" t="s">
        <v>302</v>
      </c>
      <c r="F103" s="8"/>
    </row>
    <row r="104">
      <c r="A104" s="8">
        <v>103.0</v>
      </c>
      <c r="B104" s="9">
        <v>0.03975694444444444</v>
      </c>
      <c r="C104" s="8" t="s">
        <v>400</v>
      </c>
      <c r="D104" s="8" t="s">
        <v>43</v>
      </c>
      <c r="E104" s="8" t="s">
        <v>355</v>
      </c>
      <c r="F104" s="8"/>
    </row>
    <row r="105">
      <c r="A105" s="8">
        <v>104.0</v>
      </c>
      <c r="B105" s="9">
        <v>0.039872685185185185</v>
      </c>
      <c r="C105" s="8" t="s">
        <v>401</v>
      </c>
      <c r="D105" s="8" t="s">
        <v>7</v>
      </c>
      <c r="E105" s="8" t="s">
        <v>296</v>
      </c>
      <c r="F105" s="8"/>
    </row>
    <row r="106">
      <c r="A106" s="8">
        <v>105.0</v>
      </c>
      <c r="B106" s="9">
        <v>0.03989583333333333</v>
      </c>
      <c r="C106" s="8" t="s">
        <v>402</v>
      </c>
      <c r="D106" s="8" t="s">
        <v>7</v>
      </c>
      <c r="E106" s="8" t="s">
        <v>296</v>
      </c>
      <c r="F106" s="8"/>
    </row>
    <row r="107">
      <c r="A107" s="8">
        <v>106.0</v>
      </c>
      <c r="B107" s="9">
        <v>0.04</v>
      </c>
      <c r="C107" s="8" t="s">
        <v>403</v>
      </c>
      <c r="D107" s="8" t="s">
        <v>29</v>
      </c>
      <c r="E107" s="8" t="s">
        <v>302</v>
      </c>
      <c r="F107" s="8"/>
    </row>
    <row r="108">
      <c r="A108" s="8">
        <v>107.0</v>
      </c>
      <c r="B108" s="9">
        <v>0.04019675925925926</v>
      </c>
      <c r="C108" s="8" t="s">
        <v>404</v>
      </c>
      <c r="D108" s="8" t="s">
        <v>85</v>
      </c>
      <c r="E108" s="8" t="s">
        <v>314</v>
      </c>
      <c r="F108" s="8"/>
    </row>
    <row r="109">
      <c r="A109" s="8">
        <v>108.0</v>
      </c>
      <c r="B109" s="9">
        <v>0.04025462962962963</v>
      </c>
      <c r="C109" s="8" t="s">
        <v>405</v>
      </c>
      <c r="D109" s="8" t="s">
        <v>123</v>
      </c>
      <c r="E109" s="8" t="s">
        <v>296</v>
      </c>
      <c r="F109" s="8"/>
    </row>
    <row r="110">
      <c r="A110" s="8">
        <v>109.0</v>
      </c>
      <c r="B110" s="9">
        <v>0.04027777777777777</v>
      </c>
      <c r="C110" s="8" t="s">
        <v>406</v>
      </c>
      <c r="D110" s="8" t="s">
        <v>123</v>
      </c>
      <c r="E110" s="8" t="s">
        <v>302</v>
      </c>
      <c r="F110" s="8"/>
    </row>
    <row r="111">
      <c r="A111" s="8">
        <v>110.0</v>
      </c>
      <c r="B111" s="9">
        <v>0.04041666666666666</v>
      </c>
      <c r="C111" s="8" t="s">
        <v>407</v>
      </c>
      <c r="D111" s="10" t="s">
        <v>26</v>
      </c>
      <c r="E111" s="8"/>
      <c r="F111" s="8"/>
    </row>
    <row r="112">
      <c r="A112" s="8">
        <v>111.0</v>
      </c>
      <c r="B112" s="9">
        <v>0.04050925925925926</v>
      </c>
      <c r="C112" s="8" t="s">
        <v>408</v>
      </c>
      <c r="D112" s="8" t="s">
        <v>32</v>
      </c>
      <c r="E112" s="8"/>
      <c r="F112" s="8"/>
    </row>
    <row r="113">
      <c r="A113" s="8">
        <v>112.0</v>
      </c>
      <c r="B113" s="9">
        <v>0.04055555555555555</v>
      </c>
      <c r="C113" s="8" t="s">
        <v>409</v>
      </c>
      <c r="D113" s="8" t="s">
        <v>66</v>
      </c>
      <c r="E113" s="8" t="s">
        <v>302</v>
      </c>
      <c r="F113" s="8"/>
    </row>
    <row r="114">
      <c r="A114" s="8">
        <v>113.0</v>
      </c>
      <c r="B114" s="9">
        <v>0.04060185185185185</v>
      </c>
      <c r="C114" s="8" t="s">
        <v>410</v>
      </c>
      <c r="D114" s="8" t="s">
        <v>66</v>
      </c>
      <c r="E114" s="8" t="s">
        <v>296</v>
      </c>
      <c r="F114" s="8"/>
    </row>
    <row r="115">
      <c r="A115" s="8">
        <v>114.0</v>
      </c>
      <c r="B115" s="9">
        <v>0.04079861111111111</v>
      </c>
      <c r="C115" s="8" t="s">
        <v>411</v>
      </c>
      <c r="D115" s="8" t="s">
        <v>22</v>
      </c>
      <c r="E115" s="8"/>
      <c r="F115" s="8"/>
    </row>
    <row r="116">
      <c r="A116" s="8">
        <v>115.0</v>
      </c>
      <c r="B116" s="9">
        <v>0.04082175925925926</v>
      </c>
      <c r="C116" s="8" t="s">
        <v>412</v>
      </c>
      <c r="D116" s="8" t="s">
        <v>85</v>
      </c>
      <c r="E116" s="8" t="s">
        <v>296</v>
      </c>
      <c r="F116" s="8"/>
    </row>
    <row r="117">
      <c r="A117" s="8">
        <v>116.0</v>
      </c>
      <c r="B117" s="9">
        <v>0.04083333333333334</v>
      </c>
      <c r="C117" s="8" t="s">
        <v>413</v>
      </c>
      <c r="D117" s="8" t="s">
        <v>66</v>
      </c>
      <c r="E117" s="8"/>
      <c r="F117" s="8"/>
    </row>
    <row r="118">
      <c r="A118" s="8">
        <v>117.0</v>
      </c>
      <c r="B118" s="9">
        <v>0.040914351851851855</v>
      </c>
      <c r="C118" s="8" t="s">
        <v>414</v>
      </c>
      <c r="D118" s="8" t="s">
        <v>43</v>
      </c>
      <c r="E118" s="8" t="s">
        <v>296</v>
      </c>
      <c r="F118" s="8"/>
    </row>
    <row r="119">
      <c r="A119" s="8">
        <v>118.0</v>
      </c>
      <c r="B119" s="9">
        <v>0.04096064814814815</v>
      </c>
      <c r="C119" s="8" t="s">
        <v>415</v>
      </c>
      <c r="D119" s="8" t="s">
        <v>137</v>
      </c>
      <c r="E119" s="8" t="s">
        <v>314</v>
      </c>
      <c r="F119" s="8" t="s">
        <v>8</v>
      </c>
    </row>
    <row r="120">
      <c r="A120" s="8">
        <v>119.0</v>
      </c>
      <c r="B120" s="9">
        <v>0.041261574074074076</v>
      </c>
      <c r="C120" s="8" t="s">
        <v>416</v>
      </c>
      <c r="D120" s="8" t="s">
        <v>66</v>
      </c>
      <c r="E120" s="8" t="s">
        <v>314</v>
      </c>
      <c r="F120" s="8"/>
    </row>
    <row r="121">
      <c r="A121" s="8">
        <v>120.0</v>
      </c>
      <c r="B121" s="9">
        <v>0.041435185185185186</v>
      </c>
      <c r="C121" s="8" t="s">
        <v>417</v>
      </c>
      <c r="D121" s="8" t="s">
        <v>79</v>
      </c>
      <c r="E121" s="8" t="s">
        <v>305</v>
      </c>
      <c r="F121" s="8"/>
    </row>
    <row r="122">
      <c r="A122" s="8">
        <v>121.0</v>
      </c>
      <c r="B122" s="9">
        <v>0.04149305555555556</v>
      </c>
      <c r="C122" s="8" t="s">
        <v>418</v>
      </c>
      <c r="D122" s="8" t="s">
        <v>77</v>
      </c>
      <c r="E122" s="8" t="s">
        <v>314</v>
      </c>
      <c r="F122" s="8"/>
    </row>
    <row r="123">
      <c r="A123" s="8">
        <v>122.0</v>
      </c>
      <c r="B123" s="9">
        <v>0.04181712962962963</v>
      </c>
      <c r="C123" s="8" t="s">
        <v>419</v>
      </c>
      <c r="D123" s="8" t="s">
        <v>85</v>
      </c>
      <c r="E123" s="8" t="s">
        <v>314</v>
      </c>
      <c r="F123" s="8"/>
    </row>
    <row r="124">
      <c r="A124" s="8">
        <v>123.0</v>
      </c>
      <c r="B124" s="9">
        <v>0.041840277777777775</v>
      </c>
      <c r="C124" s="8" t="s">
        <v>420</v>
      </c>
      <c r="D124" s="8" t="s">
        <v>137</v>
      </c>
      <c r="E124" s="8" t="s">
        <v>355</v>
      </c>
      <c r="F124" s="8" t="s">
        <v>8</v>
      </c>
    </row>
    <row r="125">
      <c r="A125" s="8">
        <v>124.0</v>
      </c>
      <c r="B125" s="9">
        <v>0.04204861111111111</v>
      </c>
      <c r="C125" s="8" t="s">
        <v>421</v>
      </c>
      <c r="D125" s="8" t="s">
        <v>14</v>
      </c>
      <c r="E125" s="8" t="s">
        <v>302</v>
      </c>
      <c r="F125" s="8"/>
    </row>
    <row r="126">
      <c r="A126" s="8">
        <v>125.0</v>
      </c>
      <c r="B126" s="9">
        <v>0.0422337962962963</v>
      </c>
      <c r="C126" s="8" t="s">
        <v>422</v>
      </c>
      <c r="D126" s="8" t="s">
        <v>85</v>
      </c>
      <c r="E126" s="8" t="s">
        <v>314</v>
      </c>
      <c r="F126" s="8"/>
    </row>
    <row r="127">
      <c r="A127" s="8">
        <v>126.0</v>
      </c>
      <c r="B127" s="9">
        <v>0.04226851851851852</v>
      </c>
      <c r="C127" s="8" t="s">
        <v>423</v>
      </c>
      <c r="D127" s="8" t="s">
        <v>62</v>
      </c>
      <c r="E127" s="8" t="s">
        <v>302</v>
      </c>
      <c r="F127" s="8"/>
    </row>
    <row r="128">
      <c r="A128" s="8">
        <v>127.0</v>
      </c>
      <c r="B128" s="9">
        <v>0.04248842592592593</v>
      </c>
      <c r="C128" s="8" t="s">
        <v>424</v>
      </c>
      <c r="D128" s="8" t="s">
        <v>7</v>
      </c>
      <c r="E128" s="8" t="s">
        <v>302</v>
      </c>
      <c r="F128" s="8"/>
    </row>
    <row r="129">
      <c r="A129" s="8">
        <v>128.0</v>
      </c>
      <c r="B129" s="9">
        <v>0.04302083333333333</v>
      </c>
      <c r="C129" s="8" t="s">
        <v>425</v>
      </c>
      <c r="D129" s="8" t="s">
        <v>14</v>
      </c>
      <c r="E129" s="8" t="s">
        <v>355</v>
      </c>
      <c r="F129" s="8"/>
    </row>
    <row r="130">
      <c r="A130" s="8">
        <v>129.0</v>
      </c>
      <c r="B130" s="9">
        <v>0.04303240740740741</v>
      </c>
      <c r="C130" s="8" t="s">
        <v>426</v>
      </c>
      <c r="D130" s="8" t="s">
        <v>150</v>
      </c>
      <c r="E130" s="8" t="s">
        <v>302</v>
      </c>
      <c r="F130" s="8"/>
    </row>
    <row r="131">
      <c r="A131" s="8">
        <v>130.0</v>
      </c>
      <c r="B131" s="9">
        <v>0.04306712962962963</v>
      </c>
      <c r="C131" s="8" t="s">
        <v>427</v>
      </c>
      <c r="D131" s="8" t="s">
        <v>32</v>
      </c>
      <c r="E131" s="8" t="s">
        <v>305</v>
      </c>
      <c r="F131" s="8"/>
    </row>
    <row r="132">
      <c r="A132" s="8">
        <v>131.0</v>
      </c>
      <c r="B132" s="9">
        <v>0.043090277777777776</v>
      </c>
      <c r="C132" s="8" t="s">
        <v>428</v>
      </c>
      <c r="D132" s="8" t="s">
        <v>150</v>
      </c>
      <c r="E132" s="8" t="s">
        <v>314</v>
      </c>
      <c r="F132" s="8"/>
    </row>
    <row r="133">
      <c r="A133" s="8">
        <v>132.0</v>
      </c>
      <c r="B133" s="9">
        <v>0.04313657407407408</v>
      </c>
      <c r="C133" s="8" t="s">
        <v>429</v>
      </c>
      <c r="D133" s="8" t="s">
        <v>79</v>
      </c>
      <c r="E133" s="8" t="s">
        <v>296</v>
      </c>
      <c r="F133" s="8"/>
    </row>
    <row r="134">
      <c r="A134" s="8">
        <v>133.0</v>
      </c>
      <c r="B134" s="9">
        <v>0.04314814814814815</v>
      </c>
      <c r="C134" s="8" t="s">
        <v>430</v>
      </c>
      <c r="D134" s="8" t="s">
        <v>79</v>
      </c>
      <c r="E134" s="8" t="s">
        <v>358</v>
      </c>
      <c r="F134" s="8"/>
    </row>
    <row r="135">
      <c r="A135" s="8">
        <v>134.0</v>
      </c>
      <c r="B135" s="9">
        <v>0.04356481481481481</v>
      </c>
      <c r="C135" s="8" t="s">
        <v>431</v>
      </c>
      <c r="D135" s="8" t="s">
        <v>22</v>
      </c>
      <c r="E135" s="8" t="s">
        <v>305</v>
      </c>
      <c r="F135" s="8"/>
    </row>
    <row r="136">
      <c r="A136" s="8">
        <v>135.0</v>
      </c>
      <c r="B136" s="9">
        <v>0.04368055555555555</v>
      </c>
      <c r="C136" s="8" t="s">
        <v>432</v>
      </c>
      <c r="D136" s="8" t="s">
        <v>77</v>
      </c>
      <c r="E136" s="8" t="s">
        <v>358</v>
      </c>
      <c r="F136" s="8"/>
    </row>
    <row r="137">
      <c r="A137" s="8">
        <v>136.0</v>
      </c>
      <c r="B137" s="9">
        <v>0.04372685185185185</v>
      </c>
      <c r="C137" s="8" t="s">
        <v>433</v>
      </c>
      <c r="D137" s="8" t="s">
        <v>52</v>
      </c>
      <c r="E137" s="8" t="s">
        <v>355</v>
      </c>
      <c r="F137" s="8"/>
    </row>
    <row r="138">
      <c r="A138" s="8">
        <v>137.0</v>
      </c>
      <c r="B138" s="9">
        <v>0.04392361111111111</v>
      </c>
      <c r="C138" s="8" t="s">
        <v>434</v>
      </c>
      <c r="D138" s="8" t="s">
        <v>22</v>
      </c>
      <c r="E138" s="8" t="s">
        <v>305</v>
      </c>
      <c r="F138" s="8"/>
    </row>
    <row r="139">
      <c r="A139" s="8">
        <v>138.0</v>
      </c>
      <c r="B139" s="9">
        <v>0.043993055555555556</v>
      </c>
      <c r="C139" s="8" t="s">
        <v>435</v>
      </c>
      <c r="D139" s="8" t="s">
        <v>137</v>
      </c>
      <c r="E139" s="8"/>
      <c r="F139" s="8"/>
    </row>
    <row r="140">
      <c r="A140" s="8">
        <v>139.0</v>
      </c>
      <c r="B140" s="9">
        <v>0.0440162037037037</v>
      </c>
      <c r="C140" s="8" t="s">
        <v>436</v>
      </c>
      <c r="D140" s="8" t="s">
        <v>22</v>
      </c>
      <c r="E140" s="8" t="s">
        <v>314</v>
      </c>
      <c r="F140" s="8"/>
    </row>
    <row r="141">
      <c r="A141" s="8">
        <v>140.0</v>
      </c>
      <c r="B141" s="9">
        <v>0.04420138888888889</v>
      </c>
      <c r="C141" s="8" t="s">
        <v>437</v>
      </c>
      <c r="D141" s="10" t="s">
        <v>26</v>
      </c>
      <c r="E141" s="8"/>
      <c r="F141" s="8"/>
    </row>
    <row r="142">
      <c r="A142" s="8">
        <v>141.0</v>
      </c>
      <c r="B142" s="9">
        <v>0.044270833333333336</v>
      </c>
      <c r="C142" s="8" t="s">
        <v>438</v>
      </c>
      <c r="D142" s="8" t="s">
        <v>50</v>
      </c>
      <c r="E142" s="8" t="s">
        <v>358</v>
      </c>
      <c r="F142" s="8"/>
    </row>
    <row r="143">
      <c r="A143" s="8">
        <v>142.0</v>
      </c>
      <c r="B143" s="9">
        <v>0.044375000000000005</v>
      </c>
      <c r="C143" s="8" t="s">
        <v>439</v>
      </c>
      <c r="D143" s="8" t="s">
        <v>43</v>
      </c>
      <c r="E143" s="8"/>
      <c r="F143" s="8"/>
    </row>
    <row r="144">
      <c r="A144" s="8">
        <v>143.0</v>
      </c>
      <c r="B144" s="9">
        <v>0.04459490740740741</v>
      </c>
      <c r="C144" s="8" t="s">
        <v>440</v>
      </c>
      <c r="D144" s="8" t="s">
        <v>29</v>
      </c>
      <c r="E144" s="8" t="s">
        <v>296</v>
      </c>
      <c r="F144" s="8"/>
    </row>
    <row r="145">
      <c r="A145" s="8">
        <v>144.0</v>
      </c>
      <c r="B145" s="9">
        <v>0.04469907407407407</v>
      </c>
      <c r="C145" s="8" t="s">
        <v>441</v>
      </c>
      <c r="D145" s="8" t="s">
        <v>137</v>
      </c>
      <c r="E145" s="8" t="s">
        <v>296</v>
      </c>
      <c r="F145" s="8"/>
    </row>
    <row r="146">
      <c r="A146" s="8">
        <v>145.0</v>
      </c>
      <c r="B146" s="9">
        <v>0.045266203703703704</v>
      </c>
      <c r="C146" s="8" t="s">
        <v>442</v>
      </c>
      <c r="D146" s="8" t="s">
        <v>85</v>
      </c>
      <c r="E146" s="8" t="s">
        <v>302</v>
      </c>
      <c r="F146" s="8"/>
    </row>
    <row r="147">
      <c r="A147" s="8">
        <v>146.0</v>
      </c>
      <c r="B147" s="9">
        <v>0.04534722222222222</v>
      </c>
      <c r="C147" s="8" t="s">
        <v>443</v>
      </c>
      <c r="D147" s="8" t="s">
        <v>32</v>
      </c>
      <c r="E147" s="8" t="s">
        <v>314</v>
      </c>
      <c r="F147" s="8"/>
    </row>
    <row r="148">
      <c r="A148" s="8">
        <v>147.0</v>
      </c>
      <c r="B148" s="9">
        <v>0.0455324074074074</v>
      </c>
      <c r="C148" s="8" t="s">
        <v>444</v>
      </c>
      <c r="D148" s="8" t="s">
        <v>52</v>
      </c>
      <c r="E148" s="8" t="s">
        <v>305</v>
      </c>
      <c r="F148" s="8"/>
    </row>
    <row r="149">
      <c r="A149" s="8">
        <v>148.0</v>
      </c>
      <c r="B149" s="9">
        <v>0.04650462962962963</v>
      </c>
      <c r="C149" s="8" t="s">
        <v>445</v>
      </c>
      <c r="D149" s="8" t="s">
        <v>137</v>
      </c>
      <c r="E149" s="8" t="s">
        <v>296</v>
      </c>
      <c r="F149" s="8"/>
    </row>
    <row r="150">
      <c r="A150" s="8">
        <v>149.0</v>
      </c>
      <c r="B150" s="9">
        <v>0.04903935185185185</v>
      </c>
      <c r="C150" s="8" t="s">
        <v>446</v>
      </c>
      <c r="D150" s="8" t="s">
        <v>22</v>
      </c>
      <c r="E150" s="8"/>
      <c r="F150" s="8"/>
    </row>
    <row r="151">
      <c r="A151" s="8">
        <v>150.0</v>
      </c>
      <c r="B151" s="9">
        <v>0.0493287037037037</v>
      </c>
      <c r="C151" s="8" t="s">
        <v>447</v>
      </c>
      <c r="D151" s="8" t="s">
        <v>50</v>
      </c>
      <c r="E151" s="8" t="s">
        <v>358</v>
      </c>
      <c r="F151" s="8"/>
    </row>
    <row r="152">
      <c r="A152" s="8">
        <v>151.0</v>
      </c>
      <c r="B152" s="9">
        <v>0.050150462962962966</v>
      </c>
      <c r="C152" s="8" t="s">
        <v>448</v>
      </c>
      <c r="D152" s="8" t="s">
        <v>32</v>
      </c>
      <c r="E152" s="8" t="s">
        <v>355</v>
      </c>
      <c r="F152" s="8"/>
    </row>
    <row r="153">
      <c r="A153" s="8">
        <v>152.0</v>
      </c>
      <c r="B153" s="9">
        <v>0.05074074074074074</v>
      </c>
      <c r="C153" s="8" t="s">
        <v>449</v>
      </c>
      <c r="D153" s="8" t="s">
        <v>14</v>
      </c>
      <c r="E153" s="8" t="s">
        <v>305</v>
      </c>
      <c r="F153" s="8"/>
    </row>
    <row r="154">
      <c r="A154" s="8">
        <v>153.0</v>
      </c>
      <c r="B154" s="9">
        <v>0.051215277777777776</v>
      </c>
      <c r="C154" s="8" t="s">
        <v>450</v>
      </c>
      <c r="D154" s="8" t="s">
        <v>62</v>
      </c>
      <c r="E154" s="8" t="s">
        <v>302</v>
      </c>
      <c r="F154" s="8"/>
    </row>
    <row r="155">
      <c r="A155" s="8">
        <v>154.0</v>
      </c>
      <c r="B155" s="9">
        <v>0.0512962962962963</v>
      </c>
      <c r="C155" s="8" t="s">
        <v>451</v>
      </c>
      <c r="D155" s="8" t="s">
        <v>62</v>
      </c>
      <c r="E155" s="8" t="s">
        <v>358</v>
      </c>
      <c r="F155" s="8"/>
    </row>
    <row r="156">
      <c r="A156" s="8">
        <v>155.0</v>
      </c>
      <c r="B156" s="9">
        <v>0.05173611111111111</v>
      </c>
      <c r="C156" s="8" t="s">
        <v>452</v>
      </c>
      <c r="D156" s="10" t="s">
        <v>26</v>
      </c>
      <c r="E156" s="8" t="s">
        <v>305</v>
      </c>
      <c r="F156" s="8"/>
    </row>
    <row r="157">
      <c r="A157" s="8">
        <v>156.0</v>
      </c>
      <c r="B157" s="9">
        <v>0.05322916666666667</v>
      </c>
      <c r="C157" s="8" t="s">
        <v>453</v>
      </c>
      <c r="D157" s="8" t="s">
        <v>43</v>
      </c>
      <c r="E157" s="8" t="s">
        <v>302</v>
      </c>
      <c r="F157" s="8"/>
    </row>
    <row r="158">
      <c r="A158" s="8">
        <v>157.0</v>
      </c>
      <c r="B158" s="9">
        <v>0.05324074074074074</v>
      </c>
      <c r="C158" s="8" t="s">
        <v>454</v>
      </c>
      <c r="D158" s="8" t="s">
        <v>43</v>
      </c>
      <c r="E158" s="8" t="s">
        <v>358</v>
      </c>
      <c r="F158" s="8"/>
    </row>
    <row r="159">
      <c r="A159" s="8">
        <v>158.0</v>
      </c>
      <c r="B159" s="9">
        <v>0.05324074074074074</v>
      </c>
      <c r="C159" s="8" t="s">
        <v>455</v>
      </c>
      <c r="D159" s="8" t="s">
        <v>43</v>
      </c>
      <c r="E159" s="8" t="s">
        <v>358</v>
      </c>
      <c r="F159" s="8"/>
    </row>
    <row r="160">
      <c r="A160" s="8">
        <v>159.0</v>
      </c>
      <c r="B160" s="9">
        <v>0.05465277777777778</v>
      </c>
      <c r="C160" s="8" t="s">
        <v>456</v>
      </c>
      <c r="D160" s="8" t="s">
        <v>22</v>
      </c>
      <c r="E160" s="8"/>
      <c r="F160" s="8"/>
    </row>
    <row r="161">
      <c r="A161" s="8">
        <v>160.0</v>
      </c>
      <c r="B161" s="9">
        <v>0.05486111111111111</v>
      </c>
      <c r="C161" s="8" t="s">
        <v>457</v>
      </c>
      <c r="D161" s="8" t="s">
        <v>87</v>
      </c>
      <c r="E161" s="8" t="s">
        <v>355</v>
      </c>
      <c r="F161" s="8"/>
    </row>
  </sheetData>
  <conditionalFormatting sqref="A1:F161">
    <cfRule type="expression" dxfId="0" priority="1">
      <formula>if($D1="BADGERS",True)</formula>
    </cfRule>
  </conditionalFormatting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3" width="10.13"/>
    <col customWidth="1" min="4" max="4" width="23.25"/>
    <col customWidth="1" min="5" max="5" width="12.63"/>
  </cols>
  <sheetData>
    <row r="1" ht="22.5" customHeight="1">
      <c r="A1" s="1" t="s">
        <v>0</v>
      </c>
      <c r="B1" s="1" t="s">
        <v>1</v>
      </c>
      <c r="C1" s="1" t="s">
        <v>4</v>
      </c>
      <c r="D1" s="1" t="s">
        <v>2</v>
      </c>
      <c r="E1" s="3" t="s">
        <v>5</v>
      </c>
    </row>
    <row r="2">
      <c r="A2" s="11">
        <f>IFERROR(__xludf.DUMMYFUNCTION("IFERROR(query('FULL - Men'!A2:F13,""select A,B,E,C,F where LOWER(D)='badgers'""))"),10.0)</f>
        <v>10</v>
      </c>
      <c r="B2" s="12">
        <f>IFERROR(__xludf.DUMMYFUNCTION("""COMPUTED_VALUE"""),0.02431712962788879)</f>
        <v>0.02431712963</v>
      </c>
      <c r="C2" s="11"/>
      <c r="D2" s="11" t="str">
        <f>IFERROR(__xludf.DUMMYFUNCTION("""COMPUTED_VALUE"""),"Danny Warren")</f>
        <v>Danny Warren</v>
      </c>
      <c r="E2" s="11"/>
    </row>
    <row r="3">
      <c r="A3" s="11">
        <f>IFERROR(__xludf.DUMMYFUNCTION("""COMPUTED_VALUE"""),20.0)</f>
        <v>20</v>
      </c>
      <c r="B3" s="12">
        <f>IFERROR(__xludf.DUMMYFUNCTION("""COMPUTED_VALUE"""),0.025613425925257616)</f>
        <v>0.02561342593</v>
      </c>
      <c r="C3" s="11" t="str">
        <f>IFERROR(__xludf.DUMMYFUNCTION("""COMPUTED_VALUE"""),"VM40")</f>
        <v>VM40</v>
      </c>
      <c r="D3" s="11" t="str">
        <f>IFERROR(__xludf.DUMMYFUNCTION("""COMPUTED_VALUE"""),"Adrian Payne")</f>
        <v>Adrian Payne</v>
      </c>
      <c r="E3" s="11"/>
    </row>
    <row r="4">
      <c r="A4" s="11">
        <f>IFERROR(__xludf.DUMMYFUNCTION("""COMPUTED_VALUE"""),39.0)</f>
        <v>39</v>
      </c>
      <c r="B4" s="12">
        <f>IFERROR(__xludf.DUMMYFUNCTION("""COMPUTED_VALUE"""),0.026909722222626442)</f>
        <v>0.02690972222</v>
      </c>
      <c r="C4" s="11"/>
      <c r="D4" s="11" t="str">
        <f>IFERROR(__xludf.DUMMYFUNCTION("""COMPUTED_VALUE"""),"Mark Cox")</f>
        <v>Mark Cox</v>
      </c>
      <c r="E4" s="11"/>
    </row>
    <row r="5">
      <c r="A5" s="11">
        <f>IFERROR(__xludf.DUMMYFUNCTION("""COMPUTED_VALUE"""),41.0)</f>
        <v>41</v>
      </c>
      <c r="B5" s="12">
        <f>IFERROR(__xludf.DUMMYFUNCTION("""COMPUTED_VALUE"""),0.02696759259197279)</f>
        <v>0.02696759259</v>
      </c>
      <c r="C5" s="11" t="str">
        <f>IFERROR(__xludf.DUMMYFUNCTION("""COMPUTED_VALUE"""),"VM45")</f>
        <v>VM45</v>
      </c>
      <c r="D5" s="11" t="str">
        <f>IFERROR(__xludf.DUMMYFUNCTION("""COMPUTED_VALUE"""),"Glyn Broadhurst")</f>
        <v>Glyn Broadhurst</v>
      </c>
      <c r="E5" s="11"/>
    </row>
    <row r="6">
      <c r="A6" s="11">
        <f>IFERROR(__xludf.DUMMYFUNCTION("""COMPUTED_VALUE"""),79.0)</f>
        <v>79</v>
      </c>
      <c r="B6" s="12">
        <f>IFERROR(__xludf.DUMMYFUNCTION("""COMPUTED_VALUE"""),0.028900462963065365)</f>
        <v>0.02890046296</v>
      </c>
      <c r="C6" s="11" t="str">
        <f>IFERROR(__xludf.DUMMYFUNCTION("""COMPUTED_VALUE"""),"VM50")</f>
        <v>VM50</v>
      </c>
      <c r="D6" s="11" t="str">
        <f>IFERROR(__xludf.DUMMYFUNCTION("""COMPUTED_VALUE"""),"James Dewis")</f>
        <v>James Dewis</v>
      </c>
      <c r="E6" s="11"/>
    </row>
    <row r="7">
      <c r="A7" s="11">
        <f>IFERROR(__xludf.DUMMYFUNCTION("""COMPUTED_VALUE"""),119.0)</f>
        <v>119</v>
      </c>
      <c r="B7" s="12">
        <f>IFERROR(__xludf.DUMMYFUNCTION("""COMPUTED_VALUE"""),0.030694444445543922)</f>
        <v>0.03069444445</v>
      </c>
      <c r="C7" s="11" t="str">
        <f>IFERROR(__xludf.DUMMYFUNCTION("""COMPUTED_VALUE"""),"VM40")</f>
        <v>VM40</v>
      </c>
      <c r="D7" s="11" t="str">
        <f>IFERROR(__xludf.DUMMYFUNCTION("""COMPUTED_VALUE"""),"Jim Cottom")</f>
        <v>Jim Cottom</v>
      </c>
      <c r="E7" s="11"/>
    </row>
    <row r="8">
      <c r="A8" s="11">
        <f>IFERROR(__xludf.DUMMYFUNCTION("""COMPUTED_VALUE"""),122.0)</f>
        <v>122</v>
      </c>
      <c r="B8" s="12">
        <f>IFERROR(__xludf.DUMMYFUNCTION("""COMPUTED_VALUE"""),0.030914351853425615)</f>
        <v>0.03091435185</v>
      </c>
      <c r="C8" s="11"/>
      <c r="D8" s="11" t="str">
        <f>IFERROR(__xludf.DUMMYFUNCTION("""COMPUTED_VALUE"""),"Chris Young")</f>
        <v>Chris Young</v>
      </c>
      <c r="E8" s="11"/>
    </row>
    <row r="9">
      <c r="A9" s="11">
        <f>IFERROR(__xludf.DUMMYFUNCTION("""COMPUTED_VALUE"""),124.0)</f>
        <v>124</v>
      </c>
      <c r="B9" s="12">
        <f>IFERROR(__xludf.DUMMYFUNCTION("""COMPUTED_VALUE"""),0.031087962961464655)</f>
        <v>0.03108796296</v>
      </c>
      <c r="C9" s="11" t="str">
        <f>IFERROR(__xludf.DUMMYFUNCTION("""COMPUTED_VALUE"""),"VM45")</f>
        <v>VM45</v>
      </c>
      <c r="D9" s="11" t="str">
        <f>IFERROR(__xludf.DUMMYFUNCTION("""COMPUTED_VALUE"""),"Matthew Green")</f>
        <v>Matthew Green</v>
      </c>
      <c r="E9" s="11"/>
    </row>
    <row r="10">
      <c r="A10" s="11">
        <f>IFERROR(__xludf.DUMMYFUNCTION("""COMPUTED_VALUE"""),129.0)</f>
        <v>129</v>
      </c>
      <c r="B10" s="12">
        <f>IFERROR(__xludf.DUMMYFUNCTION("""COMPUTED_VALUE"""),0.031412037038535345)</f>
        <v>0.03141203704</v>
      </c>
      <c r="C10" s="11" t="str">
        <f>IFERROR(__xludf.DUMMYFUNCTION("""COMPUTED_VALUE"""),"VM50")</f>
        <v>VM50</v>
      </c>
      <c r="D10" s="11" t="str">
        <f>IFERROR(__xludf.DUMMYFUNCTION("""COMPUTED_VALUE"""),"David Jenkinson")</f>
        <v>David Jenkinson</v>
      </c>
      <c r="E10" s="11"/>
    </row>
    <row r="11">
      <c r="A11" s="11">
        <f>IFERROR(__xludf.DUMMYFUNCTION("""COMPUTED_VALUE"""),201.0)</f>
        <v>201</v>
      </c>
      <c r="B11" s="12">
        <f>IFERROR(__xludf.DUMMYFUNCTION("""COMPUTED_VALUE"""),0.036076388889341615)</f>
        <v>0.03607638889</v>
      </c>
      <c r="C11" s="11" t="str">
        <f>IFERROR(__xludf.DUMMYFUNCTION("""COMPUTED_VALUE"""),"VM40")</f>
        <v>VM40</v>
      </c>
      <c r="D11" s="11" t="str">
        <f>IFERROR(__xludf.DUMMYFUNCTION("""COMPUTED_VALUE"""),"Simon Payne")</f>
        <v>Simon Payne</v>
      </c>
      <c r="E11" s="11"/>
    </row>
    <row r="12">
      <c r="A12" s="11">
        <f>IFERROR(__xludf.DUMMYFUNCTION("""COMPUTED_VALUE"""),234.0)</f>
        <v>234</v>
      </c>
      <c r="B12" s="12">
        <f>IFERROR(__xludf.DUMMYFUNCTION("""COMPUTED_VALUE"""),0.04057870370525052)</f>
        <v>0.04057870371</v>
      </c>
      <c r="C12" s="11" t="str">
        <f>IFERROR(__xludf.DUMMYFUNCTION("""COMPUTED_VALUE"""),"VM55")</f>
        <v>VM55</v>
      </c>
      <c r="D12" s="11" t="str">
        <f>IFERROR(__xludf.DUMMYFUNCTION("""COMPUTED_VALUE"""),"Eamon Thawley")</f>
        <v>Eamon Thawley</v>
      </c>
      <c r="E12" s="11"/>
    </row>
    <row r="13">
      <c r="A13" s="11">
        <f>IFERROR(__xludf.DUMMYFUNCTION("""COMPUTED_VALUE"""),236.0)</f>
        <v>236</v>
      </c>
      <c r="B13" s="12">
        <f>IFERROR(__xludf.DUMMYFUNCTION("""COMPUTED_VALUE"""),0.04064814814773854)</f>
        <v>0.04064814815</v>
      </c>
      <c r="C13" s="11" t="str">
        <f>IFERROR(__xludf.DUMMYFUNCTION("""COMPUTED_VALUE"""),"VM75")</f>
        <v>VM75</v>
      </c>
      <c r="D13" s="11" t="str">
        <f>IFERROR(__xludf.DUMMYFUNCTION("""COMPUTED_VALUE"""),"Peter Greenfield")</f>
        <v>Peter Greenfield</v>
      </c>
      <c r="E13" s="11"/>
    </row>
  </sheetData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3" width="10.13"/>
    <col customWidth="1" min="4" max="4" width="23.25"/>
    <col customWidth="1" min="5" max="5" width="12.63"/>
  </cols>
  <sheetData>
    <row r="1" ht="22.5" customHeight="1">
      <c r="A1" s="1" t="s">
        <v>0</v>
      </c>
      <c r="B1" s="1" t="s">
        <v>1</v>
      </c>
      <c r="C1" s="1" t="s">
        <v>4</v>
      </c>
      <c r="D1" s="1" t="s">
        <v>2</v>
      </c>
      <c r="E1" s="3" t="s">
        <v>5</v>
      </c>
    </row>
    <row r="2">
      <c r="A2" s="13">
        <f>IFERROR(__xludf.DUMMYFUNCTION("IFERROR(query('FULL - Ladies'!A2:F12,""select A,B,E,C,F where LOWER(D)='badgers'""))"),18.0)</f>
        <v>18</v>
      </c>
      <c r="B2" s="14">
        <f>IFERROR(__xludf.DUMMYFUNCTION("""COMPUTED_VALUE"""),0.03166666666584206)</f>
        <v>0.03166666667</v>
      </c>
      <c r="C2" s="13" t="str">
        <f>IFERROR(__xludf.DUMMYFUNCTION("""COMPUTED_VALUE"""),"VL50")</f>
        <v>VL50</v>
      </c>
      <c r="D2" s="13" t="str">
        <f>IFERROR(__xludf.DUMMYFUNCTION("""COMPUTED_VALUE"""),"Rachel Crump")</f>
        <v>Rachel Crump</v>
      </c>
      <c r="E2" s="13"/>
    </row>
    <row r="3">
      <c r="A3" s="13">
        <f>IFERROR(__xludf.DUMMYFUNCTION("""COMPUTED_VALUE"""),20.0)</f>
        <v>20</v>
      </c>
      <c r="B3" s="14">
        <f>IFERROR(__xludf.DUMMYFUNCTION("""COMPUTED_VALUE"""),0.03226851852014079)</f>
        <v>0.03226851852</v>
      </c>
      <c r="C3" s="13" t="str">
        <f>IFERROR(__xludf.DUMMYFUNCTION("""COMPUTED_VALUE"""),"VL40")</f>
        <v>VL40</v>
      </c>
      <c r="D3" s="13" t="str">
        <f>IFERROR(__xludf.DUMMYFUNCTION("""COMPUTED_VALUE"""),"Sara Wilson")</f>
        <v>Sara Wilson</v>
      </c>
      <c r="E3" s="13"/>
    </row>
    <row r="4">
      <c r="A4" s="13">
        <f>IFERROR(__xludf.DUMMYFUNCTION("""COMPUTED_VALUE"""),21.0)</f>
        <v>21</v>
      </c>
      <c r="B4" s="14">
        <f>IFERROR(__xludf.DUMMYFUNCTION("""COMPUTED_VALUE"""),0.032291666666424135)</f>
        <v>0.03229166667</v>
      </c>
      <c r="C4" s="13"/>
      <c r="D4" s="13" t="str">
        <f>IFERROR(__xludf.DUMMYFUNCTION("""COMPUTED_VALUE"""),"Megan Griffiths")</f>
        <v>Megan Griffiths</v>
      </c>
      <c r="E4" s="13"/>
    </row>
    <row r="5">
      <c r="A5" s="13">
        <f>IFERROR(__xludf.DUMMYFUNCTION("""COMPUTED_VALUE"""),47.0)</f>
        <v>47</v>
      </c>
      <c r="B5" s="14">
        <f>IFERROR(__xludf.DUMMYFUNCTION("""COMPUTED_VALUE"""),0.034942129630508134)</f>
        <v>0.03494212963</v>
      </c>
      <c r="C5" s="13" t="str">
        <f>IFERROR(__xludf.DUMMYFUNCTION("""COMPUTED_VALUE"""),"VL40")</f>
        <v>VL40</v>
      </c>
      <c r="D5" s="13" t="str">
        <f>IFERROR(__xludf.DUMMYFUNCTION("""COMPUTED_VALUE"""),"Rachael Browne")</f>
        <v>Rachael Browne</v>
      </c>
      <c r="E5" s="13"/>
    </row>
    <row r="6">
      <c r="A6" s="13">
        <f>IFERROR(__xludf.DUMMYFUNCTION("""COMPUTED_VALUE"""),50.0)</f>
        <v>50</v>
      </c>
      <c r="B6" s="14">
        <f>IFERROR(__xludf.DUMMYFUNCTION("""COMPUTED_VALUE"""),0.035081018519122154)</f>
        <v>0.03508101852</v>
      </c>
      <c r="C6" s="13"/>
      <c r="D6" s="13" t="str">
        <f>IFERROR(__xludf.DUMMYFUNCTION("""COMPUTED_VALUE"""),"Grace Barsby")</f>
        <v>Grace Barsby</v>
      </c>
      <c r="E6" s="13"/>
    </row>
    <row r="7">
      <c r="A7" s="13">
        <f>IFERROR(__xludf.DUMMYFUNCTION("""COMPUTED_VALUE"""),56.0)</f>
        <v>56</v>
      </c>
      <c r="B7" s="14">
        <f>IFERROR(__xludf.DUMMYFUNCTION("""COMPUTED_VALUE"""),0.035578703704231884)</f>
        <v>0.0355787037</v>
      </c>
      <c r="C7" s="13" t="str">
        <f>IFERROR(__xludf.DUMMYFUNCTION("""COMPUTED_VALUE"""),"VL45")</f>
        <v>VL45</v>
      </c>
      <c r="D7" s="13" t="str">
        <f>IFERROR(__xludf.DUMMYFUNCTION("""COMPUTED_VALUE"""),"Janey Barrett")</f>
        <v>Janey Barrett</v>
      </c>
      <c r="E7" s="13"/>
    </row>
    <row r="8">
      <c r="A8" s="13">
        <f>IFERROR(__xludf.DUMMYFUNCTION("""COMPUTED_VALUE"""),79.0)</f>
        <v>79</v>
      </c>
      <c r="B8" s="14">
        <f>IFERROR(__xludf.DUMMYFUNCTION("""COMPUTED_VALUE"""),0.03737268518671044)</f>
        <v>0.03737268519</v>
      </c>
      <c r="C8" s="13" t="str">
        <f>IFERROR(__xludf.DUMMYFUNCTION("""COMPUTED_VALUE"""),"VL55")</f>
        <v>VL55</v>
      </c>
      <c r="D8" s="13" t="str">
        <f>IFERROR(__xludf.DUMMYFUNCTION("""COMPUTED_VALUE"""),"Stephanie White")</f>
        <v>Stephanie White</v>
      </c>
      <c r="E8" s="13"/>
    </row>
    <row r="9">
      <c r="A9" s="13">
        <f>IFERROR(__xludf.DUMMYFUNCTION("""COMPUTED_VALUE"""),100.0)</f>
        <v>100</v>
      </c>
      <c r="B9" s="14">
        <f>IFERROR(__xludf.DUMMYFUNCTION("""COMPUTED_VALUE"""),0.039467592592700385)</f>
        <v>0.03946759259</v>
      </c>
      <c r="C9" s="13" t="str">
        <f>IFERROR(__xludf.DUMMYFUNCTION("""COMPUTED_VALUE"""),"VL45")</f>
        <v>VL45</v>
      </c>
      <c r="D9" s="13" t="str">
        <f>IFERROR(__xludf.DUMMYFUNCTION("""COMPUTED_VALUE"""),"Liz Peel")</f>
        <v>Liz Peel</v>
      </c>
      <c r="E9" s="13"/>
    </row>
    <row r="10">
      <c r="A10" s="13">
        <f>IFERROR(__xludf.DUMMYFUNCTION("""COMPUTED_VALUE"""),110.0)</f>
        <v>110</v>
      </c>
      <c r="B10" s="14">
        <f>IFERROR(__xludf.DUMMYFUNCTION("""COMPUTED_VALUE"""),0.04041666666671517)</f>
        <v>0.04041666667</v>
      </c>
      <c r="C10" s="13"/>
      <c r="D10" s="13" t="str">
        <f>IFERROR(__xludf.DUMMYFUNCTION("""COMPUTED_VALUE"""),"Megan Church")</f>
        <v>Megan Church</v>
      </c>
      <c r="E10" s="13"/>
    </row>
    <row r="11">
      <c r="A11" s="13">
        <f>IFERROR(__xludf.DUMMYFUNCTION("""COMPUTED_VALUE"""),140.0)</f>
        <v>140</v>
      </c>
      <c r="B11" s="14">
        <f>IFERROR(__xludf.DUMMYFUNCTION("""COMPUTED_VALUE"""),0.04420138888963265)</f>
        <v>0.04420138889</v>
      </c>
      <c r="C11" s="13"/>
      <c r="D11" s="13" t="str">
        <f>IFERROR(__xludf.DUMMYFUNCTION("""COMPUTED_VALUE"""),"Danielle Gunn")</f>
        <v>Danielle Gunn</v>
      </c>
      <c r="E11" s="13"/>
    </row>
    <row r="12">
      <c r="A12" s="13">
        <f>IFERROR(__xludf.DUMMYFUNCTION("""COMPUTED_VALUE"""),155.0)</f>
        <v>155</v>
      </c>
      <c r="B12" s="14">
        <f>IFERROR(__xludf.DUMMYFUNCTION("""COMPUTED_VALUE"""),0.051736111112404615)</f>
        <v>0.05173611111</v>
      </c>
      <c r="C12" s="13" t="str">
        <f>IFERROR(__xludf.DUMMYFUNCTION("""COMPUTED_VALUE"""),"VL40")</f>
        <v>VL40</v>
      </c>
      <c r="D12" s="13" t="str">
        <f>IFERROR(__xludf.DUMMYFUNCTION("""COMPUTED_VALUE"""),"Sara Hawkins")</f>
        <v>Sara Hawkins</v>
      </c>
      <c r="E12" s="13"/>
    </row>
  </sheetData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3" width="10.13"/>
    <col customWidth="1" min="4" max="4" width="22.63"/>
    <col customWidth="1" min="5" max="5" width="1.38"/>
    <col customWidth="1" min="6" max="8" width="10.13"/>
    <col customWidth="1" min="9" max="9" width="22.63"/>
    <col customWidth="1" min="10" max="10" width="1.38"/>
    <col customWidth="1" min="11" max="13" width="10.13"/>
    <col customWidth="1" min="14" max="14" width="22.63"/>
  </cols>
  <sheetData>
    <row r="1" ht="22.5" customHeight="1">
      <c r="A1" s="15" t="s">
        <v>458</v>
      </c>
      <c r="B1" s="16"/>
      <c r="C1" s="16"/>
      <c r="D1" s="17"/>
      <c r="E1" s="18"/>
      <c r="F1" s="19" t="s">
        <v>459</v>
      </c>
      <c r="G1" s="16"/>
      <c r="H1" s="16"/>
      <c r="I1" s="17"/>
      <c r="J1" s="18"/>
      <c r="K1" s="19" t="s">
        <v>460</v>
      </c>
      <c r="L1" s="16"/>
      <c r="M1" s="16"/>
      <c r="N1" s="17"/>
    </row>
    <row r="2" ht="22.5" customHeight="1">
      <c r="A2" s="20" t="s">
        <v>461</v>
      </c>
      <c r="B2" s="21" t="s">
        <v>0</v>
      </c>
      <c r="C2" s="22" t="s">
        <v>4</v>
      </c>
      <c r="D2" s="23" t="s">
        <v>2</v>
      </c>
      <c r="E2" s="24"/>
      <c r="F2" s="21" t="s">
        <v>461</v>
      </c>
      <c r="G2" s="21" t="s">
        <v>0</v>
      </c>
      <c r="H2" s="22" t="s">
        <v>4</v>
      </c>
      <c r="I2" s="23" t="s">
        <v>2</v>
      </c>
      <c r="J2" s="24"/>
      <c r="K2" s="21" t="s">
        <v>461</v>
      </c>
      <c r="L2" s="21" t="s">
        <v>0</v>
      </c>
      <c r="M2" s="22" t="s">
        <v>4</v>
      </c>
      <c r="N2" s="23" t="s">
        <v>2</v>
      </c>
    </row>
    <row r="3">
      <c r="A3" s="25">
        <v>1.0</v>
      </c>
      <c r="B3" s="26">
        <f>IFERROR(__xludf.DUMMYFUNCTION("IFERROR(IF(countif('BADGERS - Men'!C2:C9,""*V*"")=0,query({query('BADGERS - Men'!A2:E13,""Where not C contains 'V' and E is null limit 6"");query('BADGERS - Men'!A2:E13,""Where C contains 'V' and E is null limit 2"")},""Select Col1, Col3, Col4 Where Col1 "&amp;"is not null Order by Col1""), IF(countif('BADGERS - Men'!C2:C9,""*V*"")=1, unique(query({query('BADGERS - Men'!A2:E13,""Where not C contains 'V' and E is null limit 6"");query('BADGERS - Men'!A2:E13,""Where C contains 'V' and E is null limit 2"")},""Selec"&amp;"t Col1, Col3, Col4 Where Col1 is not null Order by Col1"")), IF(countif('BADGERS - Men'!C2:C9,""*V*"")&gt;1, query('BADGERS - Men'!A2:E13,""Select A, C, D Where A is not null and E is null Order By A limit 8"")))))"),10.0)</f>
        <v>10</v>
      </c>
      <c r="C3" s="26"/>
      <c r="D3" s="27" t="str">
        <f>IFERROR(__xludf.DUMMYFUNCTION("""COMPUTED_VALUE"""),"Danny Warren")</f>
        <v>Danny Warren</v>
      </c>
      <c r="E3" s="28"/>
      <c r="F3" s="29">
        <v>1.0</v>
      </c>
      <c r="G3" s="26">
        <f>IFERROR(__xludf.DUMMYFUNCTION("IFERROR(IF(countif('BADGERS - Ladies'!C2:C5,""*V*"")=0, query({query('BADGERS - Ladies'!A2:E13,""Where not C contains 'V' and E is null limit 3"");query('BADGERS - Ladies'!A2:E13,""Where C contains 'V' and E is null limit 1"")},""Select Col1, Col3, Col4 W"&amp;"here Col1 is not null Order by Col1""), IF(countif('BADGERS - Ladies'!C2:C5,""*V*"")&gt;0, query('BADGERS - Ladies'!A2:E13,""Select A, C, D Where A is not null and E is null Order By A limit 4""))))"),18.0)</f>
        <v>18</v>
      </c>
      <c r="H3" s="26" t="str">
        <f>IFERROR(__xludf.DUMMYFUNCTION("""COMPUTED_VALUE"""),"VL50")</f>
        <v>VL50</v>
      </c>
      <c r="I3" s="27" t="str">
        <f>IFERROR(__xludf.DUMMYFUNCTION("""COMPUTED_VALUE"""),"Rachel Crump")</f>
        <v>Rachel Crump</v>
      </c>
      <c r="J3" s="28"/>
      <c r="K3" s="29">
        <v>1.0</v>
      </c>
      <c r="L3" s="26">
        <f>IFERROR(__xludf.DUMMYFUNCTION("IFERROR(IF(countif((query('BADGERS - Men'!A2:E13,""Select C Where E is null limit 8"")),""*V*"")=0, unique(query({query('BADGERS - Men'!A2:E13,""Where not C contains 'V' and E is null limit 5"");query('BADGERS - Men'!A2:E13,""Where C contains 'V' and E is"&amp;" null limit 2"")},""Select Col1, Col3, Col4 Where Col1 is not null Order by Col1"")), IF(countif('BADGERS - Men'!C2:C9,""*V*"")=1, unique(query({query('BADGERS - Men'!A2:E13,""Where not C contains 'V' and E is null limit 5"");query('BADGERS - Men'!A2:E13,"&amp;"""Where C contains 'V' and E is null limit 2"")},""Select Col1, Col3, Col4 Where Col1 is not null Order by Col1"")), IF(countif('BADGERS - Men'!C2:C9,""*V*"")&gt;1, query('BADGERS - Men'!A2:E13,""Select A, C, D Where A is not null and E is null Order By A li"&amp;"mit 7"")))))"),10.0)</f>
        <v>10</v>
      </c>
      <c r="M3" s="26"/>
      <c r="N3" s="27" t="str">
        <f>IFERROR(__xludf.DUMMYFUNCTION("""COMPUTED_VALUE"""),"Danny Warren")</f>
        <v>Danny Warren</v>
      </c>
    </row>
    <row r="4">
      <c r="A4" s="25">
        <v>2.0</v>
      </c>
      <c r="B4" s="26">
        <f>IFERROR(__xludf.DUMMYFUNCTION("""COMPUTED_VALUE"""),20.0)</f>
        <v>20</v>
      </c>
      <c r="C4" s="26" t="str">
        <f>IFERROR(__xludf.DUMMYFUNCTION("""COMPUTED_VALUE"""),"VM40")</f>
        <v>VM40</v>
      </c>
      <c r="D4" s="27" t="str">
        <f>IFERROR(__xludf.DUMMYFUNCTION("""COMPUTED_VALUE"""),"Adrian Payne")</f>
        <v>Adrian Payne</v>
      </c>
      <c r="E4" s="28"/>
      <c r="F4" s="29">
        <v>2.0</v>
      </c>
      <c r="G4" s="26">
        <f>IFERROR(__xludf.DUMMYFUNCTION("""COMPUTED_VALUE"""),20.0)</f>
        <v>20</v>
      </c>
      <c r="H4" s="26" t="str">
        <f>IFERROR(__xludf.DUMMYFUNCTION("""COMPUTED_VALUE"""),"VL40")</f>
        <v>VL40</v>
      </c>
      <c r="I4" s="27" t="str">
        <f>IFERROR(__xludf.DUMMYFUNCTION("""COMPUTED_VALUE"""),"Sara Wilson")</f>
        <v>Sara Wilson</v>
      </c>
      <c r="J4" s="28"/>
      <c r="K4" s="29">
        <v>2.0</v>
      </c>
      <c r="L4" s="26">
        <f>IFERROR(__xludf.DUMMYFUNCTION("""COMPUTED_VALUE"""),20.0)</f>
        <v>20</v>
      </c>
      <c r="M4" s="26" t="str">
        <f>IFERROR(__xludf.DUMMYFUNCTION("""COMPUTED_VALUE"""),"VM40")</f>
        <v>VM40</v>
      </c>
      <c r="N4" s="27" t="str">
        <f>IFERROR(__xludf.DUMMYFUNCTION("""COMPUTED_VALUE"""),"Adrian Payne")</f>
        <v>Adrian Payne</v>
      </c>
    </row>
    <row r="5">
      <c r="A5" s="25">
        <v>3.0</v>
      </c>
      <c r="B5" s="26">
        <f>IFERROR(__xludf.DUMMYFUNCTION("""COMPUTED_VALUE"""),39.0)</f>
        <v>39</v>
      </c>
      <c r="C5" s="26"/>
      <c r="D5" s="27" t="str">
        <f>IFERROR(__xludf.DUMMYFUNCTION("""COMPUTED_VALUE"""),"Mark Cox")</f>
        <v>Mark Cox</v>
      </c>
      <c r="E5" s="28"/>
      <c r="F5" s="29">
        <v>3.0</v>
      </c>
      <c r="G5" s="26">
        <f>IFERROR(__xludf.DUMMYFUNCTION("""COMPUTED_VALUE"""),21.0)</f>
        <v>21</v>
      </c>
      <c r="H5" s="26"/>
      <c r="I5" s="27" t="str">
        <f>IFERROR(__xludf.DUMMYFUNCTION("""COMPUTED_VALUE"""),"Megan Griffiths")</f>
        <v>Megan Griffiths</v>
      </c>
      <c r="J5" s="28"/>
      <c r="K5" s="29">
        <v>3.0</v>
      </c>
      <c r="L5" s="26">
        <f>IFERROR(__xludf.DUMMYFUNCTION("""COMPUTED_VALUE"""),39.0)</f>
        <v>39</v>
      </c>
      <c r="M5" s="26"/>
      <c r="N5" s="27" t="str">
        <f>IFERROR(__xludf.DUMMYFUNCTION("""COMPUTED_VALUE"""),"Mark Cox")</f>
        <v>Mark Cox</v>
      </c>
    </row>
    <row r="6">
      <c r="A6" s="25">
        <v>4.0</v>
      </c>
      <c r="B6" s="26">
        <f>IFERROR(__xludf.DUMMYFUNCTION("""COMPUTED_VALUE"""),41.0)</f>
        <v>41</v>
      </c>
      <c r="C6" s="26" t="str">
        <f>IFERROR(__xludf.DUMMYFUNCTION("""COMPUTED_VALUE"""),"VM45")</f>
        <v>VM45</v>
      </c>
      <c r="D6" s="27" t="str">
        <f>IFERROR(__xludf.DUMMYFUNCTION("""COMPUTED_VALUE"""),"Glyn Broadhurst")</f>
        <v>Glyn Broadhurst</v>
      </c>
      <c r="E6" s="28"/>
      <c r="F6" s="30">
        <v>4.0</v>
      </c>
      <c r="G6" s="31">
        <f>IFERROR(__xludf.DUMMYFUNCTION("""COMPUTED_VALUE"""),47.0)</f>
        <v>47</v>
      </c>
      <c r="H6" s="31" t="str">
        <f>IFERROR(__xludf.DUMMYFUNCTION("""COMPUTED_VALUE"""),"VL40")</f>
        <v>VL40</v>
      </c>
      <c r="I6" s="32" t="str">
        <f>IFERROR(__xludf.DUMMYFUNCTION("""COMPUTED_VALUE"""),"Rachael Browne")</f>
        <v>Rachael Browne</v>
      </c>
      <c r="J6" s="28"/>
      <c r="K6" s="29">
        <v>4.0</v>
      </c>
      <c r="L6" s="26">
        <f>IFERROR(__xludf.DUMMYFUNCTION("""COMPUTED_VALUE"""),41.0)</f>
        <v>41</v>
      </c>
      <c r="M6" s="26" t="str">
        <f>IFERROR(__xludf.DUMMYFUNCTION("""COMPUTED_VALUE"""),"VM45")</f>
        <v>VM45</v>
      </c>
      <c r="N6" s="27" t="str">
        <f>IFERROR(__xludf.DUMMYFUNCTION("""COMPUTED_VALUE"""),"Glyn Broadhurst")</f>
        <v>Glyn Broadhurst</v>
      </c>
    </row>
    <row r="7">
      <c r="A7" s="25">
        <v>5.0</v>
      </c>
      <c r="B7" s="26">
        <f>IFERROR(__xludf.DUMMYFUNCTION("""COMPUTED_VALUE"""),79.0)</f>
        <v>79</v>
      </c>
      <c r="C7" s="26" t="str">
        <f>IFERROR(__xludf.DUMMYFUNCTION("""COMPUTED_VALUE"""),"VM50")</f>
        <v>VM50</v>
      </c>
      <c r="D7" s="27" t="str">
        <f>IFERROR(__xludf.DUMMYFUNCTION("""COMPUTED_VALUE"""),"James Dewis")</f>
        <v>James Dewis</v>
      </c>
      <c r="E7" s="28"/>
      <c r="F7" s="33" t="s">
        <v>462</v>
      </c>
      <c r="G7" s="34">
        <f>sum(G3:G6)</f>
        <v>106</v>
      </c>
      <c r="H7" s="35"/>
      <c r="I7" s="35"/>
      <c r="J7" s="28"/>
      <c r="K7" s="29">
        <v>5.0</v>
      </c>
      <c r="L7" s="26">
        <f>IFERROR(__xludf.DUMMYFUNCTION("""COMPUTED_VALUE"""),79.0)</f>
        <v>79</v>
      </c>
      <c r="M7" s="26" t="str">
        <f>IFERROR(__xludf.DUMMYFUNCTION("""COMPUTED_VALUE"""),"VM50")</f>
        <v>VM50</v>
      </c>
      <c r="N7" s="27" t="str">
        <f>IFERROR(__xludf.DUMMYFUNCTION("""COMPUTED_VALUE"""),"James Dewis")</f>
        <v>James Dewis</v>
      </c>
    </row>
    <row r="8">
      <c r="A8" s="25">
        <v>6.0</v>
      </c>
      <c r="B8" s="26">
        <f>IFERROR(__xludf.DUMMYFUNCTION("""COMPUTED_VALUE"""),119.0)</f>
        <v>119</v>
      </c>
      <c r="C8" s="26" t="str">
        <f>IFERROR(__xludf.DUMMYFUNCTION("""COMPUTED_VALUE"""),"VM40")</f>
        <v>VM40</v>
      </c>
      <c r="D8" s="27" t="str">
        <f>IFERROR(__xludf.DUMMYFUNCTION("""COMPUTED_VALUE"""),"Jim Cottom")</f>
        <v>Jim Cottom</v>
      </c>
      <c r="E8" s="35"/>
      <c r="F8" s="35"/>
      <c r="G8" s="35"/>
      <c r="H8" s="35"/>
      <c r="I8" s="35"/>
      <c r="J8" s="28"/>
      <c r="K8" s="29">
        <v>6.0</v>
      </c>
      <c r="L8" s="26">
        <f>IFERROR(__xludf.DUMMYFUNCTION("""COMPUTED_VALUE"""),119.0)</f>
        <v>119</v>
      </c>
      <c r="M8" s="26" t="str">
        <f>IFERROR(__xludf.DUMMYFUNCTION("""COMPUTED_VALUE"""),"VM40")</f>
        <v>VM40</v>
      </c>
      <c r="N8" s="27" t="str">
        <f>IFERROR(__xludf.DUMMYFUNCTION("""COMPUTED_VALUE"""),"Jim Cottom")</f>
        <v>Jim Cottom</v>
      </c>
    </row>
    <row r="9">
      <c r="A9" s="25">
        <v>7.0</v>
      </c>
      <c r="B9" s="26">
        <f>IFERROR(__xludf.DUMMYFUNCTION("""COMPUTED_VALUE"""),122.0)</f>
        <v>122</v>
      </c>
      <c r="C9" s="26"/>
      <c r="D9" s="27" t="str">
        <f>IFERROR(__xludf.DUMMYFUNCTION("""COMPUTED_VALUE"""),"Chris Young")</f>
        <v>Chris Young</v>
      </c>
      <c r="E9" s="35"/>
      <c r="F9" s="35"/>
      <c r="G9" s="35"/>
      <c r="H9" s="35"/>
      <c r="I9" s="35"/>
      <c r="J9" s="28"/>
      <c r="K9" s="30">
        <v>7.0</v>
      </c>
      <c r="L9" s="31">
        <f>IFERROR(__xludf.DUMMYFUNCTION("""COMPUTED_VALUE"""),122.0)</f>
        <v>122</v>
      </c>
      <c r="M9" s="31"/>
      <c r="N9" s="32" t="str">
        <f>IFERROR(__xludf.DUMMYFUNCTION("""COMPUTED_VALUE"""),"Chris Young")</f>
        <v>Chris Young</v>
      </c>
    </row>
    <row r="10">
      <c r="A10" s="36">
        <v>8.0</v>
      </c>
      <c r="B10" s="31">
        <f>IFERROR(__xludf.DUMMYFUNCTION("""COMPUTED_VALUE"""),124.0)</f>
        <v>124</v>
      </c>
      <c r="C10" s="31" t="str">
        <f>IFERROR(__xludf.DUMMYFUNCTION("""COMPUTED_VALUE"""),"VM45")</f>
        <v>VM45</v>
      </c>
      <c r="D10" s="32" t="str">
        <f>IFERROR(__xludf.DUMMYFUNCTION("""COMPUTED_VALUE"""),"Matthew Green")</f>
        <v>Matthew Green</v>
      </c>
      <c r="E10" s="35"/>
      <c r="F10" s="35"/>
      <c r="G10" s="35"/>
      <c r="H10" s="35"/>
      <c r="I10" s="35"/>
      <c r="J10" s="28"/>
      <c r="K10" s="29">
        <v>1.0</v>
      </c>
      <c r="L10" s="26">
        <f>IFERROR(__xludf.DUMMYFUNCTION("IFERROR(IF(countif((query('BADGERS - Ladies'!A2:E13,""Select C Where E is null limit 3"")),""*V*"")=0, query({query('BADGERS - Ladies'!A2:E13,""Where not C contains 'V' and E is null limit 2"");query('BADGERS - Ladies'!A2:E13,""Where C contains 'V' and E "&amp;"is null limit 1"")},""Select Col1, Col3, Col4 Where Col1 is not null Order by Col1""), IF(countif((query('BADGERS - Ladies'!A2:E13,""Select C Where E is null limit 3"")),""*V*"")&gt;0, query('BADGERS - Ladies'!A2:E13,""Select A, C, D Where A is not null and "&amp;"E is null Order By A limit 3""))))"),18.0)</f>
        <v>18</v>
      </c>
      <c r="M10" s="26" t="str">
        <f>IFERROR(__xludf.DUMMYFUNCTION("""COMPUTED_VALUE"""),"VL50")</f>
        <v>VL50</v>
      </c>
      <c r="N10" s="27" t="str">
        <f>IFERROR(__xludf.DUMMYFUNCTION("""COMPUTED_VALUE"""),"Rachel Crump")</f>
        <v>Rachel Crump</v>
      </c>
    </row>
    <row r="11">
      <c r="A11" s="37" t="s">
        <v>462</v>
      </c>
      <c r="B11" s="34">
        <f>sum(B3:B10)</f>
        <v>554</v>
      </c>
      <c r="C11" s="35"/>
      <c r="D11" s="35"/>
      <c r="E11" s="35"/>
      <c r="F11" s="35"/>
      <c r="G11" s="35"/>
      <c r="H11" s="35"/>
      <c r="I11" s="35"/>
      <c r="J11" s="28"/>
      <c r="K11" s="29">
        <v>2.0</v>
      </c>
      <c r="L11" s="26">
        <f>IFERROR(__xludf.DUMMYFUNCTION("""COMPUTED_VALUE"""),20.0)</f>
        <v>20</v>
      </c>
      <c r="M11" s="26" t="str">
        <f>IFERROR(__xludf.DUMMYFUNCTION("""COMPUTED_VALUE"""),"VL40")</f>
        <v>VL40</v>
      </c>
      <c r="N11" s="27" t="str">
        <f>IFERROR(__xludf.DUMMYFUNCTION("""COMPUTED_VALUE"""),"Sara Wilson")</f>
        <v>Sara Wilson</v>
      </c>
    </row>
    <row r="12">
      <c r="A12" s="35"/>
      <c r="B12" s="35"/>
      <c r="C12" s="35"/>
      <c r="D12" s="35"/>
      <c r="E12" s="35"/>
      <c r="F12" s="35"/>
      <c r="G12" s="35"/>
      <c r="H12" s="35"/>
      <c r="I12" s="35"/>
      <c r="J12" s="28"/>
      <c r="K12" s="30">
        <v>3.0</v>
      </c>
      <c r="L12" s="31">
        <f>IFERROR(__xludf.DUMMYFUNCTION("""COMPUTED_VALUE"""),21.0)</f>
        <v>21</v>
      </c>
      <c r="M12" s="31"/>
      <c r="N12" s="32" t="str">
        <f>IFERROR(__xludf.DUMMYFUNCTION("""COMPUTED_VALUE"""),"Megan Griffiths")</f>
        <v>Megan Griffiths</v>
      </c>
    </row>
    <row r="13">
      <c r="A13" s="35"/>
      <c r="B13" s="35"/>
      <c r="C13" s="35"/>
      <c r="D13" s="35"/>
      <c r="E13" s="35"/>
      <c r="F13" s="35"/>
      <c r="G13" s="35"/>
      <c r="H13" s="35"/>
      <c r="I13" s="35"/>
      <c r="J13" s="28"/>
      <c r="K13" s="33" t="s">
        <v>462</v>
      </c>
      <c r="L13" s="34">
        <f>sum(L3:L12)</f>
        <v>489</v>
      </c>
      <c r="M13" s="35"/>
      <c r="N13" s="35"/>
    </row>
  </sheetData>
  <mergeCells count="3">
    <mergeCell ref="A1:D1"/>
    <mergeCell ref="F1:I1"/>
    <mergeCell ref="K1:N1"/>
  </mergeCells>
  <drawing r:id="rId1"/>
</worksheet>
</file>