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<sst xmlns="http://schemas.openxmlformats.org/spreadsheetml/2006/main" count="149" uniqueCount="65">
  <si>
    <t>フードケア　ネオハイトロミール　スリム</t>
  </si>
  <si>
    <t>特別養護老人ホーム 三和愛宕の園</t>
  </si>
  <si>
    <t>1.5</t>
  </si>
  <si>
    <t>新潟県上越市三和区井ノ口1718番地4</t>
  </si>
  <si>
    <r>
      <rPr>
        <rFont val="Calibri"/>
        <color theme="1"/>
        <sz val="12.0"/>
      </rPr>
      <t>・左記のとろみの目安は商品パッケージ記載の分類です。当施設では以下のように分類しています。（水</t>
    </r>
    <r>
      <rPr>
        <rFont val="Calibri"/>
        <b/>
        <color rgb="FFFF0000"/>
        <sz val="12.0"/>
      </rPr>
      <t>200ml</t>
    </r>
    <r>
      <rPr>
        <rFont val="Calibri"/>
        <color theme="1"/>
        <sz val="12.0"/>
      </rPr>
      <t>あたり）
　薄いとろみ：0.75g（小さじ1/2）　中間のとろみ：1.5g（小さじ1）　濃いとろみ：3g（小さじ2）
・とろみが好まない方や、とろみ水でも嚥下困難な様子が見られる方には水分ゼリー（ニュートリー　ソフティアG）で対応しています。</t>
    </r>
  </si>
  <si>
    <t>栄養士</t>
  </si>
  <si>
    <t>1.0</t>
  </si>
  <si>
    <t>025-532-2699</t>
  </si>
  <si>
    <t>2.0</t>
  </si>
  <si>
    <t>3.0</t>
  </si>
  <si>
    <t>ソフト食
補助食品</t>
  </si>
  <si>
    <t xml:space="preserve">ソフティアG（ニュートリー）使用。
調味液をネオハイトロミールスリム（フードケア）にて、あんにして
かける。
ブリックゼリー（明治）、小さなエンジョイハイカロリーゼリー（クリニコ）、メイバランスソフトゼリー（明治）等
状態に合わせて個別対応。
</t>
  </si>
  <si>
    <t>ソフト粥
粥ミキサー</t>
  </si>
  <si>
    <t>2/3</t>
  </si>
  <si>
    <t>スベラカーゼ（フードケア）使用。1.5%濃度。
粥ミキサーはミキサーを使用し、ユニット対応。</t>
  </si>
  <si>
    <t>1+1/3</t>
  </si>
  <si>
    <t>2</t>
  </si>
  <si>
    <t>極刻み</t>
  </si>
  <si>
    <t>全粥</t>
  </si>
  <si>
    <t>常食をフードプロセッサーで細かくし、カタメリン（ニュートリー）を使用しまとまりを良くしたもの。
場合によってはソフト食のあんかける。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</si>
  <si>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</si>
  <si>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</si>
  <si>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</si>
  <si>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</si>
  <si>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</si>
  <si>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</si>
  <si>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</si>
  <si>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</si>
  <si>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</si>
  <si>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</si>
  <si>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</si>
  <si>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</si>
  <si>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</si>
  <si>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</si>
  <si>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</si>
  <si>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</si>
  <si>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</si>
  <si>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</si>
  <si>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</si>
  <si>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</si>
  <si>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</si>
  <si>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</si>
  <si>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</si>
  <si>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</si>
  <si>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</si>
  <si>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</si>
  <si>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</si>
  <si>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</si>
  <si>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</si>
  <si>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</si>
  <si>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</si>
  <si>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</si>
  <si>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</si>
  <si>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</si>
  <si>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</si>
  <si>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</si>
  <si>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小林　千寿瑠</t>
  </si>
  <si>
    <t>作業記録</t>
  </si>
  <si>
    <t>名前</t>
  </si>
  <si>
    <t>・左記のとろみの目安は商品パッケージ記載の分類です。当施設では以下のように分類しています。（水200mlあたり）
　薄いとろみ：0.75g（小さじ1/2）　中間のとろみ：1.5g（小さじ1）　濃いとろみ：3g（小さじ2）
・とろみが好まない方や、とろみ水でも嚥下困難な様子が見られる方には水分ゼリー（ニュートリー　ソフティアG）で対応しています。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</si>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</sst>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@ 杯"/>
    <numFmt numFmtId="166" formatCode="yyyy/MM/dd"/>
    <numFmt numFmtId="167" formatCode="m/d/yyyy h:mm:ss"/>
  </numFmts>
  <fonts count="17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8.0"/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3" fillId="2" fontId="2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4" fillId="0" fontId="3" numFmtId="0" xfId="0" applyAlignment="1" applyBorder="1" applyFont="1">
      <alignment horizontal="center" readingOrder="0" vertical="center"/>
    </xf>
    <xf borderId="5" fillId="2" fontId="2" numFmtId="0" xfId="0" applyAlignment="1" applyBorder="1" applyFont="1">
      <alignment horizontal="center" vertical="center"/>
    </xf>
    <xf borderId="6" fillId="0" fontId="4" numFmtId="0" xfId="0" applyBorder="1" applyFont="1"/>
    <xf borderId="2" fillId="0" fontId="4" numFmtId="0" xfId="0" applyBorder="1" applyFont="1"/>
    <xf borderId="7" fillId="0" fontId="3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5" fillId="0" fontId="4" numFmtId="0" xfId="0" applyBorder="1" applyFont="1"/>
    <xf borderId="1" fillId="3" fontId="6" numFmtId="49" xfId="0" applyAlignment="1" applyBorder="1" applyFont="1" applyNumberFormat="1">
      <alignment horizontal="center" readingOrder="0" vertical="center"/>
    </xf>
    <xf borderId="1" fillId="2" fontId="2" numFmtId="0" xfId="0" applyAlignment="1" applyBorder="1" applyFont="1">
      <alignment horizontal="center" readingOrder="0" vertical="center"/>
    </xf>
    <xf borderId="1" fillId="4" fontId="7" numFmtId="0" xfId="0" applyAlignment="1" applyBorder="1" applyFill="1" applyFont="1">
      <alignment readingOrder="0" shrinkToFit="0" vertical="center" wrapText="1"/>
    </xf>
    <xf borderId="4" fillId="0" fontId="3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3" fillId="0" fontId="3" numFmtId="0" xfId="0" applyAlignment="1" applyBorder="1" applyFont="1">
      <alignment horizontal="left" readingOrder="0" shrinkToFit="0" vertical="center" wrapText="1"/>
    </xf>
    <xf borderId="0" fillId="0" fontId="8" numFmtId="0" xfId="0" applyAlignment="1" applyFont="1">
      <alignment vertical="center"/>
    </xf>
    <xf borderId="8" fillId="0" fontId="4" numFmtId="0" xfId="0" applyBorder="1" applyFont="1"/>
    <xf borderId="1" fillId="0" fontId="3" numFmtId="164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readingOrder="0" shrinkToFit="0" vertical="center" wrapText="1"/>
    </xf>
    <xf borderId="1" fillId="0" fontId="3" numFmtId="165" xfId="0" applyAlignment="1" applyBorder="1" applyFont="1" applyNumberFormat="1">
      <alignment horizontal="center" readingOrder="0" vertical="center"/>
    </xf>
    <xf borderId="7" fillId="4" fontId="3" numFmtId="166" xfId="0" applyAlignment="1" applyBorder="1" applyFont="1" applyNumberFormat="1">
      <alignment horizontal="center" readingOrder="0" vertical="center"/>
    </xf>
    <xf borderId="1" fillId="5" fontId="5" numFmtId="49" xfId="0" applyAlignment="1" applyBorder="1" applyFill="1" applyFont="1" applyNumberFormat="1">
      <alignment horizontal="center" readingOrder="0" vertical="center"/>
    </xf>
    <xf borderId="1" fillId="5" fontId="6" numFmtId="49" xfId="0" applyAlignment="1" applyBorder="1" applyFont="1" applyNumberFormat="1">
      <alignment horizontal="center" readingOrder="0" vertical="center"/>
    </xf>
    <xf borderId="0" fillId="0" fontId="2" numFmtId="0" xfId="0" applyFont="1"/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ont="1" applyNumberFormat="1">
      <alignment horizontal="center" readingOrder="0" vertical="center"/>
    </xf>
    <xf borderId="3" fillId="2" fontId="10" numFmtId="0" xfId="0" applyAlignment="1" applyBorder="1" applyFont="1">
      <alignment horizontal="center" readingOrder="0" vertical="center"/>
    </xf>
    <xf borderId="9" fillId="0" fontId="10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10" numFmtId="0" xfId="0" applyAlignment="1" applyBorder="1" applyFont="1">
      <alignment horizontal="center" readingOrder="0" vertical="center"/>
    </xf>
    <xf borderId="4" fillId="0" fontId="10" numFmtId="0" xfId="0" applyAlignment="1" applyBorder="1" applyFont="1">
      <alignment horizontal="center" readingOrder="0" vertical="center"/>
    </xf>
    <xf borderId="3" fillId="0" fontId="10" numFmtId="166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1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10" numFmtId="0" xfId="0" applyAlignment="1" applyBorder="1" applyFont="1">
      <alignment horizontal="center" readingOrder="0" vertical="center"/>
    </xf>
    <xf borderId="4" fillId="0" fontId="10" numFmtId="0" xfId="0" applyAlignment="1" applyBorder="1" applyFont="1">
      <alignment horizontal="center" vertical="center"/>
    </xf>
    <xf borderId="9" fillId="0" fontId="12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1" fillId="2" fontId="13" numFmtId="0" xfId="0" applyAlignment="1" applyBorder="1" applyFont="1">
      <alignment horizontal="center" readingOrder="0" vertical="center"/>
    </xf>
    <xf borderId="4" fillId="2" fontId="1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5" numFmtId="49" xfId="0" applyAlignment="1" applyBorder="1" applyFont="1" applyNumberFormat="1">
      <alignment horizontal="center" readingOrder="0" vertical="top"/>
    </xf>
    <xf borderId="3" fillId="6" fontId="5" numFmtId="49" xfId="0" applyAlignment="1" applyBorder="1" applyFont="1" applyNumberFormat="1">
      <alignment horizontal="center" readingOrder="0" vertical="top"/>
    </xf>
    <xf borderId="4" fillId="0" fontId="12" numFmtId="0" xfId="0" applyAlignment="1" applyBorder="1" applyFont="1">
      <alignment horizontal="left" readingOrder="0" vertical="center"/>
    </xf>
    <xf borderId="3" fillId="2" fontId="13" numFmtId="0" xfId="0" applyAlignment="1" applyBorder="1" applyFont="1">
      <alignment horizontal="center" readingOrder="0" vertical="center"/>
    </xf>
    <xf borderId="4" fillId="0" fontId="10" numFmtId="164" xfId="0" applyAlignment="1" applyBorder="1" applyFont="1" applyNumberFormat="1">
      <alignment horizontal="center" readingOrder="0" vertical="center"/>
    </xf>
    <xf borderId="14" fillId="0" fontId="10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10" numFmtId="164" xfId="0" applyAlignment="1" applyBorder="1" applyFont="1" applyNumberFormat="1">
      <alignment horizontal="center" vertical="center"/>
    </xf>
    <xf borderId="4" fillId="0" fontId="10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10" numFmtId="165" xfId="0" applyAlignment="1" applyBorder="1" applyFont="1" applyNumberFormat="1">
      <alignment horizontal="center" vertical="center"/>
    </xf>
    <xf borderId="4" fillId="0" fontId="10" numFmtId="165" xfId="0" applyAlignment="1" applyBorder="1" applyFont="1" applyNumberFormat="1">
      <alignment horizontal="center" vertical="center"/>
    </xf>
    <xf borderId="12" fillId="0" fontId="14" numFmtId="0" xfId="0" applyAlignment="1" applyBorder="1" applyFont="1">
      <alignment vertical="bottom"/>
    </xf>
    <xf borderId="0" fillId="0" fontId="14" numFmtId="0" xfId="0" applyAlignment="1" applyFont="1">
      <alignment vertical="bottom"/>
    </xf>
    <xf borderId="11" fillId="8" fontId="14" numFmtId="0" xfId="0" applyAlignment="1" applyBorder="1" applyFill="1" applyFont="1">
      <alignment vertical="bottom"/>
    </xf>
    <xf borderId="7" fillId="8" fontId="14" numFmtId="0" xfId="0" applyAlignment="1" applyBorder="1" applyFont="1">
      <alignment vertical="bottom"/>
    </xf>
    <xf borderId="7" fillId="8" fontId="15" numFmtId="0" xfId="0" applyAlignment="1" applyBorder="1" applyFont="1">
      <alignment horizontal="center" vertical="bottom"/>
    </xf>
    <xf borderId="11" fillId="0" fontId="16" numFmtId="0" xfId="0" applyAlignment="1" applyBorder="1" applyFont="1">
      <alignment shrinkToFit="0" vertical="bottom" wrapText="0"/>
    </xf>
    <xf borderId="7" fillId="0" fontId="14" numFmtId="0" xfId="0" applyAlignment="1" applyBorder="1" applyFont="1">
      <alignment vertical="bottom"/>
    </xf>
    <xf borderId="7" fillId="0" fontId="14" numFmtId="0" xfId="0" applyAlignment="1" applyBorder="1" applyFont="1">
      <alignment horizontal="center" readingOrder="0"/>
    </xf>
    <xf borderId="7" fillId="0" fontId="14" numFmtId="0" xfId="0" applyAlignment="1" applyBorder="1" applyFont="1">
      <alignment readingOrder="0" vertical="bottom"/>
    </xf>
    <xf borderId="0" fillId="0" fontId="14" numFmtId="0" xfId="0" applyAlignment="1" applyFont="1">
      <alignment horizontal="center" vertical="bottom"/>
    </xf>
    <xf borderId="0" fillId="0" fontId="14" numFmtId="14" xfId="0" applyAlignment="1" applyFont="1" applyNumberFormat="1">
      <alignment readingOrder="0" vertical="bottom"/>
    </xf>
    <xf borderId="0" fillId="0" fontId="14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7" fillId="0" fontId="3" numFmtId="166" xfId="0" applyAlignment="1" applyBorder="1" applyFont="1" applyNumberForma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4" numFmtId="0" xfId="0" applyAlignment="1" applyBorder="1" applyFont="1">
      <alignment horizontal="center" readingOrder="0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4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4" numFmtId="164" xfId="0" applyAlignment="1" applyBorder="1" applyFont="1" applyNumberFormat="1">
      <alignment horizontal="center" readingOrder="0" shrinkToFit="0" vertical="center" wrapText="1"/>
    </xf>
    <xf borderId="15" fillId="0" fontId="14" numFmtId="0" xfId="0" applyAlignment="1" applyBorder="1" applyFont="1">
      <alignment horizontal="left" readingOrder="0"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7" fillId="0" fontId="14" numFmtId="164" xfId="0" applyAlignment="1" applyBorder="1" applyFont="1" applyNumberFormat="1">
      <alignment horizontal="center" readingOrder="0" shrinkToFit="0" vertical="center" wrapText="1"/>
    </xf>
    <xf borderId="1" fillId="0" fontId="14" numFmtId="165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10" numFmtId="0" xfId="0" applyAlignment="1" applyBorder="1" applyFont="1">
      <alignment readingOrder="0" shrinkToFit="0" vertical="center" wrapText="1"/>
    </xf>
    <xf borderId="1" fillId="0" fontId="10" numFmtId="164" xfId="0" applyAlignment="1" applyBorder="1" applyFont="1" applyNumberFormat="1">
      <alignment horizontal="center" readingOrder="0" vertical="center"/>
    </xf>
    <xf borderId="1" fillId="0" fontId="10" numFmtId="165" xfId="0" applyAlignment="1" applyBorder="1" applyFont="1" applyNumberFormat="1">
      <alignment horizontal="center" readingOrder="0" vertical="center"/>
    </xf>
    <xf borderId="4" fillId="0" fontId="10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38250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8110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552575" cy="9525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38250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8110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552575" cy="9525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9" t="str">
        <f>IFERROR(__xludf.DUMMYFUNCTION("IMPORTRANGE(""https://docs.google.com/spreadsheets/d/1gkRepGJi8YSf_9GBJuQGTAy9KAk4_wUsZeeKx4jozwg/edit?usp=sharing"",""施設情報!A2"")"),"施設名")</f>
        <v>施設名</v>
      </c>
      <c r="B2" s="12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9" t="str">
        <f>IFERROR(__xludf.DUMMYFUNCTION("IMPORTRANGE(""https://docs.google.com/spreadsheets/d/1gkRepGJi8YSf_9GBJuQGTAy9KAk4_wUsZeeKx4jozwg/edit?usp=sharing"",""施設情報!A3"")"),"住所")</f>
        <v>住所</v>
      </c>
      <c r="B3" s="12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9" t="str">
        <f>IFERROR(__xludf.DUMMYFUNCTION("IMPORTRANGE(""https://docs.google.com/spreadsheets/d/1gkRepGJi8YSf_9GBJuQGTAy9KAk4_wUsZeeKx4jozwg/edit?usp=sharing"",""施設情報!A4"")"),"連絡先")</f>
        <v>連絡先</v>
      </c>
      <c r="B4" s="12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9" t="str">
        <f>IFERROR(__xludf.DUMMYFUNCTION("IMPORTRANGE(""https://docs.google.com/spreadsheets/d/1gkRepGJi8YSf_9GBJuQGTAy9KAk4_wUsZeeKx4jozwg/edit?usp=sharing"",""施設情報!A5"")"),"電話番号")</f>
        <v>電話番号</v>
      </c>
      <c r="B5" s="12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9" t="str">
        <f>IFERROR(__xludf.DUMMYFUNCTION("IMPORTRANGE(""https://docs.google.com/spreadsheets/d/1gkRepGJi8YSf_9GBJuQGTAy9KAk4_wUsZeeKx4jozwg/edit?usp=sharing"",""施設情報!A6"")"),"更新日")</f>
        <v>更新日</v>
      </c>
      <c r="B6" s="30">
        <v>45680.0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3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3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3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3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3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3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3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3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3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3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3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3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3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3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3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3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3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3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3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3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3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3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3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3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3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3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3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3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3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3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3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3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3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3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3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3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3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3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3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3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3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3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3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3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3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3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3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3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3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3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3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3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3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3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3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3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3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3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3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3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3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3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3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3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3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3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3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3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3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3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3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3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3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3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3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3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3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3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3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3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3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3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3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3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3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3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3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3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3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3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3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3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3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3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3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3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3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3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3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3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3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3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3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3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3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3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3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3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3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3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3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3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3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3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3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3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3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3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3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3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3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3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3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3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3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3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3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3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3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3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3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3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3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3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3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3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3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3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3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3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3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3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3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3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3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3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3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3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3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3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3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3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3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3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3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3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3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3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3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3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3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3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3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3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3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3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3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3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3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3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3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3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3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3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3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3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3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3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3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3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3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3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3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3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3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3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3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3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3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3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3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3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3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3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3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3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3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3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3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3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3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3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3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3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3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3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3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3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3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3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3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3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3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3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3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3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3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3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3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3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3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3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3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3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3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3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3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3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3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3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3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3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3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3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3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3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3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3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3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3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3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3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3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3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3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3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3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3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3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3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3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3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3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3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3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3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3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3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3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3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3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3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3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3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3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3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3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3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3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3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3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3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3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3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3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3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3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3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3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3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3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3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3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3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3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3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3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3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3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3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3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3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3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3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3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3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3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3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3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3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3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3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3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3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3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3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3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3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3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3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3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3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3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3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3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3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3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3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3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3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3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3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3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3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3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3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3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3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3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3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3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3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3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3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3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3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3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3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3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3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3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3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3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3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3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3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3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3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3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3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3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3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3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3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3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3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3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3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3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3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3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3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3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3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3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3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3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3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3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3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3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3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3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3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3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3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3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3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3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3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3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3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3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3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3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3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3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3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3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3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3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3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3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3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3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3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3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3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3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3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3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3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3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3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3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3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3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3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3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3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3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3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3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3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3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3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3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3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3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3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3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3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3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3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3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3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3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3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3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3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3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3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3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3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3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3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3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3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3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3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33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33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33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33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33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33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33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33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33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33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33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33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33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33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33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33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33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33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33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33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33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33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33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33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33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33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33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33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33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33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33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33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33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33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33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33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33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33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33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33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33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33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33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33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33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33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33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33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33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33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33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33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33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33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33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33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33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33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33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33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33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33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33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33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33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33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33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33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33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33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33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33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33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33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33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33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33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33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33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33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33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33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33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33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33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33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33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33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33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33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33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33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33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33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33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33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33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33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33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33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33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33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33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33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33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33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33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33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33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33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33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33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33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33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33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33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33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33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33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33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33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33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33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33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33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33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33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33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33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33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33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33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33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33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33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33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33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33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33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33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33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33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33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33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33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33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33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33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33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33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33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33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33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33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33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33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33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33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33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33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33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33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33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33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33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33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33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33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33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33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33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33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33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33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33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33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33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33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33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33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33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33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33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33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33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33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33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33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33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33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33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33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33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33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33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33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33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33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33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33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33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33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33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33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33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33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33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33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33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33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33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33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33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33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33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33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33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33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33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33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33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33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33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33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33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33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33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33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33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33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33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33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33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33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33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33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33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33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33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33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33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33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33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33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33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33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33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33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33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33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33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33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33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33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33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33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33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33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33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33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33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33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33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33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33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33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33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33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33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33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33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33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33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33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33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33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33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33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33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33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33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33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33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33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33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33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33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33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33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33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33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33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33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33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33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33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33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33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33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33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33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33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33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33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33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33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33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33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33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33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33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33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33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33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33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33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33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33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33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33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33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33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33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33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33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33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33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33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33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33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33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33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33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33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33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33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33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33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33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33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33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33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33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33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IFERROR(__xludf.DUMMYFUNCTION("IMPORTRANGE(""https://docs.google.com/spreadsheets/d/1gkRepGJi8YSf_9GBJuQGTAy9KAk4_wUsZeeKx4jozwg/edit?usp=sharing"",""主食!C2"")"),"")</f>
        <v/>
      </c>
      <c r="D2" s="20"/>
      <c r="E2" s="21"/>
      <c r="F2" s="22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1" t="s">
        <v>12</v>
      </c>
      <c r="F3" s="22" t="s">
        <v>14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1"/>
      <c r="F4" s="22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7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1"/>
      <c r="F5" s="2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87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1"/>
      <c r="F6" s="2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IFERROR(__xludf.DUMMYFUNCTION("IMPORTRANGE(""https://docs.google.com/spreadsheets/d/1gkRepGJi8YSf_9GBJuQGTAy9KAk4_wUsZeeKx4jozwg/edit?usp=sharing"",""主食!A7"")"),"4")</f>
        <v>4</v>
      </c>
      <c r="B7" s="35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1" t="s">
        <v>18</v>
      </c>
      <c r="F7" s="22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IFERROR(__xludf.DUMMYFUNCTION("IMPORTRANGE(""https://docs.google.com/spreadsheets/d/1gkRepGJi8YSf_9GBJuQGTAy9KAk4_wUsZeeKx4jozwg/edit?usp=sharing"",""主食!A8"")"),"4")</f>
        <v>4</v>
      </c>
      <c r="B8" s="35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1"/>
      <c r="F8" s="22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88" t="str">
        <f>'水分とろみ'!A1</f>
        <v>とろみ調整食品</v>
      </c>
      <c r="B1" s="89" t="s">
        <v>0</v>
      </c>
      <c r="C1" s="46"/>
      <c r="D1" s="44"/>
      <c r="E1" s="90" t="str">
        <f>'水分とろみ'!E1</f>
        <v>備考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ht="30.0" customHeight="1">
      <c r="A2" s="15"/>
      <c r="B2" s="92" t="str">
        <f>'水分とろみ'!B2</f>
        <v>小さじ1杯の量 (g)</v>
      </c>
      <c r="C2" s="93" t="s">
        <v>2</v>
      </c>
      <c r="D2" s="44"/>
      <c r="E2" s="94" t="s">
        <v>59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ht="30.0" customHeight="1">
      <c r="A3" s="95" t="str">
        <f>'水分とろみ'!A3</f>
        <v>学会分類</v>
      </c>
      <c r="B3" s="90" t="str">
        <f>'水分とろみ'!B3</f>
        <v>薄いとろみ</v>
      </c>
      <c r="C3" s="90" t="str">
        <f>'水分とろみ'!C3</f>
        <v>中間のとろみ</v>
      </c>
      <c r="D3" s="90" t="str">
        <f>'水分とろみ'!D3</f>
        <v>濃いとろみ</v>
      </c>
      <c r="E3" s="65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ht="45.0" customHeight="1">
      <c r="A4" s="96" t="str">
        <f>'水分とろみ'!A4</f>
        <v>使用目安量 (g)
水100mlあたり</v>
      </c>
      <c r="B4" s="97" t="s">
        <v>6</v>
      </c>
      <c r="C4" s="97" t="s">
        <v>8</v>
      </c>
      <c r="D4" s="97" t="s">
        <v>9</v>
      </c>
      <c r="E4" s="65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ht="45.0" customHeight="1">
      <c r="A5" s="96" t="str">
        <f>'水分とろみ'!A5</f>
        <v>使用目安量
(小さじ)
水100mlあたり</v>
      </c>
      <c r="B5" s="98" t="s">
        <v>13</v>
      </c>
      <c r="C5" s="98" t="s">
        <v>15</v>
      </c>
      <c r="D5" s="98" t="s">
        <v>16</v>
      </c>
      <c r="E5" s="44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ht="45.0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20</v>
      </c>
      <c r="B1" s="37" t="str">
        <f>'施設情報ウェブ出力'!B2</f>
        <v>特別養護老人ホーム 三和愛宕の園</v>
      </c>
      <c r="C1" s="38"/>
      <c r="D1" s="39" t="s">
        <v>21</v>
      </c>
      <c r="E1" s="11"/>
      <c r="F1" s="40" t="str">
        <f>'施設情報ウェブ出力'!B3</f>
        <v>新潟県上越市三和区井ノ口1718番地4</v>
      </c>
      <c r="G1" s="10"/>
      <c r="H1" s="10"/>
      <c r="I1" s="10"/>
      <c r="J1" s="10"/>
      <c r="K1" s="11"/>
      <c r="L1" s="36" t="s">
        <v>22</v>
      </c>
      <c r="M1" s="41">
        <f>'施設情報ウェブ出力'!B6</f>
        <v>45680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5"/>
      <c r="B2" s="43"/>
      <c r="C2" s="44"/>
      <c r="D2" s="39" t="s">
        <v>23</v>
      </c>
      <c r="E2" s="11"/>
      <c r="F2" s="45" t="str">
        <f>'施設情報ウェブ出力'!B4</f>
        <v>栄養士</v>
      </c>
      <c r="G2" s="46"/>
      <c r="H2" s="44"/>
      <c r="I2" s="47" t="s">
        <v>24</v>
      </c>
      <c r="J2" s="48" t="str">
        <f>'施設情報ウェブ出力'!B5</f>
        <v>025-532-2699</v>
      </c>
      <c r="K2" s="11"/>
      <c r="L2" s="15"/>
      <c r="M2" s="15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99" t="s">
        <v>60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25</v>
      </c>
      <c r="B4" s="50"/>
      <c r="C4" s="50"/>
      <c r="D4" s="50"/>
      <c r="E4" s="50"/>
      <c r="F4" s="38"/>
      <c r="G4" s="51"/>
      <c r="H4" s="49" t="s">
        <v>26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3" t="s">
        <v>27</v>
      </c>
      <c r="B5" s="3" t="s">
        <v>28</v>
      </c>
      <c r="C5" s="3" t="s">
        <v>29</v>
      </c>
      <c r="D5" s="3" t="s">
        <v>30</v>
      </c>
      <c r="E5" s="53" t="s">
        <v>31</v>
      </c>
      <c r="F5" s="11"/>
      <c r="G5" s="51"/>
      <c r="H5" s="54" t="s">
        <v>27</v>
      </c>
      <c r="I5" s="54" t="s">
        <v>28</v>
      </c>
      <c r="J5" s="54" t="s">
        <v>29</v>
      </c>
      <c r="K5" s="54" t="s">
        <v>30</v>
      </c>
      <c r="L5" s="55" t="s">
        <v>31</v>
      </c>
      <c r="M5" s="11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4" t="s">
        <v>32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1"/>
      <c r="E6" s="100"/>
      <c r="F6" s="11"/>
      <c r="G6" s="58"/>
      <c r="H6" s="14" t="s">
        <v>32</v>
      </c>
      <c r="I6" s="56" t="str">
        <f>'主食'!C2</f>
        <v/>
      </c>
      <c r="J6" s="27" t="str">
        <f>'主食'!D2</f>
        <v/>
      </c>
      <c r="K6" s="27"/>
      <c r="L6" s="57"/>
      <c r="M6" s="1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4" t="s">
        <v>33</v>
      </c>
      <c r="B7" s="56" t="str">
        <f>'副食'!C3</f>
        <v>均質で、べたつきなどないゼリー・プリン・ムース。</v>
      </c>
      <c r="C7" s="27" t="str">
        <f>'副食'!D3</f>
        <v/>
      </c>
      <c r="D7" s="21" t="s">
        <v>10</v>
      </c>
      <c r="E7" s="100" t="s">
        <v>11</v>
      </c>
      <c r="F7" s="11"/>
      <c r="G7" s="58"/>
      <c r="H7" s="14" t="s">
        <v>33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1" t="s">
        <v>12</v>
      </c>
      <c r="L7" s="100" t="s">
        <v>14</v>
      </c>
      <c r="M7" s="11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31" t="s">
        <v>61</v>
      </c>
      <c r="B8" s="56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1"/>
      <c r="E8" s="100"/>
      <c r="F8" s="11"/>
      <c r="G8" s="58"/>
      <c r="H8" s="31" t="s">
        <v>62</v>
      </c>
      <c r="I8" s="56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1"/>
      <c r="L8" s="100"/>
      <c r="M8" s="11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31" t="s">
        <v>63</v>
      </c>
      <c r="B9" s="56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1"/>
      <c r="E9" s="100"/>
      <c r="F9" s="11"/>
      <c r="G9" s="58"/>
      <c r="H9" s="31" t="s">
        <v>64</v>
      </c>
      <c r="I9" s="56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1"/>
      <c r="L9" s="100"/>
      <c r="M9" s="11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38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1"/>
      <c r="E10" s="100"/>
      <c r="F10" s="11"/>
      <c r="G10" s="58"/>
      <c r="H10" s="59" t="s">
        <v>38</v>
      </c>
      <c r="I10" s="56" t="str">
        <f>'主食'!C6</f>
        <v>全粥に離水防止のとろみ剤やゲル化剤を混ぜたもの。</v>
      </c>
      <c r="J10" s="27" t="str">
        <f>'主食'!D6</f>
        <v/>
      </c>
      <c r="K10" s="21"/>
      <c r="L10" s="100"/>
      <c r="M10" s="1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39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1" t="s">
        <v>17</v>
      </c>
      <c r="E11" s="100" t="s">
        <v>19</v>
      </c>
      <c r="F11" s="11"/>
      <c r="G11" s="58"/>
      <c r="H11" s="60" t="s">
        <v>39</v>
      </c>
      <c r="I11" s="56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1" t="s">
        <v>18</v>
      </c>
      <c r="L11" s="100"/>
      <c r="M11" s="1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5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1"/>
      <c r="E12" s="100"/>
      <c r="F12" s="11"/>
      <c r="G12" s="58"/>
      <c r="H12" s="15"/>
      <c r="I12" s="56" t="str">
        <f>'主食'!C8</f>
        <v>水分量をやや多めに、軟らかく炊いたご飯。</v>
      </c>
      <c r="J12" s="27" t="str">
        <f>'主食'!D8</f>
        <v/>
      </c>
      <c r="K12" s="21"/>
      <c r="L12" s="100"/>
      <c r="M12" s="11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41</v>
      </c>
      <c r="B15" s="40" t="s">
        <v>0</v>
      </c>
      <c r="C15" s="10"/>
      <c r="D15" s="10"/>
      <c r="E15" s="11"/>
      <c r="F15" s="55" t="s">
        <v>31</v>
      </c>
      <c r="G15" s="10"/>
      <c r="H15" s="10"/>
      <c r="I15" s="10"/>
      <c r="J15" s="10"/>
      <c r="K15" s="10"/>
      <c r="L15" s="10"/>
      <c r="M15" s="11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5"/>
      <c r="B16" s="54" t="s">
        <v>42</v>
      </c>
      <c r="C16" s="63" t="s">
        <v>2</v>
      </c>
      <c r="D16" s="10"/>
      <c r="E16" s="11"/>
      <c r="F16" s="101" t="s">
        <v>59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43</v>
      </c>
      <c r="B17" s="54" t="s">
        <v>44</v>
      </c>
      <c r="C17" s="54" t="s">
        <v>45</v>
      </c>
      <c r="D17" s="55" t="s">
        <v>46</v>
      </c>
      <c r="E17" s="11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3" t="s">
        <v>47</v>
      </c>
      <c r="B18" s="102" t="s">
        <v>6</v>
      </c>
      <c r="C18" s="102" t="s">
        <v>8</v>
      </c>
      <c r="D18" s="63" t="s">
        <v>9</v>
      </c>
      <c r="E18" s="11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48</v>
      </c>
      <c r="B19" s="103" t="s">
        <v>13</v>
      </c>
      <c r="C19" s="103" t="s">
        <v>15</v>
      </c>
      <c r="D19" s="104" t="s">
        <v>16</v>
      </c>
      <c r="E19" s="11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8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1"/>
      <c r="F2" s="22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8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1" t="s">
        <v>10</v>
      </c>
      <c r="F3" s="28" t="s">
        <v>11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8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1"/>
      <c r="F4" s="22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8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1"/>
      <c r="F5" s="2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18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1"/>
      <c r="F6" s="2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IFERROR(__xludf.DUMMYFUNCTION("IMPORTRANGE(""https://docs.google.com/spreadsheets/d/1gkRepGJi8YSf_9GBJuQGTAy9KAk4_wUsZeeKx4jozwg/edit?usp=sharing"",""副食!A7"")"),"4")</f>
        <v>4</v>
      </c>
      <c r="B7" s="35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8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1" t="s">
        <v>17</v>
      </c>
      <c r="F7" s="22" t="s">
        <v>19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IFERROR(__xludf.DUMMYFUNCTION("IMPORTRANGE(""https://docs.google.com/spreadsheets/d/1gkRepGJi8YSf_9GBJuQGTAy9KAk4_wUsZeeKx4jozwg/edit?usp=sharing"",""副食!A8"")"),"4")</f>
        <v>4</v>
      </c>
      <c r="B8" s="35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8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21"/>
      <c r="F8" s="22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8" t="str">
        <f>IFERROR(__xludf.DUMMYFUNCTION("IMPORTRANGE(""https://docs.google.com/spreadsheets/d/1gkRepGJi8YSf_9GBJuQGTAy9KAk4_wUsZeeKx4jozwg/edit?usp=sharing"",""主食!C2"")"),"")</f>
        <v/>
      </c>
      <c r="D2" s="20"/>
      <c r="E2" s="21"/>
      <c r="F2" s="22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8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1" t="s">
        <v>12</v>
      </c>
      <c r="F3" s="22" t="s">
        <v>14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8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1"/>
      <c r="F4" s="22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8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1"/>
      <c r="F5" s="2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18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1"/>
      <c r="F6" s="2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IFERROR(__xludf.DUMMYFUNCTION("IMPORTRANGE(""https://docs.google.com/spreadsheets/d/1gkRepGJi8YSf_9GBJuQGTAy9KAk4_wUsZeeKx4jozwg/edit?usp=sharing"",""主食!A7"")"),"4")</f>
        <v>4</v>
      </c>
      <c r="B7" s="35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8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1" t="s">
        <v>18</v>
      </c>
      <c r="F7" s="22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IFERROR(__xludf.DUMMYFUNCTION("IMPORTRANGE(""https://docs.google.com/spreadsheets/d/1gkRepGJi8YSf_9GBJuQGTAy9KAk4_wUsZeeKx4jozwg/edit?usp=sharing"",""主食!A8"")"),"4")</f>
        <v>4</v>
      </c>
      <c r="B8" s="35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8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1"/>
      <c r="F8" s="22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6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8" t="s">
        <v>0</v>
      </c>
      <c r="C1" s="10"/>
      <c r="D1" s="11"/>
      <c r="E1" s="13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5"/>
      <c r="B2" s="17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9" t="s">
        <v>2</v>
      </c>
      <c r="D2" s="11"/>
      <c r="E2" s="23" t="s">
        <v>4</v>
      </c>
    </row>
    <row r="3" ht="30.0" customHeight="1">
      <c r="A3" s="13" t="str">
        <f>IFERROR(__xludf.DUMMYFUNCTION("IMPORTRANGE(""https://docs.google.com/spreadsheets/d/1gkRepGJi8YSf_9GBJuQGTAy9KAk4_wUsZeeKx4jozwg/edit?usp=sharing"",""水分とろみ!A3"")"),"学会分類")</f>
        <v>学会分類</v>
      </c>
      <c r="B3" s="13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3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3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5"/>
    </row>
    <row r="4" ht="45.0" customHeight="1">
      <c r="A4" s="17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6" t="s">
        <v>6</v>
      </c>
      <c r="C4" s="26" t="s">
        <v>8</v>
      </c>
      <c r="D4" s="26" t="s">
        <v>9</v>
      </c>
      <c r="E4" s="25"/>
    </row>
    <row r="5" ht="45.0" customHeight="1">
      <c r="A5" s="17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9" t="s">
        <v>13</v>
      </c>
      <c r="C5" s="29" t="s">
        <v>15</v>
      </c>
      <c r="D5" s="29" t="s">
        <v>16</v>
      </c>
      <c r="E5" s="15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20</v>
      </c>
      <c r="B1" s="37" t="str">
        <f>'施設情報'!B2</f>
        <v>特別養護老人ホーム 三和愛宕の園</v>
      </c>
      <c r="C1" s="38"/>
      <c r="D1" s="39" t="s">
        <v>21</v>
      </c>
      <c r="E1" s="11"/>
      <c r="F1" s="40" t="str">
        <f>'施設情報'!B3</f>
        <v>新潟県上越市三和区井ノ口1718番地4</v>
      </c>
      <c r="G1" s="10"/>
      <c r="H1" s="10"/>
      <c r="I1" s="10"/>
      <c r="J1" s="10"/>
      <c r="K1" s="11"/>
      <c r="L1" s="36" t="s">
        <v>22</v>
      </c>
      <c r="M1" s="41">
        <f>'施設情報'!B6</f>
        <v>45680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5"/>
      <c r="B2" s="43"/>
      <c r="C2" s="44"/>
      <c r="D2" s="39" t="s">
        <v>23</v>
      </c>
      <c r="E2" s="11"/>
      <c r="F2" s="45" t="str">
        <f>'施設情報'!B4</f>
        <v>栄養士</v>
      </c>
      <c r="G2" s="46"/>
      <c r="H2" s="44"/>
      <c r="I2" s="47" t="s">
        <v>24</v>
      </c>
      <c r="J2" s="48" t="str">
        <f>'施設情報'!B5</f>
        <v>025-532-2699</v>
      </c>
      <c r="K2" s="11"/>
      <c r="L2" s="15"/>
      <c r="M2" s="15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25</v>
      </c>
      <c r="B4" s="50"/>
      <c r="C4" s="50"/>
      <c r="D4" s="50"/>
      <c r="E4" s="50"/>
      <c r="F4" s="38"/>
      <c r="G4" s="51"/>
      <c r="H4" s="49" t="s">
        <v>26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3" t="s">
        <v>27</v>
      </c>
      <c r="B5" s="3" t="s">
        <v>28</v>
      </c>
      <c r="C5" s="3" t="s">
        <v>29</v>
      </c>
      <c r="D5" s="3" t="s">
        <v>30</v>
      </c>
      <c r="E5" s="53" t="s">
        <v>31</v>
      </c>
      <c r="F5" s="11"/>
      <c r="G5" s="51"/>
      <c r="H5" s="54" t="s">
        <v>27</v>
      </c>
      <c r="I5" s="54" t="s">
        <v>28</v>
      </c>
      <c r="J5" s="54" t="s">
        <v>29</v>
      </c>
      <c r="K5" s="54" t="s">
        <v>30</v>
      </c>
      <c r="L5" s="55" t="s">
        <v>31</v>
      </c>
      <c r="M5" s="11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4" t="s">
        <v>32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7" t="str">
        <f>'副食'!E2</f>
        <v/>
      </c>
      <c r="E6" s="57" t="str">
        <f>'副食'!F2</f>
        <v/>
      </c>
      <c r="F6" s="11"/>
      <c r="G6" s="58"/>
      <c r="H6" s="14" t="s">
        <v>32</v>
      </c>
      <c r="I6" s="56" t="str">
        <f>'主食'!C2</f>
        <v/>
      </c>
      <c r="J6" s="27" t="str">
        <f>'主食'!D2</f>
        <v/>
      </c>
      <c r="K6" s="27" t="str">
        <f>'主食'!E2</f>
        <v/>
      </c>
      <c r="L6" s="57" t="str">
        <f>'主食'!F2</f>
        <v/>
      </c>
      <c r="M6" s="1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4" t="s">
        <v>33</v>
      </c>
      <c r="B7" s="56" t="str">
        <f>'副食'!C3</f>
        <v>均質で、べたつきなどないゼリー・プリン・ムース。</v>
      </c>
      <c r="C7" s="27" t="str">
        <f>'副食'!D3</f>
        <v/>
      </c>
      <c r="D7" s="27" t="str">
        <f>'副食'!E3</f>
        <v>ソフト食
補助食品</v>
      </c>
      <c r="E7" s="57" t="str">
        <f>'副食'!F3</f>
        <v>ソフティアG（ニュートリー）使用。
調味液をネオハイトロミールスリム（フードケア）にて、あんにして
かける。
ブリックゼリー（明治）、小さなエンジョイハイカロリーゼリー（クリニコ）、メイバランスソフトゼリー（明治）等
状態に合わせて個別対応。
</v>
      </c>
      <c r="F7" s="11"/>
      <c r="G7" s="58"/>
      <c r="H7" s="14" t="s">
        <v>33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7" t="str">
        <f>'主食'!E3</f>
        <v>ソフト粥
粥ミキサー</v>
      </c>
      <c r="L7" s="57" t="str">
        <f>'主食'!F3</f>
        <v>スベラカーゼ（フードケア）使用。1.5%濃度。
粥ミキサーはミキサーを使用し、ユニット対応。</v>
      </c>
      <c r="M7" s="11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31" t="s">
        <v>34</v>
      </c>
      <c r="B8" s="56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7" t="str">
        <f>'副食'!E4</f>
        <v/>
      </c>
      <c r="E8" s="57" t="str">
        <f>'副食'!F4</f>
        <v/>
      </c>
      <c r="F8" s="11"/>
      <c r="G8" s="58"/>
      <c r="H8" s="31" t="s">
        <v>35</v>
      </c>
      <c r="I8" s="56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7" t="str">
        <f>'主食'!E4</f>
        <v/>
      </c>
      <c r="L8" s="57" t="str">
        <f>'主食'!F4</f>
        <v/>
      </c>
      <c r="M8" s="11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31" t="s">
        <v>36</v>
      </c>
      <c r="B9" s="56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7" t="str">
        <f>'副食'!E5</f>
        <v/>
      </c>
      <c r="E9" s="57" t="str">
        <f>'副食'!F5</f>
        <v/>
      </c>
      <c r="F9" s="11"/>
      <c r="G9" s="58"/>
      <c r="H9" s="31" t="s">
        <v>37</v>
      </c>
      <c r="I9" s="56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7" t="str">
        <f>'主食'!E5</f>
        <v/>
      </c>
      <c r="L9" s="57" t="str">
        <f>'主食'!F5</f>
        <v/>
      </c>
      <c r="M9" s="11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38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7" t="str">
        <f>'副食'!E6</f>
        <v/>
      </c>
      <c r="E10" s="57" t="str">
        <f>'副食'!F6</f>
        <v/>
      </c>
      <c r="F10" s="11"/>
      <c r="G10" s="58"/>
      <c r="H10" s="59" t="s">
        <v>38</v>
      </c>
      <c r="I10" s="56" t="str">
        <f>'主食'!C6</f>
        <v>全粥に離水防止のとろみ剤やゲル化剤を混ぜたもの。</v>
      </c>
      <c r="J10" s="27" t="str">
        <f>'主食'!D6</f>
        <v/>
      </c>
      <c r="K10" s="27" t="str">
        <f>'主食'!E6</f>
        <v/>
      </c>
      <c r="L10" s="57" t="str">
        <f>'主食'!F6</f>
        <v/>
      </c>
      <c r="M10" s="1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39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7" t="str">
        <f>'副食'!E7</f>
        <v>極刻み</v>
      </c>
      <c r="E11" s="57" t="str">
        <f>'副食'!F7</f>
        <v>常食をフードプロセッサーで細かくし、カタメリン（ニュートリー）を使用しまとまりを良くしたもの。
場合によってはソフト食のあんかける。</v>
      </c>
      <c r="F11" s="11"/>
      <c r="G11" s="58"/>
      <c r="H11" s="60" t="s">
        <v>39</v>
      </c>
      <c r="I11" s="56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7" t="str">
        <f>'主食'!E7</f>
        <v>全粥</v>
      </c>
      <c r="L11" s="57" t="str">
        <f>'主食'!F7</f>
        <v/>
      </c>
      <c r="M11" s="1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5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7" t="str">
        <f>'副食'!E8</f>
        <v/>
      </c>
      <c r="E12" s="57" t="str">
        <f>'副食'!F8</f>
        <v/>
      </c>
      <c r="F12" s="11"/>
      <c r="G12" s="58"/>
      <c r="H12" s="15"/>
      <c r="I12" s="56" t="str">
        <f>'主食'!C8</f>
        <v>水分量をやや多めに、軟らかく炊いたご飯。</v>
      </c>
      <c r="J12" s="27" t="str">
        <f>'主食'!D8</f>
        <v/>
      </c>
      <c r="K12" s="27" t="str">
        <f>'主食'!E8</f>
        <v/>
      </c>
      <c r="L12" s="57" t="str">
        <f>'主食'!F8</f>
        <v/>
      </c>
      <c r="M12" s="11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41</v>
      </c>
      <c r="B15" s="48" t="str">
        <f>'水分とろみ'!B1</f>
        <v>フードケア　ネオハイトロミール　スリム</v>
      </c>
      <c r="C15" s="10"/>
      <c r="D15" s="10"/>
      <c r="E15" s="11"/>
      <c r="F15" s="55" t="s">
        <v>31</v>
      </c>
      <c r="G15" s="10"/>
      <c r="H15" s="10"/>
      <c r="I15" s="10"/>
      <c r="J15" s="10"/>
      <c r="K15" s="10"/>
      <c r="L15" s="10"/>
      <c r="M15" s="11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5"/>
      <c r="B16" s="54" t="s">
        <v>42</v>
      </c>
      <c r="C16" s="63" t="str">
        <f>'水分とろみ'!C2</f>
        <v>1.5</v>
      </c>
      <c r="D16" s="10"/>
      <c r="E16" s="11"/>
      <c r="F16" s="64" t="str">
        <f>'水分とろみ'!E2</f>
        <v>・左記のとろみの目安は商品パッケージ記載の分類です。当施設では以下のように分類しています。（水200mlあたり）
　薄いとろみ：0.75g（小さじ1/2）　中間のとろみ：1.5g（小さじ1）　濃いとろみ：3g（小さじ2）
・とろみが好まない方や、とろみ水でも嚥下困難な様子が見られる方には水分ゼリー（ニュートリー　ソフティアG）で対応しています。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43</v>
      </c>
      <c r="B17" s="54" t="s">
        <v>44</v>
      </c>
      <c r="C17" s="54" t="s">
        <v>45</v>
      </c>
      <c r="D17" s="55" t="s">
        <v>46</v>
      </c>
      <c r="E17" s="11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3" t="s">
        <v>47</v>
      </c>
      <c r="B18" s="67" t="str">
        <f>'水分とろみ'!B4</f>
        <v>1.0</v>
      </c>
      <c r="C18" s="67" t="str">
        <f>'水分とろみ'!C4</f>
        <v>2.0</v>
      </c>
      <c r="D18" s="68" t="str">
        <f>'水分とろみ'!D4</f>
        <v>3.0</v>
      </c>
      <c r="E18" s="11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48</v>
      </c>
      <c r="B19" s="70" t="str">
        <f>'水分とろみ'!B5</f>
        <v>2/3</v>
      </c>
      <c r="C19" s="70" t="str">
        <f>'水分とろみ'!C5</f>
        <v>1+1/3</v>
      </c>
      <c r="D19" s="71" t="str">
        <f>'水分とろみ'!D5</f>
        <v>2</v>
      </c>
      <c r="E19" s="11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2" t="s">
        <v>49</v>
      </c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>
      <c r="A2" s="74" t="s">
        <v>50</v>
      </c>
      <c r="B2" s="75"/>
      <c r="C2" s="76" t="s">
        <v>51</v>
      </c>
      <c r="D2" s="76" t="s">
        <v>52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>
      <c r="A3" s="77" t="s">
        <v>53</v>
      </c>
      <c r="B3" s="78"/>
      <c r="C3" s="79" t="b">
        <v>0</v>
      </c>
      <c r="D3" s="80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>
      <c r="A5" s="81" t="s">
        <v>54</v>
      </c>
      <c r="B5" s="81" t="s">
        <v>55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>
      <c r="A6" s="82">
        <v>45680.717275567134</v>
      </c>
      <c r="B6" s="83" t="s">
        <v>56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>
      <c r="A7" s="82"/>
      <c r="B7" s="8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>
      <c r="A8" s="82"/>
      <c r="B8" s="8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>
      <c r="A9" s="82"/>
      <c r="B9" s="8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>
      <c r="A10" s="82"/>
      <c r="B10" s="8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>
      <c r="A11" s="82"/>
      <c r="B11" s="8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>
      <c r="A12" s="82"/>
      <c r="B12" s="8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>
      <c r="A13" s="82"/>
      <c r="B13" s="8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>
      <c r="A14" s="82"/>
      <c r="B14" s="8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4" t="s">
        <v>57</v>
      </c>
    </row>
    <row r="2">
      <c r="A2" s="84" t="s">
        <v>54</v>
      </c>
      <c r="B2" s="84" t="s">
        <v>58</v>
      </c>
    </row>
    <row r="3">
      <c r="A3" s="85">
        <v>45678.43833121528</v>
      </c>
      <c r="B3" s="84" t="s">
        <v>56</v>
      </c>
    </row>
    <row r="4">
      <c r="A4" s="85">
        <v>45678.71338914352</v>
      </c>
      <c r="B4" s="84" t="s">
        <v>56</v>
      </c>
    </row>
    <row r="5">
      <c r="A5" s="85">
        <v>45680.59360960648</v>
      </c>
      <c r="B5" s="84" t="s">
        <v>56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4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9" t="str">
        <f>IFERROR(__xludf.DUMMYFUNCTION("IMPORTRANGE(""https://docs.google.com/spreadsheets/d/1gkRepGJi8YSf_9GBJuQGTAy9KAk4_wUsZeeKx4jozwg/edit?usp=sharing"",""施設情報!A2"")"),"施設名")</f>
        <v>施設名</v>
      </c>
      <c r="B2" s="12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9" t="str">
        <f>IFERROR(__xludf.DUMMYFUNCTION("IMPORTRANGE(""https://docs.google.com/spreadsheets/d/1gkRepGJi8YSf_9GBJuQGTAy9KAk4_wUsZeeKx4jozwg/edit?usp=sharing"",""施設情報!A3"")"),"住所")</f>
        <v>住所</v>
      </c>
      <c r="B3" s="12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9" t="str">
        <f>IFERROR(__xludf.DUMMYFUNCTION("IMPORTRANGE(""https://docs.google.com/spreadsheets/d/1gkRepGJi8YSf_9GBJuQGTAy9KAk4_wUsZeeKx4jozwg/edit?usp=sharing"",""施設情報!A4"")"),"連絡先")</f>
        <v>連絡先</v>
      </c>
      <c r="B4" s="12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9" t="str">
        <f>IFERROR(__xludf.DUMMYFUNCTION("IMPORTRANGE(""https://docs.google.com/spreadsheets/d/1gkRepGJi8YSf_9GBJuQGTAy9KAk4_wUsZeeKx4jozwg/edit?usp=sharing"",""施設情報!A5"")"),"電話番号")</f>
        <v>電話番号</v>
      </c>
      <c r="B5" s="12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9" t="str">
        <f>IFERROR(__xludf.DUMMYFUNCTION("IMPORTRANGE(""https://docs.google.com/spreadsheets/d/1gkRepGJi8YSf_9GBJuQGTAy9KAk4_wUsZeeKx4jozwg/edit?usp=sharing"",""施設情報!A6"")"),"更新日")</f>
        <v>更新日</v>
      </c>
      <c r="B6" s="86">
        <v>45680.0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3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3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3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3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3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3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3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3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3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3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3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3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3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3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3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3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3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3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3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3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3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3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3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3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3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3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3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3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3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3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3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3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3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3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3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3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3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3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3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3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3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3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3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3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3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3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3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3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3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3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3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3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3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3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3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3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3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3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3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3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3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3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3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3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3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3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3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3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3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3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3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3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3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3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3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3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3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3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3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3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3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3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3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3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3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3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3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3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3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3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3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3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3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3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3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3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3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3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3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3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3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3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3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3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3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3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3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3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3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3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3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3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3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3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3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3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3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3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3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3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3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3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3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3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3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3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3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3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3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3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3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3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3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3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3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3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3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3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3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3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3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3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3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3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3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3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3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3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3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3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3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3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3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3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3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3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3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3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3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3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3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3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3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3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3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3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3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3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3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3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3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3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3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3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3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3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3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3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3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3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3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3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3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3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3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3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3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3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3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3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3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3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3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3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3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3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3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3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3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3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3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3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3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3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3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3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3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3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3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3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3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3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3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3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3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3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3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3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3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3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3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3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3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3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3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3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3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3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3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3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3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3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3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3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3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3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3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3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3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3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3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3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3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3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3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3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3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3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3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3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3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3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3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3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3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3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3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3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3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3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3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3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3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3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3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3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3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3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3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3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3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3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3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3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3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3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3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3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3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3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3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3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3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3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3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3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3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3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3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3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3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3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3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3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3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3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3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3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3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3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3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3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3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3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3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3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3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3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3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3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3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3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3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3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3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3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3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3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3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3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3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3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3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3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3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3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3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3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3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3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3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3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3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3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3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3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3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3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3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3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3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3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3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3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3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3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3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3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3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3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3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3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3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3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3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3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3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3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3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3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3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3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3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3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3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3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3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3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3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3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3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3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3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3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3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3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3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3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3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3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3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3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3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3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3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3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3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3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3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3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3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3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3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3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3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3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3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3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3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3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3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3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3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3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3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3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3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3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3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3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3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3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3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3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3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3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3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3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3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3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3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3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3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3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3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3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3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3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3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3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3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3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3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3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3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3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3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3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3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3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33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33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33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33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33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33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33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33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33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33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33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33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33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33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33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33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33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33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33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33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33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33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33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33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33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33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33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33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33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33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33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33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33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33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33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33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33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33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33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33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33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33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33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33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33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33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33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33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33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33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33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33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33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33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33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33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33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33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33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33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33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33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33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33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33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33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33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33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33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33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33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33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33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33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33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33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33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33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33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33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33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33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33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33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33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33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33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33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33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33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33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33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33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33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33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33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33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33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33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33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33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33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33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33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33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33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33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33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33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33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33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33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33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33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33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33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33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33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33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33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33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33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33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33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33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33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33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33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33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33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33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33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33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33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33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33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33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33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33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33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33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33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33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33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33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33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33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33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33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33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33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33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33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33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33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33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33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33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33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33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33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33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33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33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33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33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33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33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33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33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33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33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33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33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33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33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33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33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33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33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33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33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33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33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33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33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33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33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33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33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33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33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33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33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33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33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33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33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33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33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33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33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33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33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33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33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33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33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33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33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33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33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33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33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33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33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33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33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33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33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33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33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33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33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33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33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33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33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33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33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33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33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33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33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33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33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33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33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33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33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33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33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33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33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33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33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33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33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33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33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33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33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33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33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33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33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33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33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33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33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33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33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33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33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33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33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33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33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33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33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33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33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33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33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33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33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33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33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33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33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33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33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33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33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33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33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33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33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33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33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33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33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33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33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33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33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33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33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33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33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33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33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33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33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33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33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33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33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33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33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33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33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33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33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33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33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33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33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33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33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33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33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33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33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33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33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33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33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33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33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33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33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33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33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33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33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33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33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33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33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33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33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33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33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1"/>
      <c r="F2" s="22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1" t="s">
        <v>10</v>
      </c>
      <c r="F3" s="22" t="s">
        <v>11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1"/>
      <c r="F4" s="22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7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1"/>
      <c r="F5" s="2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87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1"/>
      <c r="F6" s="2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IFERROR(__xludf.DUMMYFUNCTION("IMPORTRANGE(""https://docs.google.com/spreadsheets/d/1gkRepGJi8YSf_9GBJuQGTAy9KAk4_wUsZeeKx4jozwg/edit?usp=sharing"",""副食!A7"")"),"4")</f>
        <v>4</v>
      </c>
      <c r="B7" s="35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1" t="s">
        <v>17</v>
      </c>
      <c r="F7" s="22" t="s">
        <v>19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IFERROR(__xludf.DUMMYFUNCTION("IMPORTRANGE(""https://docs.google.com/spreadsheets/d/1gkRepGJi8YSf_9GBJuQGTAy9KAk4_wUsZeeKx4jozwg/edit?usp=sharing"",""副食!A8"")"),"4")</f>
        <v>4</v>
      </c>
      <c r="B8" s="35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21"/>
      <c r="F8" s="22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