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4\ม.1\"/>
    </mc:Choice>
  </mc:AlternateContent>
  <bookViews>
    <workbookView xWindow="0" yWindow="0" windowWidth="28800" windowHeight="12480" activeTab="3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F52" i="9" l="1"/>
  <c r="K34" i="9"/>
  <c r="K35" i="9"/>
  <c r="K36" i="9"/>
  <c r="K37" i="9"/>
  <c r="K38" i="9"/>
  <c r="K39" i="9"/>
  <c r="K40" i="9"/>
  <c r="K41" i="9"/>
  <c r="K42" i="9"/>
  <c r="J34" i="9"/>
  <c r="J35" i="9"/>
  <c r="J36" i="9"/>
  <c r="J37" i="9"/>
  <c r="J38" i="9"/>
  <c r="J39" i="9"/>
  <c r="J40" i="9"/>
  <c r="J41" i="9"/>
  <c r="J42" i="9"/>
  <c r="I34" i="9"/>
  <c r="I35" i="9"/>
  <c r="I36" i="9"/>
  <c r="I37" i="9"/>
  <c r="I38" i="9"/>
  <c r="I39" i="9"/>
  <c r="I40" i="9"/>
  <c r="I41" i="9"/>
  <c r="I42" i="9"/>
  <c r="H34" i="9"/>
  <c r="H35" i="9"/>
  <c r="H36" i="9"/>
  <c r="H37" i="9"/>
  <c r="H38" i="9"/>
  <c r="H39" i="9"/>
  <c r="H40" i="9"/>
  <c r="H41" i="9"/>
  <c r="H42" i="9"/>
  <c r="G34" i="9"/>
  <c r="G35" i="9"/>
  <c r="G36" i="9"/>
  <c r="G37" i="9"/>
  <c r="G38" i="9"/>
  <c r="G39" i="9"/>
  <c r="G40" i="9"/>
  <c r="G41" i="9"/>
  <c r="G42" i="9"/>
  <c r="F34" i="9"/>
  <c r="F35" i="9"/>
  <c r="F36" i="9"/>
  <c r="F37" i="9"/>
  <c r="F38" i="9"/>
  <c r="F39" i="9"/>
  <c r="F40" i="9"/>
  <c r="F41" i="9"/>
  <c r="F42" i="9"/>
  <c r="E34" i="9"/>
  <c r="E35" i="9"/>
  <c r="E36" i="9"/>
  <c r="E37" i="9"/>
  <c r="E38" i="9"/>
  <c r="E39" i="9"/>
  <c r="E40" i="9"/>
  <c r="E41" i="9"/>
  <c r="E42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C37" i="9" s="1"/>
  <c r="B42" i="3"/>
  <c r="C38" i="9" s="1"/>
  <c r="B43" i="3"/>
  <c r="C39" i="9" s="1"/>
  <c r="B44" i="3"/>
  <c r="C40" i="9" s="1"/>
  <c r="B45" i="3"/>
  <c r="C41" i="9" s="1"/>
  <c r="B46" i="3"/>
  <c r="C42" i="9" s="1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D38" i="9" s="1"/>
  <c r="C43" i="3"/>
  <c r="D39" i="9" s="1"/>
  <c r="C44" i="3"/>
  <c r="D40" i="9" s="1"/>
  <c r="C45" i="3"/>
  <c r="D41" i="9" s="1"/>
  <c r="C46" i="3"/>
  <c r="D42" i="9" s="1"/>
  <c r="D43" i="9"/>
  <c r="D44" i="9"/>
  <c r="D45" i="9"/>
  <c r="M10" i="3" l="1"/>
  <c r="T10" i="3" s="1"/>
  <c r="F6" i="9" s="1"/>
  <c r="J32" i="9"/>
  <c r="K32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J24" i="9" s="1"/>
  <c r="K24" i="9" s="1"/>
  <c r="G25" i="9"/>
  <c r="J25" i="9" s="1"/>
  <c r="K25" i="9" s="1"/>
  <c r="G26" i="9"/>
  <c r="G27" i="9"/>
  <c r="G28" i="9"/>
  <c r="G29" i="9"/>
  <c r="G30" i="9"/>
  <c r="J30" i="9" s="1"/>
  <c r="K30" i="9" s="1"/>
  <c r="G31" i="9"/>
  <c r="J31" i="9" s="1"/>
  <c r="K31" i="9" s="1"/>
  <c r="G32" i="9"/>
  <c r="G33" i="9"/>
  <c r="J33" i="9" s="1"/>
  <c r="K33" i="9" s="1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E33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 s="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G6" i="9"/>
  <c r="L17" i="1" s="1"/>
  <c r="I6" i="9"/>
  <c r="E7" i="9"/>
  <c r="G7" i="9"/>
  <c r="F17" i="1" s="1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6" i="9"/>
  <c r="D46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B50" i="3"/>
  <c r="C50" i="3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J23" i="9"/>
  <c r="K23" i="9" s="1"/>
  <c r="F18" i="9"/>
  <c r="J17" i="9"/>
  <c r="K17" i="9" s="1"/>
  <c r="J12" i="9"/>
  <c r="K12" i="9" s="1"/>
  <c r="BC53" i="11"/>
  <c r="BD2" i="3" l="1"/>
  <c r="G17" i="1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11" i="9"/>
  <c r="F23" i="9"/>
  <c r="F17" i="9"/>
  <c r="J9" i="9"/>
  <c r="K9" i="9" s="1"/>
  <c r="H15" i="1"/>
  <c r="I15" i="1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L15" i="1"/>
  <c r="M15" i="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BD46" i="11" l="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<sst xmlns="http://schemas.openxmlformats.org/spreadsheetml/2006/main" count="528" uniqueCount="357">
  <si>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</si>
  <si>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</si>
  <si>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</si>
  <si>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</si>
  <si>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</si>
  <si>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</si>
  <si>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</si>
  <si>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</si>
  <si>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</si>
  <si>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</si>
  <si>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</si>
  <si>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</si>
  <si>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</si>
  <si>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</si>
  <si>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</si>
  <si>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</si>
  <si>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</si>
  <si>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</si>
  <si>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</si>
  <si>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</si>
  <si>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</si>
  <si>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</si>
  <si>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</si>
  <si>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</si>
  <si>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</si>
  <si>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</si>
  <si>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</si>
  <si>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</si>
  <si>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</si>
  <si>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</si>
  <si>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</si>
  <si>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</si>
  <si>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</si>
  <si>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</si>
  <si>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</si>
  <si>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</si>
  <si>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</si>
  <si>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</si>
  <si>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</si>
  <si>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</si>
  <si>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</si>
  <si>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</si>
  <si>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</si>
  <si>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</si>
  <si>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</si>
  <si>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</si>
  <si>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</si>
  <si>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</si>
  <si>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</si>
  <si>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</si>
  <si>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</si>
  <si>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</si>
  <si>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</si>
  <si>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</si>
  <si>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</si>
  <si>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</si>
  <si>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</si>
  <si>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</si>
  <si>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</si>
  <si>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</si>
  <si>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</si>
  <si>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</si>
  <si>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</si>
  <si>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</si>
  <si>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</si>
  <si>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</si>
  <si>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</si>
  <si>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</si>
  <si>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</si>
  <si>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</si>
  <si>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</si>
  <si>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</si>
  <si>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</si>
  <si>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</si>
  <si>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</si>
  <si>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</si>
  <si>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</si>
  <si>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</si>
  <si>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</si>
  <si>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</si>
  <si>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</si>
  <si>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</si>
  <si>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</si>
  <si>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</si>
  <si>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</si>
  <si>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</si>
  <si>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</si>
  <si>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</si>
  <si>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</si>
  <si>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</si>
  <si>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</si>
  <si>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</si>
  <si>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</si>
  <si>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</si>
  <si>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</si>
  <si>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</si>
  <si>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</si>
  <si>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</si>
  <si>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</si>
  <si>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</si>
  <si>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</si>
  <si>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</si>
  <si>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</si>
  <si>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</si>
  <si>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</si>
  <si>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</si>
  <si>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</si>
  <si>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</si>
  <si>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</si>
  <si>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</si>
  <si>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</si>
  <si>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</si>
  <si>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</si>
  <si>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</si>
  <si>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</si>
  <si>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</si>
  <si>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</si>
  <si>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</si>
  <si>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</si>
  <si>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</si>
  <si>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</si>
  <si>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</si>
  <si>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</si>
  <si>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</si>
  <si>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</si>
  <si>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</si>
  <si>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</si>
  <si>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</si>
  <si>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</si>
  <si>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</si>
  <si>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</si>
  <si>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</si>
  <si>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</si>
  <si>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</si>
  <si>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</si>
  <si>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</si>
  <si>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</si>
  <si>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</si>
  <si>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</si>
  <si>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</si>
  <si>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</si>
  <si>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</si>
  <si>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</si>
  <si>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</si>
  <si>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</si>
  <si>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</si>
  <si>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</si>
  <si>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</si>
  <si>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</si>
  <si>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</si>
  <si>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</si>
  <si>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</si>
  <si>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</si>
  <si>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</si>
  <si>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</si>
  <si>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</si>
  <si>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</si>
  <si>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</si>
  <si>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</si>
  <si>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</si>
  <si>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</si>
  <si>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</si>
  <si>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</si>
  <si>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</si>
  <si>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</si>
  <si>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</si>
  <si>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</si>
  <si>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</si>
  <si>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</si>
  <si>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</si>
  <si>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</si>
  <si>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</si>
  <si>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</si>
  <si>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</si>
  <si>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</si>
  <si>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</si>
  <si>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</si>
  <si>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</si>
  <si>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</si>
  <si>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</si>
  <si>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</si>
  <si>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</si>
  <si>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</si>
  <si>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</si>
  <si>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</si>
  <si>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</si>
  <si>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</si>
  <si>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</si>
  <si>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</si>
  <si>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</si>
  <si>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</si>
  <si>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</si>
  <si>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</si>
  <si>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</si>
  <si>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</si>
  <si>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</si>
  <si>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</si>
  <si>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</si>
  <si>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</si>
  <si>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</si>
  <si>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</si>
  <si>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</si>
  <si>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</si>
  <si>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</si>
  <si>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</si>
  <si>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</si>
  <si>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</si>
  <si>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</si>
  <si>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</si>
  <si>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</si>
  <si>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</si>
  <si>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</si>
  <si>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</si>
  <si>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</si>
  <si>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</si>
  <si>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</si>
  <si>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</si>
  <si>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</si>
  <si>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</si>
  <si>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</si>
  <si>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</si>
  <si>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</si>
  <si>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</si>
  <si>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</si>
  <si>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</si>
  <si>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</si>
  <si>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</si>
  <si>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</si>
  <si>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</si>
  <si>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</si>
  <si>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</si>
  <si>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</si>
  <si>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</si>
  <si>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</si>
  <si>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</si>
  <si>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</si>
  <si>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</si>
  <si>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</si>
  <si>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</si>
  <si>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</si>
  <si>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</si>
  <si>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</si>
  <si>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</si>
  <si>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</si>
  <si>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</si>
  <si>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</si>
  <si>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</si>
  <si>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</si>
  <si>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</si>
  <si>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</si>
  <si>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</si>
  <si>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</si>
  <si>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</si>
  <si>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</si>
  <si>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</si>
  <si>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</si>
  <si>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</si>
  <si>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</si>
  <si>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</si>
  <si>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</si>
  <si>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</si>
  <si>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</si>
  <si>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</si>
  <si>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</si>
  <si>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</si>
  <si>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</si>
  <si>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</si>
  <si>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</si>
  <si>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</si>
  <si>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</si>
  <si>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</si>
  <si>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</si>
  <si>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</si>
  <si>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</si>
  <si>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</si>
  <si>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</si>
  <si>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</si>
  <si>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</si>
  <si>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</si>
  <si>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</si>
  <si>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</si>
  <si>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</si>
  <si>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</si>
  <si>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</si>
  <si>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</si>
  <si>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</si>
  <si>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</si>
  <si>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</si>
  <si>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</si>
  <si>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</si>
  <si>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</si>
  <si>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</si>
  <si>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</si>
  <si>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</si>
  <si>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</si>
  <si>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</si>
  <si>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</si>
  <si>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</si>
  <si>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</si>
  <si>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</si>
  <si>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</si>
  <si>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</si>
  <si>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</si>
  <si>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</si>
  <si>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</si>
  <si>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</si>
  <si>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</si>
  <si>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</si>
  <si>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</si>
  <si>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</si>
  <si>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</si>
  <si>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</si>
  <si>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</si>
  <si>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</si>
  <si>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</si>
  <si>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</si>
  <si>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</si>
  <si>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</si>
  <si>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นายสุวินัย พิมพ์ตา</t>
  </si>
  <si>
    <t>ชั้นมัธยมศึกษาปีที่ 1/5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</si>
  <si>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</si>
  <si>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</si>
  <si>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</si>
  <si>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</si>
  <si>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</si>
  <si>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เด็กชายปฐมพงษ์  สิทธิบุตร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</si>
  <si>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</si>
  <si>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</si>
  <si>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</si>
  <si>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</si>
  <si>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เด็กหญิงรวิภา  เชื้อคำฮด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</si>
  <si>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</si>
  <si>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</si>
  <si>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</si>
  <si>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</si>
  <si>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</si>
  <si>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</si>
  <si>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</si>
  <si>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</si>
  <si>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เด็กชายอนุพงษ์  ฤทธิ์จำรัส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</si>
  <si>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</si>
  <si>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</si>
  <si>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</si>
  <si>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</si>
  <si>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</si>
  <si>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เด็กหญิงปณิดา  ญานอาสา</t>
  </si>
  <si>
    <t>เด็กหญิงปิยนุช  ทรัพย์ฉวี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</si>
  <si>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</si>
  <si>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</si>
  <si>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</si>
  <si>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เด็กหญิงวรินธร  เจริญสุข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</si>
  <si>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</si>
  <si>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</si>
  <si>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</si>
  <si>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</si>
  <si>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เด็กหญิงรติรส  จิตรดี</t>
  </si>
  <si>
    <t>เด็กชายอภิวัฒน์ ฤทธิ์จำรัส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</si>
</sst>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sz val="14"/>
      <color rgb="FF050505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9" xfId="0" applyFont="1" applyBorder="1"/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14" fillId="0" borderId="29" xfId="0" applyFont="1" applyBorder="1"/>
    <xf numFmtId="0" fontId="14" fillId="0" borderId="41" xfId="0" applyFont="1" applyBorder="1"/>
    <xf numFmtId="0" fontId="33" fillId="4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14" fillId="0" borderId="30" xfId="0" applyFont="1" applyBorder="1"/>
    <xf numFmtId="0" fontId="14" fillId="0" borderId="39" xfId="0" applyFont="1" applyBorder="1"/>
    <xf numFmtId="0" fontId="33" fillId="35" borderId="11" xfId="0" applyFont="1" applyFill="1" applyBorder="1" applyAlignment="1">
      <alignment horizontal="center" vertical="center"/>
    </xf>
    <xf numFmtId="0" fontId="14" fillId="0" borderId="48" xfId="0" applyFont="1" applyBorder="1"/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3" fillId="4" borderId="13" xfId="0" applyFont="1" applyFill="1" applyBorder="1" applyAlignment="1">
      <alignment horizontal="center" vertical="center" textRotation="90" wrapText="1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textRotation="90" wrapTex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3" fillId="9" borderId="13" xfId="0" applyFont="1" applyFill="1" applyBorder="1" applyAlignment="1">
      <alignment horizontal="center" vertical="center" textRotation="90" wrapText="1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3" fillId="9" borderId="28" xfId="0" applyFont="1" applyFill="1" applyBorder="1" applyAlignment="1">
      <alignment horizontal="center" vertical="center" textRotation="90" wrapText="1"/>
    </xf>
    <xf numFmtId="0" fontId="33" fillId="9" borderId="11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 textRotation="90" wrapText="1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19" fillId="6" borderId="11" xfId="0" applyFont="1" applyFill="1" applyBorder="1" applyAlignment="1">
      <alignment horizontal="center"/>
    </xf>
    <xf numFmtId="0" fontId="1" fillId="0" borderId="30" xfId="0" applyFont="1" applyBorder="1"/>
    <xf numFmtId="0" fontId="1" fillId="0" borderId="39" xfId="0" applyFont="1" applyBorder="1"/>
    <xf numFmtId="0" fontId="19" fillId="6" borderId="11" xfId="0" applyFont="1" applyFill="1" applyBorder="1" applyAlignment="1">
      <alignment horizontal="center" shrinkToFit="1"/>
    </xf>
    <xf numFmtId="0" fontId="1" fillId="0" borderId="48" xfId="0" applyFont="1" applyBorder="1"/>
    <xf numFmtId="0" fontId="19" fillId="9" borderId="47" xfId="0" applyFont="1" applyFill="1" applyBorder="1" applyAlignment="1">
      <alignment horizontal="center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1" xfId="0" applyFont="1" applyBorder="1"/>
    <xf numFmtId="0" fontId="22" fillId="4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22" fillId="6" borderId="4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textRotation="90" wrapText="1"/>
    </xf>
    <xf numFmtId="0" fontId="22" fillId="35" borderId="42" xfId="0" applyFont="1" applyFill="1" applyBorder="1" applyAlignment="1">
      <alignment horizontal="center" vertical="center" textRotation="90" wrapText="1"/>
    </xf>
    <xf numFmtId="0" fontId="22" fillId="35" borderId="13" xfId="0" applyFont="1" applyFill="1" applyBorder="1" applyAlignment="1">
      <alignment horizontal="center" vertical="center" textRotation="90" wrapText="1"/>
    </xf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opLeftCell="A8" workbookViewId="0">
      <selection activeCell="E15" sqref="E15:E19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7"/>
      <c r="Q4" s="258"/>
      <c r="R4" s="258"/>
      <c r="S4" s="258"/>
      <c r="T4" s="258"/>
      <c r="U4" s="258"/>
      <c r="V4" s="258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9" t="s">
        <v>317</v>
      </c>
      <c r="G6" s="254"/>
      <c r="H6" s="254"/>
      <c r="I6" s="254"/>
      <c r="J6" s="180"/>
      <c r="K6" s="180"/>
      <c r="L6" s="180"/>
      <c r="M6" s="180"/>
      <c r="N6" s="180"/>
      <c r="O6" s="180"/>
      <c r="P6" s="177" t="s">
        <v>5</v>
      </c>
      <c r="Q6" s="255" t="s">
        <v>315</v>
      </c>
      <c r="R6" s="256"/>
      <c r="S6" s="256"/>
      <c r="T6" s="256"/>
      <c r="U6" s="256"/>
      <c r="V6" s="256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1/5 ปีการศึกษา 2564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5" t="s">
        <v>316</v>
      </c>
      <c r="R7" s="256"/>
      <c r="S7" s="256"/>
      <c r="T7" s="256"/>
      <c r="U7" s="256"/>
      <c r="V7" s="256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นายสุวินัย พิมพ์ตา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5" t="s">
        <v>319</v>
      </c>
      <c r="R9" s="256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1/5 ปีการศึกษา 2564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5">
        <v>2564</v>
      </c>
      <c r="R10" s="256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5" t="s">
        <v>318</v>
      </c>
      <c r="R11" s="256"/>
      <c r="S11" s="256"/>
      <c r="T11" s="256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5" t="s">
        <v>14</v>
      </c>
      <c r="R12" s="256"/>
      <c r="S12" s="256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61" t="s">
        <v>15</v>
      </c>
      <c r="C13" s="262"/>
      <c r="D13" s="263"/>
      <c r="E13" s="267" t="s">
        <v>16</v>
      </c>
      <c r="F13" s="269" t="s">
        <v>17</v>
      </c>
      <c r="G13" s="270"/>
      <c r="H13" s="270"/>
      <c r="I13" s="270"/>
      <c r="J13" s="270"/>
      <c r="K13" s="270"/>
      <c r="L13" s="270"/>
      <c r="M13" s="271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4"/>
      <c r="C14" s="265"/>
      <c r="D14" s="266"/>
      <c r="E14" s="268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37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37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37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37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37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0" t="s">
        <v>28</v>
      </c>
      <c r="C20" s="251"/>
      <c r="D20" s="251"/>
      <c r="E20" s="252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0" t="s">
        <v>29</v>
      </c>
      <c r="C21" s="251"/>
      <c r="D21" s="251"/>
      <c r="E21" s="252"/>
      <c r="F21" s="260" t="e">
        <f>(100*($F$20+$H$20))/($E$19*5)</f>
        <v>#VALUE!</v>
      </c>
      <c r="G21" s="251"/>
      <c r="H21" s="251"/>
      <c r="I21" s="252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53" t="str">
        <f>สรุปผลสมรรถนะ!F52&amp;สรุปผลสมรรถนะ!J52</f>
        <v>(นายสุวินัย พิมพ์ตา)</v>
      </c>
      <c r="F26" s="253"/>
      <c r="G26" s="253"/>
      <c r="H26" s="253"/>
      <c r="I26" s="253"/>
      <c r="J26" s="253"/>
      <c r="K26" s="253"/>
      <c r="L26" s="253"/>
      <c r="M26" s="253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53" t="str">
        <f>"ตำแหน่ง  "&amp;Q12</f>
        <v>ตำแหน่ง  ครู</v>
      </c>
      <c r="G27" s="254"/>
      <c r="H27" s="254"/>
      <c r="I27" s="254"/>
      <c r="J27" s="254"/>
      <c r="K27" s="254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53" t="s">
        <v>314</v>
      </c>
      <c r="G28" s="254"/>
      <c r="H28" s="254"/>
      <c r="I28" s="254"/>
      <c r="J28" s="254"/>
      <c r="K28" s="254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185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Q11:T11"/>
    <mergeCell ref="Q10:R10"/>
    <mergeCell ref="B13:D14"/>
    <mergeCell ref="E13:E14"/>
    <mergeCell ref="F13:M13"/>
    <mergeCell ref="P4:V4"/>
    <mergeCell ref="F6:I6"/>
    <mergeCell ref="Q6:V6"/>
    <mergeCell ref="Q7:V7"/>
    <mergeCell ref="Q9:R9"/>
    <mergeCell ref="B20:E20"/>
    <mergeCell ref="E26:M26"/>
    <mergeCell ref="F27:K27"/>
    <mergeCell ref="F28:K28"/>
    <mergeCell ref="Q12:S12"/>
    <mergeCell ref="F21:I21"/>
    <mergeCell ref="B21:E21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workbookViewId="0">
      <selection activeCell="B54" sqref="B54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2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4"/>
      <c r="E4" s="273"/>
      <c r="F4" s="273"/>
      <c r="G4" s="273"/>
      <c r="H4" s="273"/>
      <c r="I4" s="274"/>
      <c r="J4" s="273"/>
      <c r="K4" s="273"/>
      <c r="L4" s="273"/>
      <c r="M4" s="273"/>
      <c r="N4" s="274"/>
      <c r="O4" s="273"/>
      <c r="P4" s="273"/>
      <c r="Q4" s="273"/>
      <c r="R4" s="273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18710</v>
      </c>
      <c r="C6" s="241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18711</v>
      </c>
      <c r="C7" s="241" t="s">
        <v>321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18712</v>
      </c>
      <c r="C8" s="241" t="s">
        <v>322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18713</v>
      </c>
      <c r="C9" s="241" t="s">
        <v>323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18714</v>
      </c>
      <c r="C10" s="241" t="s">
        <v>324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18715</v>
      </c>
      <c r="C11" s="241" t="s">
        <v>325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18716</v>
      </c>
      <c r="C12" s="241" t="s">
        <v>326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18717</v>
      </c>
      <c r="C13" s="241" t="s">
        <v>327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18718</v>
      </c>
      <c r="C14" s="241" t="s">
        <v>328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18719</v>
      </c>
      <c r="C15" s="241" t="s">
        <v>329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18720</v>
      </c>
      <c r="C16" s="241" t="s">
        <v>330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18721</v>
      </c>
      <c r="C17" s="241" t="s">
        <v>331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18722</v>
      </c>
      <c r="C18" s="241" t="s">
        <v>332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18723</v>
      </c>
      <c r="C19" s="241" t="s">
        <v>333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18724</v>
      </c>
      <c r="C20" s="241" t="s">
        <v>334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18725</v>
      </c>
      <c r="C21" s="241" t="s">
        <v>335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18726</v>
      </c>
      <c r="C22" s="241" t="s">
        <v>336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18727</v>
      </c>
      <c r="C23" s="241" t="s">
        <v>337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18728</v>
      </c>
      <c r="C24" s="241" t="s">
        <v>338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18729</v>
      </c>
      <c r="C25" s="241" t="s">
        <v>339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18730</v>
      </c>
      <c r="C26" s="241" t="s">
        <v>340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18731</v>
      </c>
      <c r="C27" s="241" t="s">
        <v>341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18732</v>
      </c>
      <c r="C28" s="241" t="s">
        <v>342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18733</v>
      </c>
      <c r="C29" s="241" t="s">
        <v>343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18734</v>
      </c>
      <c r="C30" s="241" t="s">
        <v>344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18735</v>
      </c>
      <c r="C31" s="241" t="s">
        <v>345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18736</v>
      </c>
      <c r="C32" s="241" t="s">
        <v>346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18737</v>
      </c>
      <c r="C33" s="241" t="s">
        <v>347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0">
        <v>18738</v>
      </c>
      <c r="C34" s="241" t="s">
        <v>348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0">
        <v>18739</v>
      </c>
      <c r="C35" s="241" t="s">
        <v>349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>
        <v>18740</v>
      </c>
      <c r="C36" s="241" t="s">
        <v>350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0">
        <v>18741</v>
      </c>
      <c r="C37" s="241" t="s">
        <v>351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0">
        <v>18742</v>
      </c>
      <c r="C38" s="241" t="s">
        <v>352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0">
        <v>18743</v>
      </c>
      <c r="C39" s="241" t="s">
        <v>353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0">
        <v>18942</v>
      </c>
      <c r="C40" s="241" t="s">
        <v>354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0">
        <v>18964</v>
      </c>
      <c r="C41" s="241" t="s">
        <v>355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8">
        <v>18979</v>
      </c>
      <c r="C42" s="249" t="s">
        <v>356</v>
      </c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0"/>
      <c r="C43" s="241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/>
      <c r="C44" s="241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/>
      <c r="C45" s="24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activeCell="A47" sqref="A47:XFD48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2" t="s">
        <v>32</v>
      </c>
      <c r="D1" s="278"/>
      <c r="E1" s="278"/>
      <c r="F1" s="278"/>
      <c r="G1" s="278"/>
      <c r="H1" s="278"/>
      <c r="I1" s="278"/>
      <c r="J1" s="278"/>
      <c r="K1" s="278"/>
      <c r="L1" s="124"/>
      <c r="M1" s="232"/>
      <c r="N1" s="272" t="s">
        <v>32</v>
      </c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161"/>
      <c r="AN1" s="272" t="s">
        <v>32</v>
      </c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161"/>
      <c r="BC1" s="272" t="s">
        <v>32</v>
      </c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</row>
    <row r="2" spans="1:68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D2" s="278"/>
      <c r="E2" s="278"/>
      <c r="F2" s="278"/>
      <c r="G2" s="278"/>
      <c r="H2" s="278"/>
      <c r="I2" s="278"/>
      <c r="J2" s="278"/>
      <c r="K2" s="278"/>
      <c r="L2" s="124"/>
      <c r="M2" s="232"/>
      <c r="N2" s="124"/>
      <c r="O2" s="124"/>
      <c r="P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9"/>
      <c r="AK2" s="279"/>
      <c r="AL2" s="279"/>
      <c r="AM2" s="125"/>
      <c r="AN2" s="124"/>
      <c r="AO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124"/>
      <c r="BA2" s="124"/>
      <c r="BB2" s="125"/>
      <c r="BC2" s="124"/>
      <c r="BD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280" t="s">
        <v>2</v>
      </c>
      <c r="B4" s="283" t="str">
        <f>สรุปผลสมรรถนะ!C4</f>
        <v>เลขประจำตัวนักเรียน</v>
      </c>
      <c r="C4" s="285" t="s">
        <v>31</v>
      </c>
      <c r="D4" s="284" t="s">
        <v>33</v>
      </c>
      <c r="E4" s="276"/>
      <c r="F4" s="276"/>
      <c r="G4" s="276"/>
      <c r="H4" s="276"/>
      <c r="I4" s="276"/>
      <c r="J4" s="276"/>
      <c r="K4" s="276"/>
      <c r="L4" s="277"/>
      <c r="M4" s="300" t="s">
        <v>299</v>
      </c>
      <c r="N4" s="291" t="s">
        <v>34</v>
      </c>
      <c r="O4" s="276"/>
      <c r="P4" s="276"/>
      <c r="Q4" s="276"/>
      <c r="R4" s="276"/>
      <c r="S4" s="277"/>
      <c r="T4" s="318" t="s">
        <v>300</v>
      </c>
      <c r="U4" s="322" t="s">
        <v>35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7"/>
      <c r="AM4" s="318" t="s">
        <v>304</v>
      </c>
      <c r="AN4" s="275" t="s">
        <v>36</v>
      </c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7"/>
      <c r="BB4" s="318" t="s">
        <v>307</v>
      </c>
      <c r="BC4" s="356" t="s">
        <v>37</v>
      </c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361" t="s">
        <v>308</v>
      </c>
      <c r="BO4" s="349" t="s">
        <v>38</v>
      </c>
      <c r="BP4" s="352" t="s">
        <v>39</v>
      </c>
    </row>
    <row r="5" spans="1:68" ht="22.5" customHeight="1">
      <c r="A5" s="281"/>
      <c r="B5" s="281"/>
      <c r="C5" s="286"/>
      <c r="D5" s="292" t="s">
        <v>40</v>
      </c>
      <c r="E5" s="293"/>
      <c r="F5" s="293"/>
      <c r="G5" s="294"/>
      <c r="H5" s="304" t="s">
        <v>41</v>
      </c>
      <c r="I5" s="294"/>
      <c r="J5" s="305" t="s">
        <v>42</v>
      </c>
      <c r="K5" s="294"/>
      <c r="L5" s="127" t="s">
        <v>43</v>
      </c>
      <c r="M5" s="301"/>
      <c r="N5" s="311" t="s">
        <v>40</v>
      </c>
      <c r="O5" s="293"/>
      <c r="P5" s="294"/>
      <c r="Q5" s="312" t="s">
        <v>41</v>
      </c>
      <c r="R5" s="293"/>
      <c r="S5" s="296"/>
      <c r="T5" s="319"/>
      <c r="U5" s="346" t="s">
        <v>40</v>
      </c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4"/>
      <c r="AJ5" s="331" t="s">
        <v>41</v>
      </c>
      <c r="AK5" s="332"/>
      <c r="AL5" s="333"/>
      <c r="AM5" s="319"/>
      <c r="AN5" s="128" t="s">
        <v>40</v>
      </c>
      <c r="AO5" s="344" t="s">
        <v>41</v>
      </c>
      <c r="AP5" s="293"/>
      <c r="AQ5" s="294"/>
      <c r="AR5" s="344" t="s">
        <v>42</v>
      </c>
      <c r="AS5" s="293"/>
      <c r="AT5" s="293"/>
      <c r="AU5" s="293"/>
      <c r="AV5" s="294"/>
      <c r="AW5" s="129" t="s">
        <v>43</v>
      </c>
      <c r="AX5" s="337" t="s">
        <v>44</v>
      </c>
      <c r="AY5" s="294"/>
      <c r="AZ5" s="337" t="s">
        <v>45</v>
      </c>
      <c r="BA5" s="296"/>
      <c r="BB5" s="319"/>
      <c r="BC5" s="358" t="s">
        <v>40</v>
      </c>
      <c r="BD5" s="293"/>
      <c r="BE5" s="293"/>
      <c r="BF5" s="294"/>
      <c r="BG5" s="355" t="s">
        <v>41</v>
      </c>
      <c r="BH5" s="293"/>
      <c r="BI5" s="293"/>
      <c r="BJ5" s="293"/>
      <c r="BK5" s="293"/>
      <c r="BL5" s="293"/>
      <c r="BM5" s="293"/>
      <c r="BN5" s="362"/>
      <c r="BO5" s="350"/>
      <c r="BP5" s="353"/>
    </row>
    <row r="6" spans="1:68" ht="16.5" customHeight="1">
      <c r="A6" s="281"/>
      <c r="B6" s="281"/>
      <c r="C6" s="286"/>
      <c r="D6" s="309" t="s">
        <v>46</v>
      </c>
      <c r="E6" s="293"/>
      <c r="F6" s="293"/>
      <c r="G6" s="294"/>
      <c r="H6" s="310" t="s">
        <v>46</v>
      </c>
      <c r="I6" s="294"/>
      <c r="J6" s="310" t="s">
        <v>46</v>
      </c>
      <c r="K6" s="294"/>
      <c r="L6" s="140" t="s">
        <v>46</v>
      </c>
      <c r="M6" s="301"/>
      <c r="N6" s="297" t="s">
        <v>46</v>
      </c>
      <c r="O6" s="293"/>
      <c r="P6" s="294"/>
      <c r="Q6" s="295" t="s">
        <v>46</v>
      </c>
      <c r="R6" s="293"/>
      <c r="S6" s="296"/>
      <c r="T6" s="319"/>
      <c r="U6" s="347" t="s">
        <v>46</v>
      </c>
      <c r="V6" s="293"/>
      <c r="W6" s="293"/>
      <c r="X6" s="293"/>
      <c r="Y6" s="293"/>
      <c r="Z6" s="293"/>
      <c r="AA6" s="293"/>
      <c r="AB6" s="293"/>
      <c r="AC6" s="293"/>
      <c r="AD6" s="348"/>
      <c r="AE6" s="348"/>
      <c r="AF6" s="293"/>
      <c r="AG6" s="293"/>
      <c r="AH6" s="293"/>
      <c r="AI6" s="294"/>
      <c r="AJ6" s="334" t="s">
        <v>46</v>
      </c>
      <c r="AK6" s="335"/>
      <c r="AL6" s="336"/>
      <c r="AM6" s="319"/>
      <c r="AN6" s="141" t="s">
        <v>46</v>
      </c>
      <c r="AO6" s="338" t="s">
        <v>46</v>
      </c>
      <c r="AP6" s="293"/>
      <c r="AQ6" s="294"/>
      <c r="AR6" s="338" t="s">
        <v>46</v>
      </c>
      <c r="AS6" s="293"/>
      <c r="AT6" s="293"/>
      <c r="AU6" s="293"/>
      <c r="AV6" s="294"/>
      <c r="AW6" s="142" t="s">
        <v>46</v>
      </c>
      <c r="AX6" s="338" t="s">
        <v>46</v>
      </c>
      <c r="AY6" s="294"/>
      <c r="AZ6" s="338" t="s">
        <v>46</v>
      </c>
      <c r="BA6" s="296"/>
      <c r="BB6" s="319"/>
      <c r="BC6" s="359" t="s">
        <v>46</v>
      </c>
      <c r="BD6" s="293"/>
      <c r="BE6" s="293"/>
      <c r="BF6" s="294"/>
      <c r="BG6" s="365" t="s">
        <v>46</v>
      </c>
      <c r="BH6" s="293"/>
      <c r="BI6" s="293"/>
      <c r="BJ6" s="293"/>
      <c r="BK6" s="293"/>
      <c r="BL6" s="293"/>
      <c r="BM6" s="293"/>
      <c r="BN6" s="362"/>
      <c r="BO6" s="350"/>
      <c r="BP6" s="353"/>
    </row>
    <row r="7" spans="1:68" ht="15.75" customHeight="1">
      <c r="A7" s="281"/>
      <c r="B7" s="281"/>
      <c r="C7" s="286"/>
      <c r="D7" s="288" t="s">
        <v>47</v>
      </c>
      <c r="E7" s="303" t="s">
        <v>48</v>
      </c>
      <c r="F7" s="303" t="s">
        <v>49</v>
      </c>
      <c r="G7" s="303" t="s">
        <v>50</v>
      </c>
      <c r="H7" s="303" t="s">
        <v>51</v>
      </c>
      <c r="I7" s="303" t="s">
        <v>52</v>
      </c>
      <c r="J7" s="303" t="s">
        <v>53</v>
      </c>
      <c r="K7" s="303" t="s">
        <v>54</v>
      </c>
      <c r="L7" s="306" t="s">
        <v>55</v>
      </c>
      <c r="M7" s="301"/>
      <c r="N7" s="298" t="s">
        <v>56</v>
      </c>
      <c r="O7" s="299" t="s">
        <v>57</v>
      </c>
      <c r="P7" s="299" t="s">
        <v>58</v>
      </c>
      <c r="Q7" s="299" t="s">
        <v>59</v>
      </c>
      <c r="R7" s="299" t="s">
        <v>60</v>
      </c>
      <c r="S7" s="321" t="s">
        <v>61</v>
      </c>
      <c r="T7" s="319"/>
      <c r="U7" s="326" t="s">
        <v>62</v>
      </c>
      <c r="V7" s="327"/>
      <c r="W7" s="327"/>
      <c r="X7" s="327"/>
      <c r="Y7" s="327"/>
      <c r="Z7" s="327"/>
      <c r="AA7" s="327"/>
      <c r="AB7" s="327"/>
      <c r="AC7" s="328"/>
      <c r="AD7" s="340" t="s">
        <v>63</v>
      </c>
      <c r="AE7" s="340"/>
      <c r="AF7" s="327" t="s">
        <v>64</v>
      </c>
      <c r="AG7" s="293"/>
      <c r="AH7" s="294"/>
      <c r="AI7" s="313" t="s">
        <v>65</v>
      </c>
      <c r="AJ7" s="329" t="s">
        <v>66</v>
      </c>
      <c r="AK7" s="330"/>
      <c r="AL7" s="330"/>
      <c r="AM7" s="319"/>
      <c r="AN7" s="366" t="s">
        <v>67</v>
      </c>
      <c r="AO7" s="339" t="s">
        <v>68</v>
      </c>
      <c r="AP7" s="339" t="s">
        <v>69</v>
      </c>
      <c r="AQ7" s="339" t="s">
        <v>70</v>
      </c>
      <c r="AR7" s="339" t="s">
        <v>71</v>
      </c>
      <c r="AS7" s="339" t="s">
        <v>72</v>
      </c>
      <c r="AT7" s="339" t="s">
        <v>73</v>
      </c>
      <c r="AU7" s="339" t="s">
        <v>305</v>
      </c>
      <c r="AV7" s="339" t="s">
        <v>306</v>
      </c>
      <c r="AW7" s="339" t="s">
        <v>74</v>
      </c>
      <c r="AX7" s="339" t="s">
        <v>75</v>
      </c>
      <c r="AY7" s="339" t="s">
        <v>76</v>
      </c>
      <c r="AZ7" s="339" t="s">
        <v>77</v>
      </c>
      <c r="BA7" s="345" t="s">
        <v>78</v>
      </c>
      <c r="BB7" s="319"/>
      <c r="BC7" s="360" t="s">
        <v>79</v>
      </c>
      <c r="BD7" s="357" t="s">
        <v>80</v>
      </c>
      <c r="BE7" s="357" t="s">
        <v>81</v>
      </c>
      <c r="BF7" s="357" t="s">
        <v>82</v>
      </c>
      <c r="BG7" s="357" t="s">
        <v>83</v>
      </c>
      <c r="BH7" s="357" t="s">
        <v>84</v>
      </c>
      <c r="BI7" s="357" t="s">
        <v>85</v>
      </c>
      <c r="BJ7" s="364" t="s">
        <v>86</v>
      </c>
      <c r="BK7" s="364" t="s">
        <v>310</v>
      </c>
      <c r="BL7" s="364" t="s">
        <v>311</v>
      </c>
      <c r="BM7" s="364" t="s">
        <v>312</v>
      </c>
      <c r="BN7" s="362"/>
      <c r="BO7" s="350"/>
      <c r="BP7" s="353"/>
    </row>
    <row r="8" spans="1:68" ht="15.75" customHeight="1">
      <c r="A8" s="281"/>
      <c r="B8" s="281"/>
      <c r="C8" s="286"/>
      <c r="D8" s="289"/>
      <c r="E8" s="281"/>
      <c r="F8" s="281"/>
      <c r="G8" s="281"/>
      <c r="H8" s="281"/>
      <c r="I8" s="281"/>
      <c r="J8" s="281"/>
      <c r="K8" s="281"/>
      <c r="L8" s="307"/>
      <c r="M8" s="301"/>
      <c r="N8" s="289"/>
      <c r="O8" s="281"/>
      <c r="P8" s="281"/>
      <c r="Q8" s="281"/>
      <c r="R8" s="281"/>
      <c r="S8" s="307"/>
      <c r="T8" s="319"/>
      <c r="U8" s="316" t="s">
        <v>87</v>
      </c>
      <c r="V8" s="317" t="s">
        <v>88</v>
      </c>
      <c r="W8" s="317" t="s">
        <v>89</v>
      </c>
      <c r="X8" s="323" t="s">
        <v>90</v>
      </c>
      <c r="Y8" s="293"/>
      <c r="Z8" s="294"/>
      <c r="AA8" s="317" t="s">
        <v>91</v>
      </c>
      <c r="AB8" s="317" t="s">
        <v>92</v>
      </c>
      <c r="AC8" s="324" t="s">
        <v>301</v>
      </c>
      <c r="AD8" s="341" t="s">
        <v>302</v>
      </c>
      <c r="AE8" s="342" t="s">
        <v>303</v>
      </c>
      <c r="AF8" s="317" t="s">
        <v>87</v>
      </c>
      <c r="AG8" s="317" t="s">
        <v>88</v>
      </c>
      <c r="AH8" s="317" t="s">
        <v>89</v>
      </c>
      <c r="AI8" s="314"/>
      <c r="AJ8" s="317" t="s">
        <v>87</v>
      </c>
      <c r="AK8" s="317" t="s">
        <v>88</v>
      </c>
      <c r="AL8" s="317" t="s">
        <v>89</v>
      </c>
      <c r="AM8" s="319"/>
      <c r="AN8" s="289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307"/>
      <c r="BB8" s="319"/>
      <c r="BC8" s="289"/>
      <c r="BD8" s="281"/>
      <c r="BE8" s="281"/>
      <c r="BF8" s="281"/>
      <c r="BG8" s="281"/>
      <c r="BH8" s="281"/>
      <c r="BI8" s="281"/>
      <c r="BJ8" s="286"/>
      <c r="BK8" s="286"/>
      <c r="BL8" s="286"/>
      <c r="BM8" s="286"/>
      <c r="BN8" s="362"/>
      <c r="BO8" s="350"/>
      <c r="BP8" s="353"/>
    </row>
    <row r="9" spans="1:68" ht="15.75" customHeight="1">
      <c r="A9" s="282"/>
      <c r="B9" s="282"/>
      <c r="C9" s="287"/>
      <c r="D9" s="290"/>
      <c r="E9" s="282"/>
      <c r="F9" s="282"/>
      <c r="G9" s="282"/>
      <c r="H9" s="282"/>
      <c r="I9" s="282"/>
      <c r="J9" s="282"/>
      <c r="K9" s="282"/>
      <c r="L9" s="308"/>
      <c r="M9" s="302"/>
      <c r="N9" s="290"/>
      <c r="O9" s="282"/>
      <c r="P9" s="282"/>
      <c r="Q9" s="282"/>
      <c r="R9" s="282"/>
      <c r="S9" s="308"/>
      <c r="T9" s="320"/>
      <c r="U9" s="290"/>
      <c r="V9" s="282"/>
      <c r="W9" s="282"/>
      <c r="X9" s="130">
        <v>4.0999999999999996</v>
      </c>
      <c r="Y9" s="130">
        <v>4.2</v>
      </c>
      <c r="Z9" s="130">
        <v>4.3</v>
      </c>
      <c r="AA9" s="282"/>
      <c r="AB9" s="282"/>
      <c r="AC9" s="325"/>
      <c r="AD9" s="325"/>
      <c r="AE9" s="343"/>
      <c r="AF9" s="282"/>
      <c r="AG9" s="282"/>
      <c r="AH9" s="282"/>
      <c r="AI9" s="315"/>
      <c r="AJ9" s="282"/>
      <c r="AK9" s="282"/>
      <c r="AL9" s="282"/>
      <c r="AM9" s="320"/>
      <c r="AN9" s="290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308"/>
      <c r="BB9" s="320"/>
      <c r="BC9" s="290"/>
      <c r="BD9" s="282"/>
      <c r="BE9" s="282"/>
      <c r="BF9" s="282"/>
      <c r="BG9" s="282"/>
      <c r="BH9" s="282"/>
      <c r="BI9" s="282"/>
      <c r="BJ9" s="287"/>
      <c r="BK9" s="287"/>
      <c r="BL9" s="287"/>
      <c r="BM9" s="287"/>
      <c r="BN9" s="363"/>
      <c r="BO9" s="351"/>
      <c r="BP9" s="354"/>
    </row>
    <row r="10" spans="1:68" ht="15.75" customHeight="1">
      <c r="A10" s="131">
        <v>1</v>
      </c>
      <c r="B10" s="132">
        <f>IF(นักเรียน!B6="","",นักเรียน!B6)</f>
        <v>18710</v>
      </c>
      <c r="C10" s="133" t="str">
        <f>IF(นักเรียน!C6="","",นักเรียน!C6)</f>
        <v>เด็กชายจักรพล  ถิตย์ผาด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6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18711</v>
      </c>
      <c r="C11" s="133" t="str">
        <f>IF(นักเรียน!C7="","",นักเรียน!C7)</f>
        <v>เด็กชายธนภัทร โสภา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6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6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6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6" si="4">MODE(BC11:BM11)</f>
        <v>#N/A</v>
      </c>
      <c r="BO11" s="246" t="e">
        <f t="shared" ref="BO11:BO46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18712</v>
      </c>
      <c r="C12" s="133" t="str">
        <f>IF(นักเรียน!C8="","",นักเรียน!C8)</f>
        <v>เด็กชายธนวัฒน์  ภูแย้มไสย์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6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18713</v>
      </c>
      <c r="C13" s="133" t="str">
        <f>IF(นักเรียน!C9="","",นักเรียน!C9)</f>
        <v>เด็กชายธาวิน  ฆารฤทธิ์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18714</v>
      </c>
      <c r="C14" s="133" t="str">
        <f>IF(นักเรียน!C10="","",นักเรียน!C10)</f>
        <v>เด็กชายธีรภัทร นะคะสอน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18715</v>
      </c>
      <c r="C15" s="133" t="str">
        <f>IF(นักเรียน!C11="","",นักเรียน!C11)</f>
        <v>เด็กชายปฐมพงษ์  สิทธิบุตร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18716</v>
      </c>
      <c r="C16" s="133" t="str">
        <f>IF(นักเรียน!C12="","",นักเรียน!C12)</f>
        <v>เด็กชายปิญะพัฒน์  ฆารไสว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18717</v>
      </c>
      <c r="C17" s="133" t="str">
        <f>IF(นักเรียน!C13="","",นักเรียน!C13)</f>
        <v>เด็กชายพีรพัฒน์  ภูผิวผา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18718</v>
      </c>
      <c r="C18" s="133" t="str">
        <f>IF(นักเรียน!C14="","",นักเรียน!C14)</f>
        <v>เด็กชายพีรภัทร  อุดมรัตน์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18719</v>
      </c>
      <c r="C19" s="133" t="str">
        <f>IF(นักเรียน!C15="","",นักเรียน!C15)</f>
        <v>เด็กชายภาณุพงศ์  คงเลิศ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18720</v>
      </c>
      <c r="C20" s="133" t="str">
        <f>IF(นักเรียน!C16="","",นักเรียน!C16)</f>
        <v>เด็กหญิงรวิภา  เชื้อคำฮด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18721</v>
      </c>
      <c r="C21" s="133" t="str">
        <f>IF(นักเรียน!C17="","",นักเรียน!C17)</f>
        <v>เด็กชายรัฐศาสตร์  พละศูนย์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18722</v>
      </c>
      <c r="C22" s="133" t="str">
        <f>IF(นักเรียน!C18="","",นักเรียน!C18)</f>
        <v>เด็กชายวรพงษ์  พันธ์ไสว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18723</v>
      </c>
      <c r="C23" s="133" t="str">
        <f>IF(นักเรียน!C19="","",นักเรียน!C19)</f>
        <v>เด็กชายวุฒิชัย สร้อยโชติ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18724</v>
      </c>
      <c r="C24" s="133" t="str">
        <f>IF(นักเรียน!C20="","",นักเรียน!C20)</f>
        <v>เด็กชายศิรวิทย์  เดชโสภา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18725</v>
      </c>
      <c r="C25" s="133" t="str">
        <f>IF(นักเรียน!C21="","",นักเรียน!C21)</f>
        <v>เด็กชายศิวดล  ทองจรัส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18726</v>
      </c>
      <c r="C26" s="133" t="str">
        <f>IF(นักเรียน!C22="","",นักเรียน!C22)</f>
        <v>เด็กชายสราวุฒิ  นราศร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18727</v>
      </c>
      <c r="C27" s="133" t="str">
        <f>IF(นักเรียน!C23="","",นักเรียน!C23)</f>
        <v>เด็กชายสิทธิชัย  คำโสภา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18728</v>
      </c>
      <c r="C28" s="133" t="str">
        <f>IF(นักเรียน!C24="","",นักเรียน!C24)</f>
        <v>เด็กชายสุทธิชัย  ชุมสันเทียะ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18729</v>
      </c>
      <c r="C29" s="133" t="str">
        <f>IF(นักเรียน!C25="","",นักเรียน!C25)</f>
        <v>เด็กชายอนุพงษ์  ฤทธิ์จำรัส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18730</v>
      </c>
      <c r="C30" s="133" t="str">
        <f>IF(นักเรียน!C26="","",นักเรียน!C26)</f>
        <v>เด็กชายอนุสรณ์  คำสถิต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18731</v>
      </c>
      <c r="C31" s="133" t="str">
        <f>IF(นักเรียน!C27="","",นักเรียน!C27)</f>
        <v xml:space="preserve">เด็กชายอรรถพล  กาขาว 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18732</v>
      </c>
      <c r="C32" s="133" t="str">
        <f>IF(นักเรียน!C28="","",นักเรียน!C28)</f>
        <v>เด็กชายออมสิน มังสุไร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18733</v>
      </c>
      <c r="C33" s="133" t="str">
        <f>IF(นักเรียน!C29="","",นักเรียน!C29)</f>
        <v xml:space="preserve">เด็กหญิงนิดา  ผลวาด  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18734</v>
      </c>
      <c r="C34" s="133" t="str">
        <f>IF(นักเรียน!C30="","",นักเรียน!C30)</f>
        <v>เด็กหญิงนิธินันท์  นนทราษฎร์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18735</v>
      </c>
      <c r="C35" s="133" t="str">
        <f>IF(นักเรียน!C31="","",นักเรียน!C31)</f>
        <v>เด็กหญิงปณิดา  ญานอาสา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18736</v>
      </c>
      <c r="C36" s="133" t="str">
        <f>IF(นักเรียน!C32="","",นักเรียน!C32)</f>
        <v>เด็กหญิงปิยนุช  ทรัพย์ฉวี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18737</v>
      </c>
      <c r="C37" s="133" t="str">
        <f>IF(นักเรียน!C33="","",นักเรียน!C33)</f>
        <v>เด็กหญิงพาขวัญ  รักไทย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18738</v>
      </c>
      <c r="C38" s="133" t="str">
        <f>IF(นักเรียน!C34="","",นักเรียน!C34)</f>
        <v>เด็กหญิงรัศม์วรี  พวงดอกไม้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18739</v>
      </c>
      <c r="C39" s="133" t="str">
        <f>IF(นักเรียน!C35="","",นักเรียน!C35)</f>
        <v>เด็กหญิงวรัทยา  หัสวงศ์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18740</v>
      </c>
      <c r="C40" s="133" t="str">
        <f>IF(นักเรียน!C36="","",นักเรียน!C36)</f>
        <v>เด็กหญิงวรินธร  เจริญสุข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18741</v>
      </c>
      <c r="C41" s="133" t="str">
        <f>IF(นักเรียน!C37="","",นักเรียน!C37)</f>
        <v>เด็กหญิงวริสรา  อาคะราช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18742</v>
      </c>
      <c r="C42" s="133" t="str">
        <f>IF(นักเรียน!C38="","",นักเรียน!C38)</f>
        <v>เด็กหญิงสุนิษา แพงอด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>
        <v>34</v>
      </c>
      <c r="B43" s="132">
        <f>IF(นักเรียน!B39="","",นักเรียน!B39)</f>
        <v>18743</v>
      </c>
      <c r="C43" s="133" t="str">
        <f>IF(นักเรียน!C39="","",นักเรียน!C39)</f>
        <v>เด็กหญิงหทัยกาญจน์  สมมา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 t="e">
        <f t="shared" si="4"/>
        <v>#N/A</v>
      </c>
      <c r="BO43" s="246" t="e">
        <f t="shared" si="5"/>
        <v>#N/A</v>
      </c>
      <c r="BP43" s="245" t="e">
        <f t="shared" si="0"/>
        <v>#N/A</v>
      </c>
    </row>
    <row r="44" spans="1:68" ht="15.75" customHeight="1">
      <c r="A44" s="131">
        <v>35</v>
      </c>
      <c r="B44" s="132">
        <f>IF(นักเรียน!B40="","",นักเรียน!B40)</f>
        <v>18942</v>
      </c>
      <c r="C44" s="133" t="str">
        <f>IF(นักเรียน!C40="","",นักเรียน!C40)</f>
        <v>เด็กชายกฤษณะ  ดลรัศมี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 t="e">
        <f t="shared" si="4"/>
        <v>#N/A</v>
      </c>
      <c r="BO44" s="246" t="e">
        <f t="shared" si="5"/>
        <v>#N/A</v>
      </c>
      <c r="BP44" s="245" t="e">
        <f t="shared" si="0"/>
        <v>#N/A</v>
      </c>
    </row>
    <row r="45" spans="1:68" ht="15.75" customHeight="1">
      <c r="A45" s="131">
        <v>36</v>
      </c>
      <c r="B45" s="132">
        <f>IF(นักเรียน!B41="","",นักเรียน!B41)</f>
        <v>18964</v>
      </c>
      <c r="C45" s="133" t="str">
        <f>IF(นักเรียน!C41="","",นักเรียน!C41)</f>
        <v>เด็กหญิงรติรส  จิตรดี</v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 t="e">
        <f t="shared" si="4"/>
        <v>#N/A</v>
      </c>
      <c r="BO45" s="246" t="e">
        <f t="shared" si="5"/>
        <v>#N/A</v>
      </c>
      <c r="BP45" s="245" t="e">
        <f t="shared" si="0"/>
        <v>#N/A</v>
      </c>
    </row>
    <row r="46" spans="1:68" ht="15.75" customHeight="1">
      <c r="A46" s="131">
        <v>37</v>
      </c>
      <c r="B46" s="132">
        <f>IF(นักเรียน!B42="","",นักเรียน!B42)</f>
        <v>18979</v>
      </c>
      <c r="C46" s="133" t="str">
        <f>IF(นักเรียน!C42="","",นักเรียน!C42)</f>
        <v>เด็กชายอภิวัฒน์ ฤทธิ์จำรัส</v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 t="e">
        <f t="shared" si="4"/>
        <v>#N/A</v>
      </c>
      <c r="BO46" s="246" t="e">
        <f t="shared" si="5"/>
        <v>#N/A</v>
      </c>
      <c r="BP46" s="245" t="e">
        <f t="shared" si="0"/>
        <v>#N/A</v>
      </c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9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/>
      <c r="BO47" s="246"/>
      <c r="BP47" s="245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9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/>
      <c r="BO48" s="246"/>
      <c r="BP48" s="245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/>
      <c r="BO49" s="246"/>
      <c r="BP49" s="245"/>
    </row>
    <row r="50" spans="1:68" ht="15.75" customHeight="1">
      <c r="A50" s="131"/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/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/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/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/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abSelected="1" topLeftCell="A25" workbookViewId="0">
      <selection activeCell="E43" sqref="E43:K44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70" t="s">
        <v>102</v>
      </c>
      <c r="C1" s="258"/>
      <c r="D1" s="258"/>
      <c r="E1" s="258"/>
      <c r="F1" s="258"/>
      <c r="G1" s="258"/>
      <c r="H1" s="258"/>
      <c r="I1" s="258"/>
      <c r="J1" s="258"/>
      <c r="K1" s="25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70" t="str">
        <f>บันทึกข้อความ!Q9&amp;" ปีการศึกษา "&amp;บันทึกข้อความ!Q10</f>
        <v>ชั้นมัธยมศึกษาปีที่ 1/5 ปีการศึกษา 2564</v>
      </c>
      <c r="E2" s="258"/>
      <c r="F2" s="258"/>
      <c r="G2" s="258"/>
      <c r="H2" s="258"/>
      <c r="I2" s="258"/>
      <c r="J2" s="258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1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2"/>
      <c r="D3" s="372"/>
      <c r="E3" s="372"/>
      <c r="F3" s="372"/>
      <c r="G3" s="372"/>
      <c r="H3" s="372"/>
      <c r="I3" s="372"/>
      <c r="J3" s="372"/>
      <c r="K3" s="372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3" t="s">
        <v>2</v>
      </c>
      <c r="C4" s="374" t="s">
        <v>103</v>
      </c>
      <c r="D4" s="373" t="s">
        <v>31</v>
      </c>
      <c r="E4" s="375" t="s">
        <v>104</v>
      </c>
      <c r="F4" s="376"/>
      <c r="G4" s="376"/>
      <c r="H4" s="376"/>
      <c r="I4" s="377"/>
      <c r="J4" s="368" t="s">
        <v>38</v>
      </c>
      <c r="K4" s="368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9"/>
      <c r="C5" s="369"/>
      <c r="D5" s="369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9"/>
      <c r="K5" s="36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18710</v>
      </c>
      <c r="D6" s="189" t="str">
        <f>IF(กรอกคะแนนประเมิน!C10="","",กรอกคะแนนประเมิน!C10)</f>
        <v>เด็กชายจักรพล  ถิตย์ผาด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2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18711</v>
      </c>
      <c r="D7" s="189" t="str">
        <f>IF(กรอกคะแนนประเมิน!C11="","",กรอกคะแนนประเมิน!C11)</f>
        <v>เด็กชายธนภัทร โสภา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2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18712</v>
      </c>
      <c r="D8" s="189" t="str">
        <f>IF(กรอกคะแนนประเมิน!C12="","",กรอกคะแนนประเมิน!C12)</f>
        <v>เด็กชายธนวัฒน์  ภูแย้มไสย์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18713</v>
      </c>
      <c r="D9" s="189" t="str">
        <f>IF(กรอกคะแนนประเมิน!C13="","",กรอกคะแนนประเมิน!C13)</f>
        <v>เด็กชายธาวิน  ฆารฤทธิ์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18714</v>
      </c>
      <c r="D10" s="189" t="str">
        <f>IF(กรอกคะแนนประเมิน!C14="","",กรอกคะแนนประเมิน!C14)</f>
        <v>เด็กชายธีรภัทร นะคะสอน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18715</v>
      </c>
      <c r="D11" s="189" t="str">
        <f>IF(กรอกคะแนนประเมิน!C15="","",กรอกคะแนนประเมิน!C15)</f>
        <v>เด็กชายปฐมพงษ์  สิทธิบุตร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18716</v>
      </c>
      <c r="D12" s="189" t="str">
        <f>IF(กรอกคะแนนประเมิน!C16="","",กรอกคะแนนประเมิน!C16)</f>
        <v>เด็กชายปิญะพัฒน์  ฆารไสว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18717</v>
      </c>
      <c r="D13" s="189" t="str">
        <f>IF(กรอกคะแนนประเมิน!C17="","",กรอกคะแนนประเมิน!C17)</f>
        <v>เด็กชายพีรพัฒน์  ภูผิวผา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18718</v>
      </c>
      <c r="D14" s="189" t="str">
        <f>IF(กรอกคะแนนประเมิน!C18="","",กรอกคะแนนประเมิน!C18)</f>
        <v>เด็กชายพีรภัทร  อุดมรัตน์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18719</v>
      </c>
      <c r="D15" s="189" t="str">
        <f>IF(กรอกคะแนนประเมิน!C19="","",กรอกคะแนนประเมิน!C19)</f>
        <v>เด็กชายภาณุพงศ์  คงเลิศ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18720</v>
      </c>
      <c r="D16" s="189" t="str">
        <f>IF(กรอกคะแนนประเมิน!C20="","",กรอกคะแนนประเมิน!C20)</f>
        <v>เด็กหญิงรวิภา  เชื้อคำฮด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18721</v>
      </c>
      <c r="D17" s="189" t="str">
        <f>IF(กรอกคะแนนประเมิน!C21="","",กรอกคะแนนประเมิน!C21)</f>
        <v>เด็กชายรัฐศาสตร์  พละศูนย์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18722</v>
      </c>
      <c r="D18" s="189" t="str">
        <f>IF(กรอกคะแนนประเมิน!C22="","",กรอกคะแนนประเมิน!C22)</f>
        <v>เด็กชายวรพงษ์  พันธ์ไสว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18723</v>
      </c>
      <c r="D19" s="189" t="str">
        <f>IF(กรอกคะแนนประเมิน!C23="","",กรอกคะแนนประเมิน!C23)</f>
        <v>เด็กชายวุฒิชัย สร้อยโชติ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18724</v>
      </c>
      <c r="D20" s="189" t="str">
        <f>IF(กรอกคะแนนประเมิน!C24="","",กรอกคะแนนประเมิน!C24)</f>
        <v>เด็กชายศิรวิทย์  เดชโสภา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18725</v>
      </c>
      <c r="D21" s="189" t="str">
        <f>IF(กรอกคะแนนประเมิน!C25="","",กรอกคะแนนประเมิน!C25)</f>
        <v>เด็กชายศิวดล  ทองจรัส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18726</v>
      </c>
      <c r="D22" s="189" t="str">
        <f>IF(กรอกคะแนนประเมิน!C26="","",กรอกคะแนนประเมิน!C26)</f>
        <v>เด็กชายสราวุฒิ  นราศร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18727</v>
      </c>
      <c r="D23" s="189" t="str">
        <f>IF(กรอกคะแนนประเมิน!C27="","",กรอกคะแนนประเมิน!C27)</f>
        <v>เด็กชายสิทธิชัย  คำโสภา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18728</v>
      </c>
      <c r="D24" s="189" t="str">
        <f>IF(กรอกคะแนนประเมิน!C28="","",กรอกคะแนนประเมิน!C28)</f>
        <v>เด็กชายสุทธิชัย  ชุมสันเทียะ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18729</v>
      </c>
      <c r="D25" s="189" t="str">
        <f>IF(กรอกคะแนนประเมิน!C29="","",กรอกคะแนนประเมิน!C29)</f>
        <v>เด็กชายอนุพงษ์  ฤทธิ์จำรัส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18730</v>
      </c>
      <c r="D26" s="189" t="str">
        <f>IF(กรอกคะแนนประเมิน!C30="","",กรอกคะแนนประเมิน!C30)</f>
        <v>เด็กชายอนุสรณ์  คำสถิต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18731</v>
      </c>
      <c r="D27" s="189" t="str">
        <f>IF(กรอกคะแนนประเมิน!C31="","",กรอกคะแนนประเมิน!C31)</f>
        <v xml:space="preserve">เด็กชายอรรถพล  กาขาว 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18732</v>
      </c>
      <c r="D28" s="189" t="str">
        <f>IF(กรอกคะแนนประเมิน!C32="","",กรอกคะแนนประเมิน!C32)</f>
        <v>เด็กชายออมสิน มังสุไร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18733</v>
      </c>
      <c r="D29" s="189" t="str">
        <f>IF(กรอกคะแนนประเมิน!C33="","",กรอกคะแนนประเมิน!C33)</f>
        <v xml:space="preserve">เด็กหญิงนิดา  ผลวาด  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18734</v>
      </c>
      <c r="D30" s="189" t="str">
        <f>IF(กรอกคะแนนประเมิน!C34="","",กรอกคะแนนประเมิน!C34)</f>
        <v>เด็กหญิงนิธินันท์  นนทราษฎร์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18735</v>
      </c>
      <c r="D31" s="189" t="str">
        <f>IF(กรอกคะแนนประเมิน!C35="","",กรอกคะแนนประเมิน!C35)</f>
        <v>เด็กหญิงปณิดา  ญานอาสา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18736</v>
      </c>
      <c r="D32" s="189" t="str">
        <f>IF(กรอกคะแนนประเมิน!C36="","",กรอกคะแนนประเมิน!C36)</f>
        <v>เด็กหญิงปิยนุช  ทรัพย์ฉวี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18737</v>
      </c>
      <c r="D33" s="189" t="str">
        <f>IF(กรอกคะแนนประเมิน!C37="","",กรอกคะแนนประเมิน!C37)</f>
        <v>เด็กหญิงพาขวัญ  รักไทย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18738</v>
      </c>
      <c r="D34" s="189" t="str">
        <f>IF(กรอกคะแนนประเมิน!C38="","",กรอกคะแนนประเมิน!C38)</f>
        <v>เด็กหญิงรัศม์วรี  พวงดอกไม้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18739</v>
      </c>
      <c r="D35" s="189" t="str">
        <f>IF(กรอกคะแนนประเมิน!C39="","",กรอกคะแนนประเมิน!C39)</f>
        <v>เด็กหญิงวรัทยา  หัสวงศ์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18740</v>
      </c>
      <c r="D36" s="189" t="str">
        <f>IF(กรอกคะแนนประเมิน!C40="","",กรอกคะแนนประเมิน!C40)</f>
        <v>เด็กหญิงวรินธร  เจริญสุข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18741</v>
      </c>
      <c r="D37" s="189" t="str">
        <f>IF(กรอกคะแนนประเมิน!C41="","",กรอกคะแนนประเมิน!C41)</f>
        <v>เด็กหญิงวริสรา  อาคะราช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18742</v>
      </c>
      <c r="D38" s="189" t="str">
        <f>IF(กรอกคะแนนประเมิน!C42="","",กรอกคะแนนประเมิน!C42)</f>
        <v>เด็กหญิงสุนิษา แพงอด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>
        <f>IF(กรอกคะแนนประเมิน!B43="","",กรอกคะแนนประเมิน!B43)</f>
        <v>18743</v>
      </c>
      <c r="D39" s="189" t="str">
        <f>IF(กรอกคะแนนประเมิน!C43="","",กรอกคะแนนประเมิน!C43)</f>
        <v>เด็กหญิงหทัยกาญจน์  สมมา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>
        <f>IF(กรอกคะแนนประเมิน!B44="","",กรอกคะแนนประเมิน!B44)</f>
        <v>18942</v>
      </c>
      <c r="D40" s="189" t="str">
        <f>IF(กรอกคะแนนประเมิน!C44="","",กรอกคะแนนประเมิน!C44)</f>
        <v>เด็กชายกฤษณะ  ดลรัศมี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>
        <f>IF(กรอกคะแนนประเมิน!B45="","",กรอกคะแนนประเมิน!B45)</f>
        <v>18964</v>
      </c>
      <c r="D41" s="189" t="str">
        <f>IF(กรอกคะแนนประเมิน!C45="","",กรอกคะแนนประเมิน!C45)</f>
        <v>เด็กหญิงรติรส  จิตรดี</v>
      </c>
      <c r="E41" s="190" t="e">
        <f>กรอกคะแนนประเมิน!M45</f>
        <v>#N/A</v>
      </c>
      <c r="F41" s="190" t="e">
        <f>กรอกคะแนนประเมิน!T45</f>
        <v>#N/A</v>
      </c>
      <c r="G41" s="190" t="e">
        <f>กรอกคะแนนประเมิน!AM45</f>
        <v>#N/A</v>
      </c>
      <c r="H41" s="190" t="e">
        <f>กรอกคะแนนประเมิน!BB45</f>
        <v>#N/A</v>
      </c>
      <c r="I41" s="190" t="e">
        <f>กรอกคะแนนประเมิน!BN45</f>
        <v>#N/A</v>
      </c>
      <c r="J41" s="191" t="e">
        <f t="shared" si="1"/>
        <v>#N/A</v>
      </c>
      <c r="K41" s="139" t="e">
        <f t="shared" si="0"/>
        <v>#N/A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>
        <f>IF(กรอกคะแนนประเมิน!B46="","",กรอกคะแนนประเมิน!B46)</f>
        <v>18979</v>
      </c>
      <c r="D42" s="189" t="str">
        <f>IF(กรอกคะแนนประเมิน!C46="","",กรอกคะแนนประเมิน!C46)</f>
        <v>เด็กชายอภิวัฒน์ ฤทธิ์จำรัส</v>
      </c>
      <c r="E42" s="190" t="e">
        <f>กรอกคะแนนประเมิน!M46</f>
        <v>#N/A</v>
      </c>
      <c r="F42" s="190" t="e">
        <f>กรอกคะแนนประเมิน!T46</f>
        <v>#N/A</v>
      </c>
      <c r="G42" s="190" t="e">
        <f>กรอกคะแนนประเมิน!AM46</f>
        <v>#N/A</v>
      </c>
      <c r="H42" s="190" t="e">
        <f>กรอกคะแนนประเมิน!BB46</f>
        <v>#N/A</v>
      </c>
      <c r="I42" s="190" t="e">
        <f>กรอกคะแนนประเมิน!BN46</f>
        <v>#N/A</v>
      </c>
      <c r="J42" s="191" t="e">
        <f t="shared" si="1"/>
        <v>#N/A</v>
      </c>
      <c r="K42" s="139" t="e">
        <f t="shared" si="0"/>
        <v>#N/A</v>
      </c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7" t="str">
        <f>"("&amp;บันทึกข้อความ!Q11&amp;")"</f>
        <v>(นายสุวินัย พิมพ์ตา)</v>
      </c>
      <c r="G52" s="367"/>
      <c r="H52" s="367"/>
      <c r="I52" s="367"/>
      <c r="J52" s="367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1" t="s">
        <v>32</v>
      </c>
      <c r="D1" s="412"/>
      <c r="E1" s="412"/>
      <c r="F1" s="412"/>
      <c r="G1" s="412"/>
      <c r="H1" s="412"/>
      <c r="I1" s="412"/>
      <c r="J1" s="412"/>
      <c r="K1" s="41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1/5 ปีการศึกษา 2564         </v>
      </c>
      <c r="D2" s="412"/>
      <c r="E2" s="412"/>
      <c r="F2" s="412"/>
      <c r="G2" s="412"/>
      <c r="H2" s="412"/>
      <c r="I2" s="412"/>
      <c r="J2" s="412"/>
      <c r="K2" s="4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00" t="s">
        <v>2</v>
      </c>
      <c r="B4" s="403" t="str">
        <f>สรุปผลสมรรถนะ!C4</f>
        <v>เลขประจำตัวนักเรียน</v>
      </c>
      <c r="C4" s="404" t="s">
        <v>31</v>
      </c>
      <c r="D4" s="390" t="s">
        <v>33</v>
      </c>
      <c r="E4" s="387"/>
      <c r="F4" s="387"/>
      <c r="G4" s="387"/>
      <c r="H4" s="387"/>
      <c r="I4" s="387"/>
      <c r="J4" s="387"/>
      <c r="K4" s="387"/>
      <c r="L4" s="388"/>
      <c r="M4" s="393" t="s">
        <v>34</v>
      </c>
      <c r="N4" s="387"/>
      <c r="O4" s="387"/>
      <c r="P4" s="387"/>
      <c r="Q4" s="387"/>
      <c r="R4" s="388"/>
      <c r="S4" s="386" t="s">
        <v>35</v>
      </c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8"/>
      <c r="AG4" s="424" t="s">
        <v>36</v>
      </c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8"/>
      <c r="AS4" s="425" t="s">
        <v>37</v>
      </c>
      <c r="AT4" s="387"/>
      <c r="AU4" s="387"/>
      <c r="AV4" s="387"/>
      <c r="AW4" s="387"/>
      <c r="AX4" s="387"/>
      <c r="AY4" s="387"/>
      <c r="AZ4" s="387"/>
      <c r="BA4" s="426" t="s">
        <v>93</v>
      </c>
      <c r="BB4" s="403" t="s">
        <v>19</v>
      </c>
      <c r="BC4" s="403" t="s">
        <v>39</v>
      </c>
      <c r="BD4" s="403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401"/>
      <c r="B5" s="401"/>
      <c r="C5" s="405"/>
      <c r="D5" s="395" t="s">
        <v>40</v>
      </c>
      <c r="E5" s="379"/>
      <c r="F5" s="379"/>
      <c r="G5" s="380"/>
      <c r="H5" s="396" t="s">
        <v>41</v>
      </c>
      <c r="I5" s="380"/>
      <c r="J5" s="397" t="s">
        <v>42</v>
      </c>
      <c r="K5" s="380"/>
      <c r="L5" s="5" t="s">
        <v>43</v>
      </c>
      <c r="M5" s="398" t="s">
        <v>40</v>
      </c>
      <c r="N5" s="379"/>
      <c r="O5" s="380"/>
      <c r="P5" s="394" t="s">
        <v>41</v>
      </c>
      <c r="Q5" s="379"/>
      <c r="R5" s="382"/>
      <c r="S5" s="399" t="s">
        <v>40</v>
      </c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80"/>
      <c r="AF5" s="6" t="s">
        <v>41</v>
      </c>
      <c r="AG5" s="7" t="s">
        <v>40</v>
      </c>
      <c r="AH5" s="378" t="s">
        <v>41</v>
      </c>
      <c r="AI5" s="379"/>
      <c r="AJ5" s="380"/>
      <c r="AK5" s="378" t="s">
        <v>42</v>
      </c>
      <c r="AL5" s="379"/>
      <c r="AM5" s="380"/>
      <c r="AN5" s="8" t="s">
        <v>43</v>
      </c>
      <c r="AO5" s="381" t="s">
        <v>44</v>
      </c>
      <c r="AP5" s="380"/>
      <c r="AQ5" s="381" t="s">
        <v>45</v>
      </c>
      <c r="AR5" s="382"/>
      <c r="AS5" s="383" t="s">
        <v>40</v>
      </c>
      <c r="AT5" s="379"/>
      <c r="AU5" s="379"/>
      <c r="AV5" s="380"/>
      <c r="AW5" s="427" t="s">
        <v>41</v>
      </c>
      <c r="AX5" s="379"/>
      <c r="AY5" s="379"/>
      <c r="AZ5" s="379"/>
      <c r="BA5" s="408"/>
      <c r="BB5" s="401"/>
      <c r="BC5" s="401"/>
      <c r="BD5" s="401"/>
      <c r="BE5" s="18"/>
      <c r="BF5" s="18"/>
      <c r="BG5" s="18"/>
      <c r="BH5" s="18"/>
      <c r="BI5" s="18"/>
      <c r="BJ5" s="18"/>
      <c r="BK5" s="18"/>
    </row>
    <row r="6" spans="1:63" ht="16.5" customHeight="1">
      <c r="A6" s="401"/>
      <c r="B6" s="401"/>
      <c r="C6" s="405"/>
      <c r="D6" s="391" t="s">
        <v>46</v>
      </c>
      <c r="E6" s="379"/>
      <c r="F6" s="379"/>
      <c r="G6" s="380"/>
      <c r="H6" s="392" t="s">
        <v>46</v>
      </c>
      <c r="I6" s="380"/>
      <c r="J6" s="392" t="s">
        <v>46</v>
      </c>
      <c r="K6" s="380"/>
      <c r="L6" s="9" t="s">
        <v>46</v>
      </c>
      <c r="M6" s="384" t="s">
        <v>46</v>
      </c>
      <c r="N6" s="379"/>
      <c r="O6" s="380"/>
      <c r="P6" s="385" t="s">
        <v>46</v>
      </c>
      <c r="Q6" s="379"/>
      <c r="R6" s="382"/>
      <c r="S6" s="389" t="s">
        <v>46</v>
      </c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80"/>
      <c r="AF6" s="10" t="s">
        <v>46</v>
      </c>
      <c r="AG6" s="11" t="s">
        <v>46</v>
      </c>
      <c r="AH6" s="428" t="s">
        <v>46</v>
      </c>
      <c r="AI6" s="379"/>
      <c r="AJ6" s="380"/>
      <c r="AK6" s="428" t="s">
        <v>46</v>
      </c>
      <c r="AL6" s="379"/>
      <c r="AM6" s="380"/>
      <c r="AN6" s="12" t="s">
        <v>46</v>
      </c>
      <c r="AO6" s="428" t="s">
        <v>46</v>
      </c>
      <c r="AP6" s="380"/>
      <c r="AQ6" s="428" t="s">
        <v>46</v>
      </c>
      <c r="AR6" s="382"/>
      <c r="AS6" s="414" t="s">
        <v>46</v>
      </c>
      <c r="AT6" s="379"/>
      <c r="AU6" s="379"/>
      <c r="AV6" s="380"/>
      <c r="AW6" s="415" t="s">
        <v>46</v>
      </c>
      <c r="AX6" s="379"/>
      <c r="AY6" s="379"/>
      <c r="AZ6" s="379"/>
      <c r="BA6" s="408"/>
      <c r="BB6" s="401"/>
      <c r="BC6" s="401"/>
      <c r="BD6" s="401"/>
      <c r="BE6" s="18"/>
      <c r="BF6" s="18"/>
      <c r="BG6" s="18"/>
      <c r="BH6" s="18"/>
      <c r="BI6" s="18"/>
      <c r="BJ6" s="18"/>
      <c r="BK6" s="18"/>
    </row>
    <row r="7" spans="1:63" ht="15.75" customHeight="1">
      <c r="A7" s="401"/>
      <c r="B7" s="401"/>
      <c r="C7" s="405"/>
      <c r="D7" s="407" t="s">
        <v>47</v>
      </c>
      <c r="E7" s="410" t="s">
        <v>48</v>
      </c>
      <c r="F7" s="410" t="s">
        <v>49</v>
      </c>
      <c r="G7" s="410" t="s">
        <v>50</v>
      </c>
      <c r="H7" s="410" t="s">
        <v>51</v>
      </c>
      <c r="I7" s="410" t="s">
        <v>52</v>
      </c>
      <c r="J7" s="410" t="s">
        <v>53</v>
      </c>
      <c r="K7" s="410" t="s">
        <v>54</v>
      </c>
      <c r="L7" s="434" t="s">
        <v>55</v>
      </c>
      <c r="M7" s="435" t="s">
        <v>56</v>
      </c>
      <c r="N7" s="436" t="s">
        <v>57</v>
      </c>
      <c r="O7" s="436" t="s">
        <v>58</v>
      </c>
      <c r="P7" s="436" t="s">
        <v>59</v>
      </c>
      <c r="Q7" s="436" t="s">
        <v>60</v>
      </c>
      <c r="R7" s="439" t="s">
        <v>61</v>
      </c>
      <c r="S7" s="438" t="s">
        <v>62</v>
      </c>
      <c r="T7" s="379"/>
      <c r="U7" s="379"/>
      <c r="V7" s="379"/>
      <c r="W7" s="379"/>
      <c r="X7" s="379"/>
      <c r="Y7" s="379"/>
      <c r="Z7" s="380"/>
      <c r="AA7" s="430" t="s">
        <v>63</v>
      </c>
      <c r="AB7" s="432" t="s">
        <v>64</v>
      </c>
      <c r="AC7" s="379"/>
      <c r="AD7" s="380"/>
      <c r="AE7" s="430" t="s">
        <v>65</v>
      </c>
      <c r="AF7" s="431" t="s">
        <v>66</v>
      </c>
      <c r="AG7" s="429" t="s">
        <v>67</v>
      </c>
      <c r="AH7" s="413" t="s">
        <v>68</v>
      </c>
      <c r="AI7" s="413" t="s">
        <v>69</v>
      </c>
      <c r="AJ7" s="413" t="s">
        <v>70</v>
      </c>
      <c r="AK7" s="413" t="s">
        <v>71</v>
      </c>
      <c r="AL7" s="413" t="s">
        <v>72</v>
      </c>
      <c r="AM7" s="413" t="s">
        <v>73</v>
      </c>
      <c r="AN7" s="413" t="s">
        <v>74</v>
      </c>
      <c r="AO7" s="413" t="s">
        <v>75</v>
      </c>
      <c r="AP7" s="413" t="s">
        <v>76</v>
      </c>
      <c r="AQ7" s="413" t="s">
        <v>77</v>
      </c>
      <c r="AR7" s="416" t="s">
        <v>78</v>
      </c>
      <c r="AS7" s="419" t="s">
        <v>79</v>
      </c>
      <c r="AT7" s="420" t="s">
        <v>80</v>
      </c>
      <c r="AU7" s="420" t="s">
        <v>81</v>
      </c>
      <c r="AV7" s="420" t="s">
        <v>82</v>
      </c>
      <c r="AW7" s="420" t="s">
        <v>83</v>
      </c>
      <c r="AX7" s="420" t="s">
        <v>84</v>
      </c>
      <c r="AY7" s="420" t="s">
        <v>85</v>
      </c>
      <c r="AZ7" s="421" t="s">
        <v>86</v>
      </c>
      <c r="BA7" s="409"/>
      <c r="BB7" s="401"/>
      <c r="BC7" s="401"/>
      <c r="BD7" s="401"/>
      <c r="BE7" s="19"/>
      <c r="BF7" s="19"/>
      <c r="BG7" s="19"/>
      <c r="BH7" s="19"/>
      <c r="BI7" s="19"/>
      <c r="BJ7" s="19"/>
      <c r="BK7" s="19"/>
    </row>
    <row r="8" spans="1:63" ht="15.75" customHeight="1">
      <c r="A8" s="401"/>
      <c r="B8" s="401"/>
      <c r="C8" s="405"/>
      <c r="D8" s="408"/>
      <c r="E8" s="401"/>
      <c r="F8" s="401"/>
      <c r="G8" s="401"/>
      <c r="H8" s="401"/>
      <c r="I8" s="401"/>
      <c r="J8" s="401"/>
      <c r="K8" s="401"/>
      <c r="L8" s="417"/>
      <c r="M8" s="408"/>
      <c r="N8" s="401"/>
      <c r="O8" s="401"/>
      <c r="P8" s="401"/>
      <c r="Q8" s="401"/>
      <c r="R8" s="417"/>
      <c r="S8" s="437" t="s">
        <v>87</v>
      </c>
      <c r="T8" s="433" t="s">
        <v>88</v>
      </c>
      <c r="U8" s="433" t="s">
        <v>89</v>
      </c>
      <c r="V8" s="440" t="s">
        <v>90</v>
      </c>
      <c r="W8" s="379"/>
      <c r="X8" s="380"/>
      <c r="Y8" s="433" t="s">
        <v>91</v>
      </c>
      <c r="Z8" s="433" t="s">
        <v>92</v>
      </c>
      <c r="AA8" s="401"/>
      <c r="AB8" s="433" t="s">
        <v>87</v>
      </c>
      <c r="AC8" s="433" t="s">
        <v>88</v>
      </c>
      <c r="AD8" s="433" t="s">
        <v>89</v>
      </c>
      <c r="AE8" s="401"/>
      <c r="AF8" s="417"/>
      <c r="AG8" s="408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17"/>
      <c r="AS8" s="408"/>
      <c r="AT8" s="401"/>
      <c r="AU8" s="401"/>
      <c r="AV8" s="401"/>
      <c r="AW8" s="401"/>
      <c r="AX8" s="401"/>
      <c r="AY8" s="401"/>
      <c r="AZ8" s="405"/>
      <c r="BA8" s="422">
        <f>COUNT(D10:AZ10)*3</f>
        <v>0</v>
      </c>
      <c r="BB8" s="401"/>
      <c r="BC8" s="401"/>
      <c r="BD8" s="401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402"/>
      <c r="B9" s="402"/>
      <c r="C9" s="406"/>
      <c r="D9" s="409"/>
      <c r="E9" s="402"/>
      <c r="F9" s="402"/>
      <c r="G9" s="402"/>
      <c r="H9" s="402"/>
      <c r="I9" s="402"/>
      <c r="J9" s="402"/>
      <c r="K9" s="402"/>
      <c r="L9" s="418"/>
      <c r="M9" s="409"/>
      <c r="N9" s="402"/>
      <c r="O9" s="402"/>
      <c r="P9" s="402"/>
      <c r="Q9" s="402"/>
      <c r="R9" s="418"/>
      <c r="S9" s="409"/>
      <c r="T9" s="402"/>
      <c r="U9" s="402"/>
      <c r="V9" s="13">
        <v>4.0999999999999996</v>
      </c>
      <c r="W9" s="13">
        <v>4.2</v>
      </c>
      <c r="X9" s="13">
        <v>4.3</v>
      </c>
      <c r="Y9" s="402"/>
      <c r="Z9" s="402"/>
      <c r="AA9" s="402"/>
      <c r="AB9" s="402"/>
      <c r="AC9" s="402"/>
      <c r="AD9" s="402"/>
      <c r="AE9" s="402"/>
      <c r="AF9" s="418"/>
      <c r="AG9" s="409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18"/>
      <c r="AS9" s="409"/>
      <c r="AT9" s="402"/>
      <c r="AU9" s="402"/>
      <c r="AV9" s="402"/>
      <c r="AW9" s="402"/>
      <c r="AX9" s="402"/>
      <c r="AY9" s="402"/>
      <c r="AZ9" s="406"/>
      <c r="BA9" s="409"/>
      <c r="BB9" s="402"/>
      <c r="BC9" s="402"/>
      <c r="BD9" s="402"/>
      <c r="BE9" s="19"/>
      <c r="BF9" s="423" t="s">
        <v>96</v>
      </c>
      <c r="BG9" s="379"/>
      <c r="BH9" s="380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18710</v>
      </c>
      <c r="C10" s="15" t="str">
        <f>IF(นักเรียน!C6="","",นักเรียน!C6)</f>
        <v>เด็กชายจักรพล  ถิตย์ผาด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18711</v>
      </c>
      <c r="C11" s="15" t="str">
        <f>IF(นักเรียน!C7="","",นักเรียน!C7)</f>
        <v>เด็กชายธนภัทร โสภา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18712</v>
      </c>
      <c r="C12" s="15" t="str">
        <f>IF(นักเรียน!C8="","",นักเรียน!C8)</f>
        <v>เด็กชายธนวัฒน์  ภูแย้มไสย์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18713</v>
      </c>
      <c r="C13" s="15" t="str">
        <f>IF(นักเรียน!C9="","",นักเรียน!C9)</f>
        <v>เด็กชายธาวิน  ฆารฤทธิ์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18714</v>
      </c>
      <c r="C14" s="15" t="str">
        <f>IF(นักเรียน!C10="","",นักเรียน!C10)</f>
        <v>เด็กชายธีรภัทร นะคะสอน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18715</v>
      </c>
      <c r="C15" s="15" t="str">
        <f>IF(นักเรียน!C11="","",นักเรียน!C11)</f>
        <v>เด็กชายปฐมพงษ์  สิทธิบุตร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18716</v>
      </c>
      <c r="C16" s="15" t="str">
        <f>IF(นักเรียน!C12="","",นักเรียน!C12)</f>
        <v>เด็กชายปิญะพัฒน์  ฆารไสว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18717</v>
      </c>
      <c r="C17" s="15" t="str">
        <f>IF(นักเรียน!C13="","",นักเรียน!C13)</f>
        <v>เด็กชายพีรพัฒน์  ภูผิวผา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18718</v>
      </c>
      <c r="C18" s="15" t="str">
        <f>IF(นักเรียน!C14="","",นักเรียน!C14)</f>
        <v>เด็กชายพีรภัทร  อุดมรัตน์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18719</v>
      </c>
      <c r="C19" s="15" t="str">
        <f>IF(นักเรียน!C15="","",นักเรียน!C15)</f>
        <v>เด็กชายภาณุพงศ์  คงเลิศ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18720</v>
      </c>
      <c r="C20" s="15" t="str">
        <f>IF(นักเรียน!C16="","",นักเรียน!C16)</f>
        <v>เด็กหญิงรวิภา  เชื้อคำฮด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18721</v>
      </c>
      <c r="C21" s="15" t="str">
        <f>IF(นักเรียน!C17="","",นักเรียน!C17)</f>
        <v>เด็กชายรัฐศาสตร์  พละศูนย์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18722</v>
      </c>
      <c r="C22" s="15" t="str">
        <f>IF(นักเรียน!C18="","",นักเรียน!C18)</f>
        <v>เด็กชายวรพงษ์  พันธ์ไสว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18723</v>
      </c>
      <c r="C23" s="15" t="str">
        <f>IF(นักเรียน!C19="","",นักเรียน!C19)</f>
        <v>เด็กชายวุฒิชัย สร้อยโชติ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18724</v>
      </c>
      <c r="C24" s="15" t="str">
        <f>IF(นักเรียน!C20="","",นักเรียน!C20)</f>
        <v>เด็กชายศิรวิทย์  เดชโสภา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18725</v>
      </c>
      <c r="C25" s="15" t="str">
        <f>IF(นักเรียน!C21="","",นักเรียน!C21)</f>
        <v>เด็กชายศิวดล  ทองจรัส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18726</v>
      </c>
      <c r="C26" s="15" t="str">
        <f>IF(นักเรียน!C22="","",นักเรียน!C22)</f>
        <v>เด็กชายสราวุฒิ  นราศร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18727</v>
      </c>
      <c r="C27" s="15" t="str">
        <f>IF(นักเรียน!C23="","",นักเรียน!C23)</f>
        <v>เด็กชายสิทธิชัย  คำโสภา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18728</v>
      </c>
      <c r="C28" s="15" t="str">
        <f>IF(นักเรียน!C24="","",นักเรียน!C24)</f>
        <v>เด็กชายสุทธิชัย  ชุมสันเทียะ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18729</v>
      </c>
      <c r="C29" s="15" t="str">
        <f>IF(นักเรียน!C25="","",นักเรียน!C25)</f>
        <v>เด็กชายอนุพงษ์  ฤทธิ์จำรัส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18730</v>
      </c>
      <c r="C30" s="15" t="str">
        <f>IF(นักเรียน!C26="","",นักเรียน!C26)</f>
        <v>เด็กชายอนุสรณ์  คำสถิต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18731</v>
      </c>
      <c r="C31" s="15" t="str">
        <f>IF(นักเรียน!C27="","",นักเรียน!C27)</f>
        <v xml:space="preserve">เด็กชายอรรถพล  กาขาว 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18732</v>
      </c>
      <c r="C32" s="15" t="str">
        <f>IF(นักเรียน!C28="","",นักเรียน!C28)</f>
        <v>เด็กชายออมสิน มังสุไร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18733</v>
      </c>
      <c r="C33" s="15" t="str">
        <f>IF(นักเรียน!C29="","",นักเรียน!C29)</f>
        <v xml:space="preserve">เด็กหญิงนิดา  ผลวาด  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18734</v>
      </c>
      <c r="C34" s="15" t="str">
        <f>IF(นักเรียน!C30="","",นักเรียน!C30)</f>
        <v>เด็กหญิงนิธินันท์  นนทราษฎร์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18735</v>
      </c>
      <c r="C35" s="15" t="str">
        <f>IF(นักเรียน!C31="","",นักเรียน!C31)</f>
        <v>เด็กหญิงปณิดา  ญานอาสา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18736</v>
      </c>
      <c r="C36" s="15" t="str">
        <f>IF(นักเรียน!C32="","",นักเรียน!C32)</f>
        <v>เด็กหญิงปิยนุช  ทรัพย์ฉวี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18737</v>
      </c>
      <c r="C37" s="15" t="str">
        <f>IF(นักเรียน!C33="","",นักเรียน!C33)</f>
        <v>เด็กหญิงพาขวัญ  รักไทย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18738</v>
      </c>
      <c r="C38" s="15" t="str">
        <f>IF(นักเรียน!C34="","",นักเรียน!C34)</f>
        <v>เด็กหญิงรัศม์วรี  พวงดอกไม้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18739</v>
      </c>
      <c r="C39" s="15" t="str">
        <f>IF(นักเรียน!C35="","",นักเรียน!C35)</f>
        <v>เด็กหญิงวรัทยา  หัสวงศ์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18740</v>
      </c>
      <c r="C40" s="15" t="str">
        <f>IF(นักเรียน!C36="","",นักเรียน!C36)</f>
        <v>เด็กหญิงวรินธร  เจริญสุข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18741</v>
      </c>
      <c r="C41" s="15" t="str">
        <f>IF(นักเรียน!C37="","",นักเรียน!C37)</f>
        <v>เด็กหญิงวริสรา  อาคะราช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18742</v>
      </c>
      <c r="C42" s="15" t="str">
        <f>IF(นักเรียน!C38="","",นักเรียน!C38)</f>
        <v>เด็กหญิงสุนิษา แพงอด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18743</v>
      </c>
      <c r="C43" s="15" t="str">
        <f>IF(นักเรียน!C39="","",นักเรียน!C39)</f>
        <v>เด็กหญิงหทัยกาญจน์  สมมา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>
        <f>IF(นักเรียน!B40="","",นักเรียน!B40)</f>
        <v>18942</v>
      </c>
      <c r="C44" s="15" t="str">
        <f>IF(นักเรียน!C40="","",นักเรียน!C40)</f>
        <v>เด็กชายกฤษณะ  ดลรัศมี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>
        <f>IF(นักเรียน!B41="","",นักเรียน!B41)</f>
        <v>18964</v>
      </c>
      <c r="C45" s="15" t="str">
        <f>IF(นักเรียน!C41="","",นักเรียน!C41)</f>
        <v>เด็กหญิงรติรส  จิตรดี</v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>
        <f t="shared" si="0"/>
        <v>0</v>
      </c>
      <c r="BB45" s="23">
        <f t="shared" si="1"/>
        <v>0</v>
      </c>
      <c r="BC45" s="24">
        <f t="shared" si="2"/>
        <v>0</v>
      </c>
      <c r="BD45" s="4" t="str">
        <f t="shared" si="3"/>
        <v>ปรับปรุง</v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>
        <f>IF(นักเรียน!B42="","",นักเรียน!B42)</f>
        <v>18979</v>
      </c>
      <c r="C46" s="15" t="str">
        <f>IF(นักเรียน!C42="","",นักเรียน!C42)</f>
        <v>เด็กชายอภิวัฒน์ ฤทธิ์จำรัส</v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>
        <f t="shared" si="0"/>
        <v>0</v>
      </c>
      <c r="BB46" s="23">
        <f t="shared" si="1"/>
        <v>0</v>
      </c>
      <c r="BC46" s="24">
        <f t="shared" si="2"/>
        <v>0</v>
      </c>
      <c r="BD46" s="4" t="str">
        <f t="shared" si="3"/>
        <v>ปรับปรุง</v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  <mergeCell ref="AE7:AE9"/>
    <mergeCell ref="AF7:AF9"/>
    <mergeCell ref="AA7:AA9"/>
    <mergeCell ref="AB7:AD7"/>
    <mergeCell ref="AD8:AD9"/>
    <mergeCell ref="AB8:AB9"/>
    <mergeCell ref="AC8:AC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AJ7:AJ9"/>
    <mergeCell ref="AK7:AK9"/>
    <mergeCell ref="AL7:AL9"/>
    <mergeCell ref="AM7:AM9"/>
    <mergeCell ref="AN7:AN9"/>
    <mergeCell ref="C1:K1"/>
    <mergeCell ref="C2:K2"/>
    <mergeCell ref="G7:G9"/>
    <mergeCell ref="H7:H9"/>
    <mergeCell ref="I7:I9"/>
    <mergeCell ref="F7:F9"/>
    <mergeCell ref="J7:J9"/>
    <mergeCell ref="K7:K9"/>
    <mergeCell ref="A4:A9"/>
    <mergeCell ref="B4:B9"/>
    <mergeCell ref="C4:C9"/>
    <mergeCell ref="D7:D9"/>
    <mergeCell ref="E7:E9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H5:AJ5"/>
    <mergeCell ref="AK5:AM5"/>
    <mergeCell ref="AO5:AP5"/>
    <mergeCell ref="AQ5:AR5"/>
    <mergeCell ref="AS5:AV5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2"/>
      <c r="D4" s="412"/>
      <c r="E4" s="412"/>
      <c r="F4" s="412"/>
      <c r="G4" s="412"/>
      <c r="H4" s="412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2" t="str">
        <f>บันทึกข้อความ!Q9&amp;"  ปีการศึกษา "&amp;บันทึกข้อความ!Q10</f>
        <v>ชั้นมัธยมศึกษาปีที่ 1/5  ปีการศึกษา 2564</v>
      </c>
      <c r="C5" s="412"/>
      <c r="D5" s="412"/>
      <c r="E5" s="412"/>
      <c r="F5" s="412"/>
      <c r="G5" s="412"/>
      <c r="H5" s="412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2" t="s">
        <v>117</v>
      </c>
      <c r="C6" s="412"/>
      <c r="D6" s="412"/>
      <c r="E6" s="412"/>
      <c r="F6" s="412"/>
      <c r="G6" s="412"/>
      <c r="H6" s="412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3" t="s">
        <v>119</v>
      </c>
      <c r="C8" s="443" t="s">
        <v>120</v>
      </c>
      <c r="D8" s="444" t="s">
        <v>39</v>
      </c>
      <c r="E8" s="379"/>
      <c r="F8" s="379"/>
      <c r="G8" s="379"/>
      <c r="H8" s="380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401"/>
      <c r="C9" s="401"/>
      <c r="D9" s="39" t="s">
        <v>101</v>
      </c>
      <c r="E9" s="39" t="s">
        <v>100</v>
      </c>
      <c r="F9" s="39" t="s">
        <v>99</v>
      </c>
      <c r="G9" s="39" t="s">
        <v>98</v>
      </c>
      <c r="H9" s="445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402"/>
      <c r="C10" s="402"/>
      <c r="D10" s="40" t="s">
        <v>122</v>
      </c>
      <c r="E10" s="40" t="s">
        <v>123</v>
      </c>
      <c r="F10" s="40" t="s">
        <v>124</v>
      </c>
      <c r="G10" s="40">
        <v>0</v>
      </c>
      <c r="H10" s="402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1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401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401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401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401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402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1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401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401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401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402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1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401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401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401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401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402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1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401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401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401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401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402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1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401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401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401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402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6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8"/>
      <c r="D4" s="258"/>
      <c r="E4" s="258"/>
      <c r="F4" s="258"/>
      <c r="G4" s="258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6" t="str">
        <f>บันทึกข้อความ!Q9&amp;"  ปีการศึกษา "&amp;บันทึกข้อความ!Q10</f>
        <v>ชั้นมัธยมศึกษาปีที่ 1/5  ปีการศึกษา 2564</v>
      </c>
      <c r="C5" s="258"/>
      <c r="D5" s="258"/>
      <c r="E5" s="258"/>
      <c r="F5" s="258"/>
      <c r="G5" s="258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6" t="s">
        <v>248</v>
      </c>
      <c r="C6" s="258"/>
      <c r="D6" s="258"/>
      <c r="E6" s="258"/>
      <c r="F6" s="258"/>
      <c r="G6" s="258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7" t="s">
        <v>195</v>
      </c>
      <c r="C8" s="449" t="s">
        <v>39</v>
      </c>
      <c r="D8" s="376"/>
      <c r="E8" s="376"/>
      <c r="F8" s="376"/>
      <c r="G8" s="377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8"/>
      <c r="C9" s="85" t="s">
        <v>101</v>
      </c>
      <c r="D9" s="85" t="s">
        <v>100</v>
      </c>
      <c r="E9" s="85" t="s">
        <v>99</v>
      </c>
      <c r="F9" s="85" t="s">
        <v>98</v>
      </c>
      <c r="G9" s="447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9"/>
      <c r="C10" s="86" t="s">
        <v>122</v>
      </c>
      <c r="D10" s="86" t="s">
        <v>123</v>
      </c>
      <c r="E10" s="86" t="s">
        <v>124</v>
      </c>
      <c r="F10" s="86">
        <v>0</v>
      </c>
      <c r="G10" s="369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2024-12-24T11:51:37Z</dcterms:modified>
</cp:coreProperties>
</file>