
<file path=[Content_Types].xml><?xml version="1.0" encoding="utf-8"?>
<Types xmlns="http://schemas.openxmlformats.org/package/2006/content-types">
  <Default ContentType="image/jpeg" Extension="jpg"/>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施設概要" sheetId="1" r:id="rId5"/>
    <sheet state="visible" name="おかず形態一覧表" sheetId="2" r:id="rId6"/>
    <sheet state="visible" name="主食一覧" sheetId="3" r:id="rId7"/>
    <sheet state="visible" name="水分とろみの基準・水分ゼリー" sheetId="4" r:id="rId8"/>
    <sheet state="visible" name="濃厚流動食・補助食品" sheetId="5" r:id="rId9"/>
    <sheet state="visible" name="PDF出力" sheetId="6" r:id="rId10"/>
    <sheet state="visible" name="更新記録" sheetId="7" r:id="rId11"/>
    <sheet state="visible" name="作業記録" sheetId="8" r:id="rId12"/>
    <sheet state="visible" name="施設概要ウェブ出力" sheetId="9" r:id="rId13"/>
    <sheet state="visible" name="おかず形態一覧表ウェブ出力" sheetId="10" r:id="rId14"/>
    <sheet state="visible" name="主食一覧ウェブ出力" sheetId="11" r:id="rId15"/>
    <sheet state="visible" name="水分とろみの基準・水分ゼリーウェブ出力" sheetId="12" r:id="rId16"/>
    <sheet state="visible" name="濃厚流動食・補助食品ウェブ出力" sheetId="13" r:id="rId17"/>
    <sheet state="visible" name="PDFウェブ出力" sheetId="14" r:id="rId18"/>
  </sheets>
  <definedNames/>
  <calcPr/>
</workbook>
</file>

<file path=xl/sharedStrings.xml><?xml version="1.0" encoding="utf-8"?>
<sst xmlns="http://schemas.openxmlformats.org/spreadsheetml/2006/main" count="197" uniqueCount="68">
  <si>
    <t>〒956-0013　新潟市秋葉区田島109番地</t>
  </si>
  <si>
    <t>平成29年6月にオープンしたユニット型特別養護老人ホームで、藤花のサテライト施設です。荻川ほのぼの保育園と同じ建物で、園児との交流を日常的に行っています。ユニットで炊飯や盛り付けを行い、入居者様のこれまでの生活と変わらない家庭的な雰囲気と風景の提供を心掛けています。「暮らしの場である」ということを大切に、安定した体調で穏やかに過ごしていただけるよう多職種でサポートします。</t>
  </si>
  <si>
    <t>なし</t>
  </si>
  <si>
    <t>0250-24-2111</t>
  </si>
  <si>
    <t>0250-24-2114</t>
  </si>
  <si>
    <t>常食</t>
  </si>
  <si>
    <t>刻み食</t>
  </si>
  <si>
    <t>ソフト食</t>
  </si>
  <si>
    <t>ミキサー食</t>
  </si>
  <si>
    <t>鶏肉のカレーパン粉焼き</t>
  </si>
  <si>
    <t>鶏肉ムース</t>
  </si>
  <si>
    <t>鶏肉ミキサー</t>
  </si>
  <si>
    <t>赤魚の粕漬焼き</t>
  </si>
  <si>
    <t>鮭ムース</t>
  </si>
  <si>
    <t>鮭ミキサー</t>
  </si>
  <si>
    <t>ふきの煮物</t>
  </si>
  <si>
    <t>煮物ムース</t>
  </si>
  <si>
    <t>煮物ミキサー</t>
  </si>
  <si>
    <t>一般的な食事</t>
  </si>
  <si>
    <t>1㎝以下に細かく刻んだもの</t>
  </si>
  <si>
    <t>既製品のソフト食を使用</t>
  </si>
  <si>
    <t>ソフト食をミキサーにかけ、とろみをつけたもの</t>
  </si>
  <si>
    <t>通常の大きさ</t>
  </si>
  <si>
    <t>1㎝以下</t>
  </si>
  <si>
    <t>ムース状</t>
  </si>
  <si>
    <t>ペースト状</t>
  </si>
  <si>
    <t>舌でつぶせる</t>
  </si>
  <si>
    <t>噛まなくてよい</t>
  </si>
  <si>
    <t>3</t>
  </si>
  <si>
    <t>2-1</t>
  </si>
  <si>
    <t>米飯160</t>
  </si>
  <si>
    <t>全粥300</t>
  </si>
  <si>
    <t>ミキサー粥300</t>
  </si>
  <si>
    <t>米飯</t>
  </si>
  <si>
    <t>軟飯</t>
  </si>
  <si>
    <t>全粥</t>
  </si>
  <si>
    <t>ミキサー粥</t>
  </si>
  <si>
    <t>通常のごはん</t>
  </si>
  <si>
    <t>米飯と水を3:2の割合で混ぜ水分をとばしたもの</t>
  </si>
  <si>
    <t>通常の全粥</t>
  </si>
  <si>
    <t>全粥に2％スベラカーゼを加えミキサーにかけたもの</t>
  </si>
  <si>
    <t>お茶ゼリー</t>
  </si>
  <si>
    <t>イオンゼリー</t>
  </si>
  <si>
    <t>つるりんこクイックリー</t>
  </si>
  <si>
    <t>イナアガー</t>
  </si>
  <si>
    <t>イオンサポート</t>
  </si>
  <si>
    <t>小さじ</t>
  </si>
  <si>
    <t>エコフロー</t>
  </si>
  <si>
    <t>0j・1j対応：可</t>
  </si>
  <si>
    <t>（実費）</t>
  </si>
  <si>
    <t>ブリックゼリー・エンシュアゼリー・粉飴ムースなど必要に応じてその他の対応可</t>
  </si>
  <si>
    <t>特別養護老人ホーム</t>
  </si>
  <si>
    <t>藤花・荻川</t>
  </si>
  <si>
    <t>更新記録シート</t>
  </si>
  <si>
    <t>同意の確認</t>
  </si>
  <si>
    <t>チェック</t>
  </si>
  <si>
    <t>↓ 氏名を入力 ↓</t>
  </si>
  <si>
    <t>更新内容について施設長の同意を得ました</t>
  </si>
  <si>
    <t>日時</t>
  </si>
  <si>
    <t>氏名</t>
  </si>
  <si>
    <t>鈴木裕美</t>
  </si>
  <si>
    <t>作業記録</t>
  </si>
  <si>
    <t>名前</t>
  </si>
  <si>
    <t>suzuki</t>
  </si>
  <si>
    <t>栄養量目安</t>
  </si>
  <si>
    <t xml:space="preserve"> </t>
  </si>
  <si>
    <t>とろみ調整食品</t>
  </si>
  <si>
    <t>水100mlあたり</t>
  </si>
</sst>
</file>

<file path=xl/styles.xml><?xml version="1.0" encoding="utf-8"?>
<styleSheet xmlns="http://schemas.openxmlformats.org/spreadsheetml/2006/main" xmlns:x14ac="http://schemas.microsoft.com/office/spreadsheetml/2009/9/ac" xmlns:mc="http://schemas.openxmlformats.org/markup-compatibility/2006">
  <numFmts count="9">
    <numFmt numFmtId="164" formatCode="yyyy/MM/dd"/>
    <numFmt numFmtId="165" formatCode="@ g"/>
    <numFmt numFmtId="166" formatCode="#,##0 &quot;kcal&quot;"/>
    <numFmt numFmtId="167" formatCode="0.0 &quot;g&quot;"/>
    <numFmt numFmtId="168" formatCode="@ 杯"/>
    <numFmt numFmtId="169" formatCode="m/d/yyyy h:mm:ss"/>
    <numFmt numFmtId="170" formatCode="m-d"/>
    <numFmt numFmtId="171" formatCode="@ &quot;g&quot;"/>
    <numFmt numFmtId="172" formatCode="@ &quot;杯&quot;"/>
  </numFmts>
  <fonts count="21">
    <font>
      <sz val="10.0"/>
      <color rgb="FF000000"/>
      <name val="Arial"/>
      <scheme val="minor"/>
    </font>
    <font>
      <b/>
      <color rgb="FFFFFFFF"/>
      <name val="Arial"/>
      <scheme val="minor"/>
    </font>
    <font>
      <b/>
      <color theme="1"/>
      <name val="Arial"/>
      <scheme val="minor"/>
    </font>
    <font>
      <color theme="1"/>
      <name val="Arial"/>
      <scheme val="minor"/>
    </font>
    <font/>
    <font>
      <b/>
      <sz val="10.0"/>
      <color theme="1"/>
      <name val="Arial"/>
      <scheme val="minor"/>
    </font>
    <font>
      <sz val="8.0"/>
      <color theme="1"/>
      <name val="Arial"/>
      <scheme val="minor"/>
    </font>
    <font>
      <sz val="9.0"/>
      <color theme="1"/>
      <name val="Arial"/>
      <scheme val="minor"/>
    </font>
    <font>
      <b/>
      <sz val="12.0"/>
      <color theme="1"/>
      <name val="Arial"/>
      <scheme val="minor"/>
    </font>
    <font>
      <b/>
      <sz val="9.0"/>
      <color rgb="FFFFFFFF"/>
      <name val="Arial"/>
      <scheme val="minor"/>
    </font>
    <font>
      <b/>
      <sz val="10.0"/>
      <color rgb="FF000000"/>
      <name val="Arial"/>
      <scheme val="minor"/>
    </font>
    <font>
      <b/>
      <sz val="8.0"/>
      <color rgb="FFFFFFFF"/>
      <name val="Arial"/>
      <scheme val="minor"/>
    </font>
    <font>
      <b/>
      <sz val="14.0"/>
      <color rgb="FFFF3300"/>
      <name val="Arial"/>
      <scheme val="minor"/>
    </font>
    <font>
      <b/>
      <sz val="16.0"/>
      <color rgb="FFFF3300"/>
      <name val="Arial"/>
      <scheme val="minor"/>
    </font>
    <font>
      <sz val="14.0"/>
      <color rgb="FFFF3300"/>
      <name val="Arial"/>
      <scheme val="minor"/>
    </font>
    <font>
      <sz val="14.0"/>
      <color theme="1"/>
      <name val="Arial"/>
      <scheme val="minor"/>
    </font>
    <font>
      <color theme="1"/>
      <name val="Arial"/>
    </font>
    <font>
      <sz val="9.0"/>
      <color theme="1"/>
      <name val="Arial"/>
    </font>
    <font>
      <color rgb="FFFF0000"/>
      <name val="Arial"/>
    </font>
    <font>
      <b/>
      <sz val="12.0"/>
      <color rgb="FFFF3300"/>
      <name val="Arial"/>
      <scheme val="minor"/>
    </font>
    <font>
      <b/>
      <sz val="12.0"/>
      <color rgb="FF00AF50"/>
      <name val="Arial"/>
      <scheme val="minor"/>
    </font>
  </fonts>
  <fills count="15">
    <fill>
      <patternFill patternType="none"/>
    </fill>
    <fill>
      <patternFill patternType="lightGray"/>
    </fill>
    <fill>
      <patternFill patternType="solid">
        <fgColor rgb="FFFF0000"/>
        <bgColor rgb="FFFF0000"/>
      </patternFill>
    </fill>
    <fill>
      <patternFill patternType="solid">
        <fgColor rgb="FFFFE0E0"/>
        <bgColor rgb="FFFFE0E0"/>
      </patternFill>
    </fill>
    <fill>
      <patternFill patternType="solid">
        <fgColor rgb="FFFFF2CC"/>
        <bgColor rgb="FFFFF2CC"/>
      </patternFill>
    </fill>
    <fill>
      <patternFill patternType="solid">
        <fgColor rgb="FFFF3300"/>
        <bgColor rgb="FFFF3300"/>
      </patternFill>
    </fill>
    <fill>
      <patternFill patternType="solid">
        <fgColor rgb="FFFFCCA6"/>
        <bgColor rgb="FFFFCCA6"/>
      </patternFill>
    </fill>
    <fill>
      <patternFill patternType="solid">
        <fgColor rgb="FF00AF50"/>
        <bgColor rgb="FF00AF50"/>
      </patternFill>
    </fill>
    <fill>
      <patternFill patternType="solid">
        <fgColor rgb="FFDBF7B8"/>
        <bgColor rgb="FFDBF7B8"/>
      </patternFill>
    </fill>
    <fill>
      <patternFill patternType="solid">
        <fgColor rgb="FF0033CC"/>
        <bgColor rgb="FF0033CC"/>
      </patternFill>
    </fill>
    <fill>
      <patternFill patternType="solid">
        <fgColor rgb="FFB4DCF9"/>
        <bgColor rgb="FFB4DCF9"/>
      </patternFill>
    </fill>
    <fill>
      <patternFill patternType="solid">
        <fgColor rgb="FF6F2F9F"/>
        <bgColor rgb="FF6F2F9F"/>
      </patternFill>
    </fill>
    <fill>
      <patternFill patternType="solid">
        <fgColor rgb="FF959595"/>
        <bgColor rgb="FF959595"/>
      </patternFill>
    </fill>
    <fill>
      <patternFill patternType="solid">
        <fgColor rgb="FFDBDFF4"/>
        <bgColor rgb="FFDBDFF4"/>
      </patternFill>
    </fill>
    <fill>
      <patternFill patternType="solid">
        <fgColor rgb="FFF3F3F3"/>
        <bgColor rgb="FFF3F3F3"/>
      </patternFill>
    </fill>
  </fills>
  <borders count="53">
    <border/>
    <border>
      <left style="thin">
        <color rgb="FFFF0000"/>
      </left>
      <right style="thin">
        <color rgb="FFFF0000"/>
      </right>
      <top style="thin">
        <color rgb="FFFF0000"/>
      </top>
      <bottom style="thin">
        <color rgb="FFFF0000"/>
      </bottom>
    </border>
    <border>
      <left style="thin">
        <color rgb="FFFF0000"/>
      </left>
      <right style="thin">
        <color rgb="FFFF0000"/>
      </right>
      <top style="thin">
        <color rgb="FFFF0000"/>
      </top>
    </border>
    <border>
      <left style="thin">
        <color rgb="FFFF0000"/>
      </left>
      <right style="thin">
        <color rgb="FFFF0000"/>
      </right>
    </border>
    <border>
      <left style="thin">
        <color rgb="FFFF0000"/>
      </left>
      <right style="thin">
        <color rgb="FFFF0000"/>
      </right>
      <bottom style="thin">
        <color rgb="FFFF0000"/>
      </bottom>
    </border>
    <border>
      <left style="thin">
        <color rgb="FFFF3300"/>
      </left>
      <right style="thin">
        <color rgb="FFFF3300"/>
      </right>
      <top style="thin">
        <color rgb="FFFF3300"/>
      </top>
      <bottom style="thin">
        <color rgb="FFFF3300"/>
      </bottom>
    </border>
    <border>
      <left style="thin">
        <color rgb="FFFF3300"/>
      </left>
      <right style="thin">
        <color rgb="FFFF3300"/>
      </right>
      <top style="thin">
        <color rgb="FFFF3300"/>
      </top>
    </border>
    <border>
      <left style="thin">
        <color rgb="FFFF3300"/>
      </left>
      <right style="thin">
        <color rgb="FFFF3300"/>
      </right>
    </border>
    <border>
      <right style="thin">
        <color rgb="FFFF3300"/>
      </right>
    </border>
    <border>
      <left style="thin">
        <color rgb="FFFF3300"/>
      </left>
      <right style="thin">
        <color rgb="FFFF3300"/>
      </right>
      <bottom style="thin">
        <color rgb="FFFF3300"/>
      </bottom>
    </border>
    <border>
      <right style="thin">
        <color rgb="FFFF3300"/>
      </right>
      <bottom style="thin">
        <color rgb="FFFF3300"/>
      </bottom>
    </border>
    <border>
      <left style="thin">
        <color rgb="FFFF3300"/>
      </left>
      <top style="thin">
        <color rgb="FFFF3300"/>
      </top>
    </border>
    <border>
      <left style="thin">
        <color rgb="FFFF3300"/>
      </left>
      <bottom style="thin">
        <color rgb="FFFF3300"/>
      </bottom>
    </border>
    <border>
      <left style="thin">
        <color rgb="FF00AF50"/>
      </left>
      <right style="thin">
        <color rgb="FF00AF50"/>
      </right>
      <top style="thin">
        <color rgb="FF00AF50"/>
      </top>
      <bottom style="thin">
        <color rgb="FF00AF50"/>
      </bottom>
    </border>
    <border>
      <left style="thin">
        <color rgb="FF0033CC"/>
      </left>
      <top style="thin">
        <color rgb="FF0033CC"/>
      </top>
      <bottom style="thin">
        <color rgb="FF0033CC"/>
      </bottom>
    </border>
    <border>
      <left style="thin">
        <color rgb="FF0033CC"/>
      </left>
      <right style="thin">
        <color rgb="FF0033CC"/>
      </right>
      <top style="thin">
        <color rgb="FF0033CC"/>
      </top>
      <bottom style="thin">
        <color rgb="FF0033CC"/>
      </bottom>
    </border>
    <border>
      <left style="thin">
        <color rgb="FF0033CC"/>
      </left>
      <right style="thin">
        <color rgb="FF0033CC"/>
      </right>
      <top style="thin">
        <color rgb="FF0033CC"/>
      </top>
    </border>
    <border>
      <left style="thin">
        <color rgb="FF6F2F9F"/>
      </left>
      <right style="thin">
        <color rgb="FF6F2F9F"/>
      </right>
      <top style="thin">
        <color rgb="FF6F2F9F"/>
      </top>
      <bottom style="thin">
        <color rgb="FF6F2F9F"/>
      </bottom>
    </border>
    <border>
      <left style="thin">
        <color rgb="FF959595"/>
      </left>
      <right style="thin">
        <color rgb="FF959595"/>
      </right>
      <top style="thin">
        <color rgb="FF959595"/>
      </top>
      <bottom style="thin">
        <color rgb="FF959595"/>
      </bottom>
    </border>
    <border>
      <left style="thin">
        <color rgb="FF6F2F9F"/>
      </left>
      <right style="thin">
        <color rgb="FF6F2F9F"/>
      </right>
      <top style="thin">
        <color rgb="FF6F2F9F"/>
      </top>
    </border>
    <border>
      <left style="thin">
        <color rgb="FF6F2F9F"/>
      </left>
      <top style="thin">
        <color rgb="FF6F2F9F"/>
      </top>
      <bottom style="thin">
        <color rgb="FF6F2F9F"/>
      </bottom>
    </border>
    <border>
      <left style="thin">
        <color rgb="FF959595"/>
      </left>
      <top style="thin">
        <color rgb="FF959595"/>
      </top>
    </border>
    <border>
      <left style="thin">
        <color rgb="FF6F2F9F"/>
      </left>
      <right style="thin">
        <color rgb="FF6F2F9F"/>
      </right>
    </border>
    <border>
      <right style="thin">
        <color rgb="FF959595"/>
      </right>
      <top style="thin">
        <color rgb="FF959595"/>
      </top>
    </border>
    <border>
      <left style="thin">
        <color rgb="FF6F2F9F"/>
      </left>
      <right style="thin">
        <color rgb="FF6F2F9F"/>
      </right>
      <bottom style="thin">
        <color rgb="FF6F2F9F"/>
      </bottom>
    </border>
    <border>
      <left style="thin">
        <color rgb="FF959595"/>
      </left>
      <bottom style="thin">
        <color rgb="FF959595"/>
      </bottom>
    </border>
    <border>
      <right style="thin">
        <color rgb="FF959595"/>
      </right>
      <bottom style="thin">
        <color rgb="FF959595"/>
      </bottom>
    </border>
    <border>
      <bottom style="medium">
        <color rgb="FFFF3300"/>
      </bottom>
    </border>
    <border>
      <left style="thin">
        <color rgb="FFFF3300"/>
      </left>
      <top style="thin">
        <color rgb="FFFF3300"/>
      </top>
      <bottom style="thin">
        <color rgb="FFFF3300"/>
      </bottom>
    </border>
    <border>
      <right style="thin">
        <color rgb="FFFF3300"/>
      </right>
      <top style="thin">
        <color rgb="FFFF3300"/>
      </top>
      <bottom style="thin">
        <color rgb="FFFF3300"/>
      </bottom>
    </border>
    <border>
      <left style="thin">
        <color rgb="FF00AF50"/>
      </left>
      <top style="thin">
        <color rgb="FF00AF50"/>
      </top>
      <bottom style="thin">
        <color rgb="FF00AF50"/>
      </bottom>
    </border>
    <border>
      <right style="thin">
        <color rgb="FF00AF50"/>
      </right>
      <top style="thin">
        <color rgb="FF00AF50"/>
      </top>
      <bottom style="thin">
        <color rgb="FF00AF50"/>
      </bottom>
    </border>
    <border>
      <right style="thin">
        <color rgb="FF0033CC"/>
      </right>
      <top style="thin">
        <color rgb="FF0033CC"/>
      </top>
      <bottom style="thin">
        <color rgb="FF0033CC"/>
      </bottom>
    </border>
    <border>
      <right style="thin">
        <color rgb="FF6F2F9F"/>
      </right>
      <top style="thin">
        <color rgb="FF6F2F9F"/>
      </top>
      <bottom style="thin">
        <color rgb="FF6F2F9F"/>
      </bottom>
    </border>
    <border>
      <left style="thin">
        <color rgb="FF959595"/>
      </left>
      <top style="thin">
        <color rgb="FF959595"/>
      </top>
      <bottom style="thin">
        <color rgb="FF959595"/>
      </bottom>
    </border>
    <border>
      <right style="thin">
        <color rgb="FF959595"/>
      </right>
      <top style="thin">
        <color rgb="FF959595"/>
      </top>
      <bottom style="thin">
        <color rgb="FF959595"/>
      </bottom>
    </border>
    <border>
      <top style="thin">
        <color rgb="FF959595"/>
      </top>
    </border>
    <border>
      <bottom style="thin">
        <color rgb="FF959595"/>
      </bottom>
    </border>
    <border>
      <left style="thin">
        <color rgb="FFFF0000"/>
      </left>
      <top style="thin">
        <color rgb="FFFF0000"/>
      </top>
      <bottom style="thin">
        <color rgb="FFFF0000"/>
      </bottom>
    </border>
    <border>
      <right style="thin">
        <color rgb="FFFF0000"/>
      </right>
      <top style="thin">
        <color rgb="FFFF0000"/>
      </top>
      <bottom style="thin">
        <color rgb="FFFF0000"/>
      </bottom>
    </border>
    <border>
      <top style="thin">
        <color rgb="FFFF0000"/>
      </top>
      <bottom style="thin">
        <color rgb="FFFF0000"/>
      </bottom>
    </border>
    <border>
      <left style="thin">
        <color rgb="FFFF0000"/>
      </left>
      <top style="thin">
        <color rgb="FFFF0000"/>
      </top>
    </border>
    <border>
      <top style="thin">
        <color rgb="FFFF0000"/>
      </top>
    </border>
    <border>
      <right style="thin">
        <color rgb="FFFF0000"/>
      </right>
      <top style="thin">
        <color rgb="FFFF0000"/>
      </top>
    </border>
    <border>
      <left style="thin">
        <color rgb="FFFF0000"/>
      </left>
    </border>
    <border>
      <right style="thin">
        <color rgb="FFFF0000"/>
      </right>
    </border>
    <border>
      <left style="thin">
        <color rgb="FFFF0000"/>
      </left>
      <bottom style="thin">
        <color rgb="FFFF0000"/>
      </bottom>
    </border>
    <border>
      <bottom style="thin">
        <color rgb="FFFF0000"/>
      </bottom>
    </border>
    <border>
      <right style="thin">
        <color rgb="FFFF0000"/>
      </right>
      <bottom style="thin">
        <color rgb="FFFF0000"/>
      </bottom>
    </border>
    <border>
      <bottom style="thin">
        <color rgb="FF000000"/>
      </bottom>
    </border>
    <border>
      <left style="thin">
        <color rgb="FF000000"/>
      </left>
      <bottom style="thin">
        <color rgb="FF000000"/>
      </bottom>
    </border>
    <border>
      <right style="thin">
        <color rgb="FF000000"/>
      </right>
      <bottom style="thin">
        <color rgb="FF000000"/>
      </bottom>
    </border>
    <border>
      <left style="thin">
        <color rgb="FF959595"/>
      </left>
      <right style="thin">
        <color rgb="FF959595"/>
      </right>
      <top style="thin">
        <color rgb="FF959595"/>
      </top>
    </border>
  </borders>
  <cellStyleXfs count="1">
    <xf borderId="0" fillId="0" fontId="0" numFmtId="0" applyAlignment="1" applyFont="1"/>
  </cellStyleXfs>
  <cellXfs count="168">
    <xf borderId="0" fillId="0" fontId="0" numFmtId="0" xfId="0" applyAlignment="1" applyFont="1">
      <alignment readingOrder="0" shrinkToFit="0" vertical="bottom" wrapText="0"/>
    </xf>
    <xf borderId="1" fillId="2" fontId="1" numFmtId="0" xfId="0" applyAlignment="1" applyBorder="1" applyFill="1" applyFont="1">
      <alignment vertical="center"/>
    </xf>
    <xf borderId="1" fillId="3" fontId="2" numFmtId="0" xfId="0" applyAlignment="1" applyBorder="1" applyFill="1" applyFont="1">
      <alignment horizontal="center" vertical="center"/>
    </xf>
    <xf borderId="1" fillId="0" fontId="3" numFmtId="0" xfId="0" applyAlignment="1" applyBorder="1" applyFont="1">
      <alignment readingOrder="0" shrinkToFit="0" vertical="center" wrapText="0"/>
    </xf>
    <xf borderId="2" fillId="0" fontId="3" numFmtId="0" xfId="0" applyAlignment="1" applyBorder="1" applyFont="1">
      <alignment readingOrder="0" shrinkToFit="0" vertical="center" wrapText="1"/>
    </xf>
    <xf borderId="3" fillId="0" fontId="4" numFmtId="0" xfId="0" applyBorder="1" applyFont="1"/>
    <xf borderId="1" fillId="3" fontId="2" numFmtId="0" xfId="0" applyAlignment="1" applyBorder="1" applyFont="1">
      <alignment horizontal="center" readingOrder="0" vertical="center"/>
    </xf>
    <xf borderId="1" fillId="4" fontId="3" numFmtId="164" xfId="0" applyAlignment="1" applyBorder="1" applyFill="1" applyFont="1" applyNumberFormat="1">
      <alignment horizontal="left" readingOrder="0" shrinkToFit="0" vertical="center" wrapText="0"/>
    </xf>
    <xf borderId="4" fillId="0" fontId="4" numFmtId="0" xfId="0" applyBorder="1" applyFont="1"/>
    <xf borderId="5" fillId="5" fontId="1" numFmtId="0" xfId="0" applyAlignment="1" applyBorder="1" applyFill="1" applyFont="1">
      <alignment vertical="center"/>
    </xf>
    <xf borderId="6" fillId="6" fontId="2" numFmtId="0" xfId="0" applyAlignment="1" applyBorder="1" applyFill="1" applyFont="1">
      <alignment horizontal="center" vertical="center"/>
    </xf>
    <xf borderId="5" fillId="0" fontId="3" numFmtId="0" xfId="0" applyAlignment="1" applyBorder="1" applyFont="1">
      <alignment horizontal="center" readingOrder="0" shrinkToFit="0" vertical="center" wrapText="0"/>
    </xf>
    <xf borderId="6" fillId="6" fontId="5" numFmtId="0" xfId="0" applyAlignment="1" applyBorder="1" applyFont="1">
      <alignment horizontal="center" vertical="center"/>
    </xf>
    <xf borderId="6" fillId="0" fontId="6" numFmtId="0" xfId="0" applyAlignment="1" applyBorder="1" applyFont="1">
      <alignment horizontal="center" readingOrder="0" shrinkToFit="0" vertical="center" wrapText="0"/>
    </xf>
    <xf borderId="6" fillId="0" fontId="7" numFmtId="0" xfId="0" applyAlignment="1" applyBorder="1" applyFont="1">
      <alignment horizontal="center" readingOrder="0" shrinkToFit="0" vertical="center" wrapText="0"/>
    </xf>
    <xf borderId="7" fillId="6" fontId="2" numFmtId="0" xfId="0" applyAlignment="1" applyBorder="1" applyFont="1">
      <alignment horizontal="center" vertical="center"/>
    </xf>
    <xf borderId="7" fillId="0" fontId="3" numFmtId="0" xfId="0" applyAlignment="1" applyBorder="1" applyFont="1">
      <alignment horizontal="center" vertical="center"/>
    </xf>
    <xf borderId="8" fillId="0" fontId="3" numFmtId="0" xfId="0" applyAlignment="1" applyBorder="1" applyFont="1">
      <alignment horizontal="center" vertical="center"/>
    </xf>
    <xf borderId="9" fillId="6" fontId="2" numFmtId="0" xfId="0" applyAlignment="1" applyBorder="1" applyFont="1">
      <alignment horizontal="center" vertical="center"/>
    </xf>
    <xf borderId="10" fillId="0" fontId="3" numFmtId="0" xfId="0" applyAlignment="1" applyBorder="1" applyFont="1">
      <alignment horizontal="center" vertical="center"/>
    </xf>
    <xf borderId="9" fillId="0" fontId="3" numFmtId="0" xfId="0" applyAlignment="1" applyBorder="1" applyFont="1">
      <alignment horizontal="center" vertical="center"/>
    </xf>
    <xf borderId="5" fillId="0" fontId="7" numFmtId="0" xfId="0" applyAlignment="1" applyBorder="1" applyFont="1">
      <alignment readingOrder="0" shrinkToFit="0" vertical="center" wrapText="1"/>
    </xf>
    <xf borderId="5" fillId="6" fontId="2" numFmtId="0" xfId="0" applyAlignment="1" applyBorder="1" applyFont="1">
      <alignment horizontal="center" vertical="center"/>
    </xf>
    <xf borderId="5" fillId="0" fontId="3" numFmtId="0" xfId="0" applyAlignment="1" applyBorder="1" applyFont="1">
      <alignment horizontal="center" readingOrder="0" shrinkToFit="0" vertical="center" wrapText="1"/>
    </xf>
    <xf borderId="5" fillId="0" fontId="3" numFmtId="0" xfId="0" applyAlignment="1" applyBorder="1" applyFont="1">
      <alignment horizontal="center" shrinkToFit="0" vertical="center" wrapText="1"/>
    </xf>
    <xf borderId="6" fillId="0" fontId="8" numFmtId="49" xfId="0" applyAlignment="1" applyBorder="1" applyFont="1" applyNumberFormat="1">
      <alignment horizontal="center" shrinkToFit="0" vertical="center" wrapText="0"/>
    </xf>
    <xf borderId="6" fillId="0" fontId="8" numFmtId="49" xfId="0" applyAlignment="1" applyBorder="1" applyFont="1" applyNumberFormat="1">
      <alignment horizontal="center" readingOrder="0" shrinkToFit="0" vertical="center" wrapText="0"/>
    </xf>
    <xf borderId="11" fillId="6" fontId="2" numFmtId="0" xfId="0" applyAlignment="1" applyBorder="1" applyFont="1">
      <alignment horizontal="center" vertical="center"/>
    </xf>
    <xf borderId="6" fillId="0" fontId="3" numFmtId="165" xfId="0" applyAlignment="1" applyBorder="1" applyFont="1" applyNumberFormat="1">
      <alignment horizontal="center" readingOrder="0" shrinkToFit="0" vertical="center" wrapText="0"/>
    </xf>
    <xf borderId="12" fillId="0" fontId="4" numFmtId="0" xfId="0" applyBorder="1" applyFont="1"/>
    <xf borderId="9" fillId="0" fontId="3" numFmtId="166" xfId="0" applyAlignment="1" applyBorder="1" applyFont="1" applyNumberFormat="1">
      <alignment horizontal="center" readingOrder="0" shrinkToFit="0" vertical="center" wrapText="0"/>
    </xf>
    <xf borderId="13" fillId="7" fontId="1" numFmtId="0" xfId="0" applyAlignment="1" applyBorder="1" applyFill="1" applyFont="1">
      <alignment vertical="center"/>
    </xf>
    <xf borderId="13" fillId="8" fontId="2" numFmtId="0" xfId="0" applyAlignment="1" applyBorder="1" applyFill="1" applyFont="1">
      <alignment horizontal="center" vertical="center"/>
    </xf>
    <xf borderId="13" fillId="0" fontId="3" numFmtId="0" xfId="0" applyAlignment="1" applyBorder="1" applyFont="1">
      <alignment horizontal="center" readingOrder="0" shrinkToFit="0" vertical="center" wrapText="0"/>
    </xf>
    <xf borderId="13" fillId="0" fontId="3" numFmtId="0" xfId="0" applyAlignment="1" applyBorder="1" applyFont="1">
      <alignment horizontal="center" shrinkToFit="0" vertical="center" wrapText="0"/>
    </xf>
    <xf borderId="13" fillId="0" fontId="3" numFmtId="0" xfId="0" applyAlignment="1" applyBorder="1" applyFont="1">
      <alignment horizontal="center" vertical="center"/>
    </xf>
    <xf borderId="13" fillId="0" fontId="7" numFmtId="0" xfId="0" applyAlignment="1" applyBorder="1" applyFont="1">
      <alignment readingOrder="0" shrinkToFit="0" vertical="center" wrapText="1"/>
    </xf>
    <xf borderId="13" fillId="0" fontId="7" numFmtId="0" xfId="0" applyAlignment="1" applyBorder="1" applyFont="1">
      <alignment shrinkToFit="0" vertical="center" wrapText="1"/>
    </xf>
    <xf borderId="13" fillId="0" fontId="8" numFmtId="49" xfId="0" applyAlignment="1" applyBorder="1" applyFont="1" applyNumberFormat="1">
      <alignment horizontal="center" readingOrder="0" shrinkToFit="0" vertical="center" wrapText="0"/>
    </xf>
    <xf borderId="14" fillId="9" fontId="9" numFmtId="0" xfId="0" applyAlignment="1" applyBorder="1" applyFill="1" applyFont="1">
      <alignment shrinkToFit="0" vertical="center" wrapText="0"/>
    </xf>
    <xf borderId="14" fillId="9" fontId="1" numFmtId="0" xfId="0" applyAlignment="1" applyBorder="1" applyFont="1">
      <alignment vertical="center"/>
    </xf>
    <xf borderId="15" fillId="10" fontId="10" numFmtId="0" xfId="0" applyAlignment="1" applyBorder="1" applyFill="1" applyFont="1">
      <alignment horizontal="center" vertical="center"/>
    </xf>
    <xf borderId="15" fillId="10" fontId="3" numFmtId="0" xfId="0" applyAlignment="1" applyBorder="1" applyFont="1">
      <alignment horizontal="center" vertical="center"/>
    </xf>
    <xf borderId="15" fillId="10" fontId="2" numFmtId="0" xfId="0" applyAlignment="1" applyBorder="1" applyFont="1">
      <alignment horizontal="center" vertical="center"/>
    </xf>
    <xf borderId="15" fillId="0" fontId="7" numFmtId="0" xfId="0" applyAlignment="1" applyBorder="1" applyFont="1">
      <alignment horizontal="center" readingOrder="0" shrinkToFit="0" vertical="center" wrapText="1"/>
    </xf>
    <xf borderId="16" fillId="10" fontId="2" numFmtId="0" xfId="0" applyAlignment="1" applyBorder="1" applyFont="1">
      <alignment horizontal="center" vertical="center"/>
    </xf>
    <xf borderId="16" fillId="0" fontId="6" numFmtId="0" xfId="0" applyAlignment="1" applyBorder="1" applyFont="1">
      <alignment horizontal="center" readingOrder="0" shrinkToFit="0" vertical="center" wrapText="0"/>
    </xf>
    <xf borderId="16" fillId="0" fontId="7" numFmtId="0" xfId="0" applyAlignment="1" applyBorder="1" applyFont="1">
      <alignment horizontal="center" shrinkToFit="0" vertical="center" wrapText="0"/>
    </xf>
    <xf borderId="16" fillId="0" fontId="7" numFmtId="0" xfId="0" applyAlignment="1" applyBorder="1" applyFont="1">
      <alignment horizontal="center" readingOrder="0" shrinkToFit="0" vertical="center" wrapText="0"/>
    </xf>
    <xf borderId="16" fillId="10" fontId="2" numFmtId="0" xfId="0" applyAlignment="1" applyBorder="1" applyFont="1">
      <alignment horizontal="center" readingOrder="0" vertical="center"/>
    </xf>
    <xf borderId="16" fillId="0" fontId="3" numFmtId="167" xfId="0" applyAlignment="1" applyBorder="1" applyFont="1" applyNumberFormat="1">
      <alignment horizontal="center" readingOrder="0" shrinkToFit="0" vertical="center" wrapText="0"/>
    </xf>
    <xf borderId="16" fillId="0" fontId="3" numFmtId="167" xfId="0" applyAlignment="1" applyBorder="1" applyFont="1" applyNumberFormat="1">
      <alignment horizontal="center" shrinkToFit="0" vertical="center" wrapText="0"/>
    </xf>
    <xf borderId="16" fillId="0" fontId="3" numFmtId="167" xfId="0" applyAlignment="1" applyBorder="1" applyFont="1" applyNumberFormat="1">
      <alignment horizontal="center" readingOrder="0" shrinkToFit="0" vertical="center" wrapText="0"/>
    </xf>
    <xf borderId="15" fillId="10" fontId="2" numFmtId="0" xfId="0" applyAlignment="1" applyBorder="1" applyFont="1">
      <alignment horizontal="center" readingOrder="0" vertical="center"/>
    </xf>
    <xf borderId="15" fillId="0" fontId="3" numFmtId="168" xfId="0" applyAlignment="1" applyBorder="1" applyFont="1" applyNumberFormat="1">
      <alignment horizontal="center" readingOrder="0" shrinkToFit="0" vertical="center" wrapText="0"/>
    </xf>
    <xf borderId="15" fillId="0" fontId="3" numFmtId="168" xfId="0" applyAlignment="1" applyBorder="1" applyFont="1" applyNumberFormat="1">
      <alignment horizontal="center" shrinkToFit="0" vertical="center" wrapText="0"/>
    </xf>
    <xf borderId="17" fillId="11" fontId="11" numFmtId="0" xfId="0" applyAlignment="1" applyBorder="1" applyFill="1" applyFont="1">
      <alignment vertical="center"/>
    </xf>
    <xf borderId="18" fillId="12" fontId="1" numFmtId="0" xfId="0" applyAlignment="1" applyBorder="1" applyFill="1" applyFont="1">
      <alignment vertical="center"/>
    </xf>
    <xf borderId="19" fillId="13" fontId="3" numFmtId="0" xfId="0" applyAlignment="1" applyBorder="1" applyFill="1" applyFont="1">
      <alignment horizontal="center" vertical="center"/>
    </xf>
    <xf borderId="17" fillId="0" fontId="6" numFmtId="0" xfId="0" applyAlignment="1" applyBorder="1" applyFont="1">
      <alignment horizontal="center" readingOrder="0" shrinkToFit="0" vertical="center" wrapText="1"/>
    </xf>
    <xf borderId="20" fillId="0" fontId="6" numFmtId="0" xfId="0" applyAlignment="1" applyBorder="1" applyFont="1">
      <alignment horizontal="center" shrinkToFit="0" vertical="center" wrapText="1"/>
    </xf>
    <xf borderId="21" fillId="0" fontId="7" numFmtId="0" xfId="0" applyAlignment="1" applyBorder="1" applyFont="1">
      <alignment horizontal="center" readingOrder="0" vertical="center"/>
    </xf>
    <xf borderId="18" fillId="0" fontId="7" numFmtId="0" xfId="0" applyAlignment="1" applyBorder="1" applyFont="1">
      <alignment horizontal="left" readingOrder="0" vertical="center"/>
    </xf>
    <xf borderId="22" fillId="0" fontId="4" numFmtId="0" xfId="0" applyBorder="1" applyFont="1"/>
    <xf borderId="21" fillId="0" fontId="7" numFmtId="0" xfId="0" applyAlignment="1" applyBorder="1" applyFont="1">
      <alignment horizontal="left" readingOrder="0" shrinkToFit="0" vertical="center" wrapText="1"/>
    </xf>
    <xf borderId="23" fillId="0" fontId="4" numFmtId="0" xfId="0" applyBorder="1" applyFont="1"/>
    <xf borderId="24" fillId="0" fontId="4" numFmtId="0" xfId="0" applyBorder="1" applyFont="1"/>
    <xf borderId="17" fillId="0" fontId="6" numFmtId="0" xfId="0" applyAlignment="1" applyBorder="1" applyFont="1">
      <alignment horizontal="center" shrinkToFit="0" vertical="center" wrapText="1"/>
    </xf>
    <xf borderId="25" fillId="0" fontId="4" numFmtId="0" xfId="0" applyBorder="1" applyFont="1"/>
    <xf borderId="26" fillId="0" fontId="4" numFmtId="0" xfId="0" applyBorder="1" applyFont="1"/>
    <xf borderId="27" fillId="0" fontId="12" numFmtId="0" xfId="0" applyAlignment="1" applyBorder="1" applyFont="1">
      <alignment horizontal="left" readingOrder="0" vertical="bottom"/>
    </xf>
    <xf borderId="27" fillId="0" fontId="13" numFmtId="0" xfId="0" applyAlignment="1" applyBorder="1" applyFont="1">
      <alignment horizontal="left" readingOrder="0" vertical="bottom"/>
    </xf>
    <xf borderId="27" fillId="0" fontId="14" numFmtId="0" xfId="0" applyAlignment="1" applyBorder="1" applyFont="1">
      <alignment horizontal="left" vertical="bottom"/>
    </xf>
    <xf borderId="0" fillId="0" fontId="15" numFmtId="0" xfId="0" applyAlignment="1" applyFont="1">
      <alignment horizontal="left" vertical="center"/>
    </xf>
    <xf borderId="28" fillId="5" fontId="1" numFmtId="0" xfId="0" applyAlignment="1" applyBorder="1" applyFont="1">
      <alignment vertical="center"/>
    </xf>
    <xf borderId="29" fillId="5" fontId="3" numFmtId="0" xfId="0" applyBorder="1" applyFont="1"/>
    <xf borderId="6" fillId="0" fontId="3" numFmtId="0" xfId="0" applyAlignment="1" applyBorder="1" applyFont="1">
      <alignment horizontal="center" shrinkToFit="0" vertical="center" wrapText="0"/>
    </xf>
    <xf borderId="6" fillId="0" fontId="7" numFmtId="0" xfId="0" applyAlignment="1" applyBorder="1" applyFont="1">
      <alignment horizontal="center" shrinkToFit="0" vertical="center" wrapText="1"/>
    </xf>
    <xf borderId="5" fillId="0" fontId="7" numFmtId="0" xfId="0" applyAlignment="1" applyBorder="1" applyFont="1">
      <alignment horizontal="left" shrinkToFit="0" vertical="center" wrapText="1"/>
    </xf>
    <xf borderId="6" fillId="0" fontId="3" numFmtId="165" xfId="0" applyAlignment="1" applyBorder="1" applyFont="1" applyNumberFormat="1">
      <alignment horizontal="center" shrinkToFit="0" vertical="center" wrapText="0"/>
    </xf>
    <xf borderId="9" fillId="0" fontId="3" numFmtId="166" xfId="0" applyAlignment="1" applyBorder="1" applyFont="1" applyNumberFormat="1">
      <alignment horizontal="center" shrinkToFit="0" vertical="center" wrapText="0"/>
    </xf>
    <xf borderId="30" fillId="7" fontId="1" numFmtId="0" xfId="0" applyAlignment="1" applyBorder="1" applyFont="1">
      <alignment vertical="center"/>
    </xf>
    <xf borderId="31" fillId="7" fontId="3" numFmtId="0" xfId="0" applyBorder="1" applyFont="1"/>
    <xf borderId="13" fillId="0" fontId="7" numFmtId="0" xfId="0" applyAlignment="1" applyBorder="1" applyFont="1">
      <alignment horizontal="left" shrinkToFit="0" vertical="center" wrapText="1"/>
    </xf>
    <xf borderId="13" fillId="0" fontId="8" numFmtId="49" xfId="0" applyAlignment="1" applyBorder="1" applyFont="1" applyNumberFormat="1">
      <alignment horizontal="center" shrinkToFit="0" vertical="center" wrapText="0"/>
    </xf>
    <xf borderId="32" fillId="9" fontId="3" numFmtId="0" xfId="0" applyBorder="1" applyFont="1"/>
    <xf borderId="15" fillId="0" fontId="7" numFmtId="0" xfId="0" applyAlignment="1" applyBorder="1" applyFont="1">
      <alignment horizontal="center" shrinkToFit="0" vertical="center" wrapText="1"/>
    </xf>
    <xf borderId="16" fillId="0" fontId="3" numFmtId="167" xfId="0" applyAlignment="1" applyBorder="1" applyFont="1" applyNumberFormat="1">
      <alignment horizontal="center" shrinkToFit="0" vertical="center" wrapText="0"/>
    </xf>
    <xf borderId="20" fillId="11" fontId="1" numFmtId="0" xfId="0" applyAlignment="1" applyBorder="1" applyFont="1">
      <alignment vertical="center"/>
    </xf>
    <xf borderId="33" fillId="11" fontId="3" numFmtId="0" xfId="0" applyBorder="1" applyFont="1"/>
    <xf borderId="0" fillId="12" fontId="1" numFmtId="0" xfId="0" applyAlignment="1" applyFont="1">
      <alignment vertical="center"/>
    </xf>
    <xf borderId="0" fillId="12" fontId="3" numFmtId="0" xfId="0" applyFont="1"/>
    <xf borderId="18" fillId="0" fontId="7" numFmtId="0" xfId="0" applyAlignment="1" applyBorder="1" applyFont="1">
      <alignment horizontal="center" vertical="center"/>
    </xf>
    <xf borderId="34" fillId="0" fontId="7" numFmtId="0" xfId="0" applyAlignment="1" applyBorder="1" applyFont="1">
      <alignment horizontal="left" vertical="center"/>
    </xf>
    <xf borderId="35" fillId="0" fontId="4" numFmtId="0" xfId="0" applyBorder="1" applyFont="1"/>
    <xf borderId="21" fillId="0" fontId="7" numFmtId="0" xfId="0" applyAlignment="1" applyBorder="1" applyFont="1">
      <alignment horizontal="left" shrinkToFit="0" vertical="center" wrapText="1"/>
    </xf>
    <xf borderId="36" fillId="0" fontId="4" numFmtId="0" xfId="0" applyBorder="1" applyFont="1"/>
    <xf borderId="37" fillId="0" fontId="4" numFmtId="0" xfId="0" applyBorder="1" applyFont="1"/>
    <xf borderId="38" fillId="2" fontId="1" numFmtId="0" xfId="0" applyAlignment="1" applyBorder="1" applyFont="1">
      <alignment vertical="center"/>
    </xf>
    <xf borderId="39" fillId="2" fontId="3" numFmtId="0" xfId="0" applyBorder="1" applyFont="1"/>
    <xf borderId="38" fillId="0" fontId="3" numFmtId="0" xfId="0" applyAlignment="1" applyBorder="1" applyFont="1">
      <alignment shrinkToFit="0" vertical="center" wrapText="0"/>
    </xf>
    <xf borderId="40" fillId="0" fontId="4" numFmtId="0" xfId="0" applyBorder="1" applyFont="1"/>
    <xf borderId="39" fillId="0" fontId="4" numFmtId="0" xfId="0" applyBorder="1" applyFont="1"/>
    <xf borderId="41" fillId="0" fontId="3" numFmtId="0" xfId="0" applyAlignment="1" applyBorder="1" applyFont="1">
      <alignment shrinkToFit="0" vertical="center" wrapText="1"/>
    </xf>
    <xf borderId="42" fillId="0" fontId="4" numFmtId="0" xfId="0" applyBorder="1" applyFont="1"/>
    <xf borderId="43" fillId="0" fontId="4" numFmtId="0" xfId="0" applyBorder="1" applyFont="1"/>
    <xf borderId="44" fillId="0" fontId="4" numFmtId="0" xfId="0" applyBorder="1" applyFont="1"/>
    <xf borderId="45" fillId="0" fontId="4" numFmtId="0" xfId="0" applyBorder="1" applyFont="1"/>
    <xf borderId="2" fillId="3" fontId="2" numFmtId="0" xfId="0" applyAlignment="1" applyBorder="1" applyFont="1">
      <alignment horizontal="center" vertical="center"/>
    </xf>
    <xf borderId="5" fillId="3" fontId="2" numFmtId="0" xfId="0" applyAlignment="1" applyBorder="1" applyFont="1">
      <alignment horizontal="center" readingOrder="0" vertical="center"/>
    </xf>
    <xf borderId="38" fillId="0" fontId="3" numFmtId="164" xfId="0" applyAlignment="1" applyBorder="1" applyFont="1" applyNumberFormat="1">
      <alignment horizontal="left" shrinkToFit="0" vertical="center" wrapText="0"/>
    </xf>
    <xf borderId="46" fillId="0" fontId="4" numFmtId="0" xfId="0" applyBorder="1" applyFont="1"/>
    <xf borderId="47" fillId="0" fontId="4" numFmtId="0" xfId="0" applyBorder="1" applyFont="1"/>
    <xf borderId="48" fillId="0" fontId="4" numFmtId="0" xfId="0" applyBorder="1" applyFont="1"/>
    <xf borderId="49" fillId="0" fontId="16" numFmtId="0" xfId="0" applyAlignment="1" applyBorder="1" applyFont="1">
      <alignment vertical="bottom"/>
    </xf>
    <xf borderId="49" fillId="0" fontId="16" numFmtId="0" xfId="0" applyAlignment="1" applyBorder="1" applyFont="1">
      <alignment vertical="bottom"/>
    </xf>
    <xf borderId="50" fillId="14" fontId="16" numFmtId="0" xfId="0" applyAlignment="1" applyBorder="1" applyFill="1" applyFont="1">
      <alignment vertical="bottom"/>
    </xf>
    <xf borderId="51" fillId="14" fontId="16" numFmtId="0" xfId="0" applyAlignment="1" applyBorder="1" applyFont="1">
      <alignment vertical="bottom"/>
    </xf>
    <xf borderId="51" fillId="14" fontId="17" numFmtId="0" xfId="0" applyAlignment="1" applyBorder="1" applyFont="1">
      <alignment horizontal="center" vertical="bottom"/>
    </xf>
    <xf borderId="51" fillId="14" fontId="17" numFmtId="0" xfId="0" applyAlignment="1" applyBorder="1" applyFont="1">
      <alignment horizontal="center" vertical="bottom"/>
    </xf>
    <xf borderId="50" fillId="0" fontId="18" numFmtId="0" xfId="0" applyAlignment="1" applyBorder="1" applyFont="1">
      <alignment vertical="bottom"/>
    </xf>
    <xf borderId="51" fillId="0" fontId="16" numFmtId="0" xfId="0" applyAlignment="1" applyBorder="1" applyFont="1">
      <alignment vertical="bottom"/>
    </xf>
    <xf borderId="51" fillId="0" fontId="16" numFmtId="0" xfId="0" applyAlignment="1" applyBorder="1" applyFont="1">
      <alignment horizontal="center" readingOrder="0"/>
    </xf>
    <xf borderId="51" fillId="0" fontId="16" numFmtId="0" xfId="0" applyAlignment="1" applyBorder="1" applyFont="1">
      <alignment readingOrder="0" vertical="bottom"/>
    </xf>
    <xf borderId="0" fillId="0" fontId="16" numFmtId="0" xfId="0" applyAlignment="1" applyFont="1">
      <alignment vertical="bottom"/>
    </xf>
    <xf borderId="0" fillId="0" fontId="16" numFmtId="0" xfId="0" applyAlignment="1" applyFont="1">
      <alignment horizontal="center" vertical="bottom"/>
    </xf>
    <xf borderId="0" fillId="0" fontId="3" numFmtId="14" xfId="0" applyAlignment="1" applyFont="1" applyNumberFormat="1">
      <alignment readingOrder="0"/>
    </xf>
    <xf borderId="0" fillId="0" fontId="3" numFmtId="0" xfId="0" applyAlignment="1" applyFont="1">
      <alignment readingOrder="0"/>
    </xf>
    <xf borderId="0" fillId="0" fontId="3" numFmtId="169" xfId="0" applyAlignment="1" applyFont="1" applyNumberFormat="1">
      <alignment readingOrder="0"/>
    </xf>
    <xf borderId="1" fillId="2" fontId="1" numFmtId="0" xfId="0" applyAlignment="1" applyBorder="1" applyFont="1">
      <alignment horizontal="center" vertical="center"/>
    </xf>
    <xf borderId="0" fillId="0" fontId="3" numFmtId="0" xfId="0" applyAlignment="1" applyFont="1">
      <alignment horizontal="center" vertical="center"/>
    </xf>
    <xf borderId="46" fillId="3" fontId="2" numFmtId="0" xfId="0" applyAlignment="1" applyBorder="1" applyFont="1">
      <alignment horizontal="center" vertical="center"/>
    </xf>
    <xf borderId="5" fillId="0" fontId="3" numFmtId="0" xfId="0" applyAlignment="1" applyBorder="1" applyFont="1">
      <alignment readingOrder="0" shrinkToFit="0" vertical="center" wrapText="0"/>
    </xf>
    <xf borderId="6" fillId="0" fontId="3" numFmtId="0" xfId="0" applyAlignment="1" applyBorder="1" applyFont="1">
      <alignment readingOrder="0" shrinkToFit="0" vertical="center" wrapText="1"/>
    </xf>
    <xf borderId="46" fillId="0" fontId="3" numFmtId="0" xfId="0" applyAlignment="1" applyBorder="1" applyFont="1">
      <alignment readingOrder="0" shrinkToFit="0" vertical="center" wrapText="0"/>
    </xf>
    <xf borderId="7" fillId="0" fontId="4" numFmtId="0" xfId="0" applyBorder="1" applyFont="1"/>
    <xf borderId="38" fillId="0" fontId="3" numFmtId="0" xfId="0" applyAlignment="1" applyBorder="1" applyFont="1">
      <alignment readingOrder="0" shrinkToFit="0" vertical="center" wrapText="0"/>
    </xf>
    <xf borderId="41" fillId="0" fontId="3" numFmtId="0" xfId="0" applyAlignment="1" applyBorder="1" applyFont="1">
      <alignment readingOrder="0" shrinkToFit="0" vertical="center" wrapText="0"/>
    </xf>
    <xf borderId="5" fillId="0" fontId="3" numFmtId="164" xfId="0" applyAlignment="1" applyBorder="1" applyFont="1" applyNumberFormat="1">
      <alignment horizontal="left" readingOrder="0" shrinkToFit="0" vertical="center" wrapText="0"/>
    </xf>
    <xf borderId="9" fillId="0" fontId="4" numFmtId="0" xfId="0" applyBorder="1" applyFont="1"/>
    <xf borderId="5" fillId="5" fontId="1" numFmtId="0" xfId="0" applyAlignment="1" applyBorder="1" applyFont="1">
      <alignment horizontal="center" vertical="center"/>
    </xf>
    <xf borderId="6" fillId="0" fontId="19" numFmtId="0" xfId="0" applyAlignment="1" applyBorder="1" applyFont="1">
      <alignment horizontal="center" shrinkToFit="0" vertical="center" wrapText="0"/>
    </xf>
    <xf borderId="6" fillId="0" fontId="19" numFmtId="0" xfId="0" applyAlignment="1" applyBorder="1" applyFont="1">
      <alignment horizontal="center" readingOrder="0" shrinkToFit="0" vertical="center" wrapText="0"/>
    </xf>
    <xf borderId="6" fillId="0" fontId="19" numFmtId="170" xfId="0" applyAlignment="1" applyBorder="1" applyFont="1" applyNumberFormat="1">
      <alignment horizontal="center" readingOrder="0" shrinkToFit="0" vertical="center" wrapText="0"/>
    </xf>
    <xf borderId="12" fillId="6" fontId="2" numFmtId="0" xfId="0" applyAlignment="1" applyBorder="1" applyFont="1">
      <alignment horizontal="center" readingOrder="0" vertical="center"/>
    </xf>
    <xf borderId="9" fillId="0" fontId="3" numFmtId="166" xfId="0" applyAlignment="1" applyBorder="1" applyFont="1" applyNumberFormat="1">
      <alignment horizontal="center" readingOrder="0" shrinkToFit="0" vertical="center" wrapText="0"/>
    </xf>
    <xf borderId="13" fillId="7" fontId="1" numFmtId="0" xfId="0" applyAlignment="1" applyBorder="1" applyFont="1">
      <alignment horizontal="center" vertical="center"/>
    </xf>
    <xf borderId="13" fillId="0" fontId="20" numFmtId="49" xfId="0" applyAlignment="1" applyBorder="1" applyFont="1" applyNumberFormat="1">
      <alignment horizontal="center" readingOrder="0" shrinkToFit="0" vertical="center" wrapText="0"/>
    </xf>
    <xf borderId="14" fillId="9" fontId="9" numFmtId="0" xfId="0" applyAlignment="1" applyBorder="1" applyFont="1">
      <alignment horizontal="center" shrinkToFit="0" vertical="center" wrapText="0"/>
    </xf>
    <xf borderId="14" fillId="9" fontId="1" numFmtId="0" xfId="0" applyAlignment="1" applyBorder="1" applyFont="1">
      <alignment horizontal="center" vertical="center"/>
    </xf>
    <xf borderId="17" fillId="11" fontId="11" numFmtId="0" xfId="0" applyAlignment="1" applyBorder="1" applyFont="1">
      <alignment horizontal="center" vertical="center"/>
    </xf>
    <xf borderId="18" fillId="12" fontId="1" numFmtId="0" xfId="0" applyAlignment="1" applyBorder="1" applyFont="1">
      <alignment horizontal="center" vertical="center"/>
    </xf>
    <xf borderId="52" fillId="0" fontId="7" numFmtId="0" xfId="0" applyAlignment="1" applyBorder="1" applyFont="1">
      <alignment horizontal="left" readingOrder="0" shrinkToFit="0" vertical="center" wrapText="1"/>
    </xf>
    <xf borderId="6" fillId="0" fontId="3" numFmtId="0" xfId="0" applyAlignment="1" applyBorder="1" applyFont="1">
      <alignment horizontal="center" readingOrder="0" shrinkToFit="0" vertical="center" wrapText="0"/>
    </xf>
    <xf borderId="6" fillId="0" fontId="7" numFmtId="0" xfId="0" applyAlignment="1" applyBorder="1" applyFont="1">
      <alignment horizontal="center" readingOrder="0" shrinkToFit="0" vertical="center" wrapText="1"/>
    </xf>
    <xf borderId="5" fillId="0" fontId="7" numFmtId="0" xfId="0" applyAlignment="1" applyBorder="1" applyFont="1">
      <alignment horizontal="left" readingOrder="0" shrinkToFit="0" vertical="center" wrapText="1"/>
    </xf>
    <xf borderId="6" fillId="0" fontId="19" numFmtId="49" xfId="0" applyAlignment="1" applyBorder="1" applyFont="1" applyNumberFormat="1">
      <alignment horizontal="center" shrinkToFit="0" vertical="center" wrapText="0"/>
    </xf>
    <xf borderId="6" fillId="0" fontId="19" numFmtId="49" xfId="0" applyAlignment="1" applyBorder="1" applyFont="1" applyNumberFormat="1">
      <alignment horizontal="center" readingOrder="0" shrinkToFit="0" vertical="center" wrapText="0"/>
    </xf>
    <xf borderId="6" fillId="0" fontId="3" numFmtId="171" xfId="0" applyAlignment="1" applyBorder="1" applyFont="1" applyNumberFormat="1">
      <alignment horizontal="center" readingOrder="0" shrinkToFit="0" vertical="center" wrapText="0"/>
    </xf>
    <xf borderId="13" fillId="0" fontId="7" numFmtId="0" xfId="0" applyAlignment="1" applyBorder="1" applyFont="1">
      <alignment horizontal="left" readingOrder="0" shrinkToFit="0" vertical="center" wrapText="1"/>
    </xf>
    <xf borderId="15" fillId="0" fontId="3" numFmtId="172" xfId="0" applyAlignment="1" applyBorder="1" applyFont="1" applyNumberFormat="1">
      <alignment horizontal="center" readingOrder="0" shrinkToFit="0" vertical="center" wrapText="0"/>
    </xf>
    <xf borderId="15" fillId="0" fontId="3" numFmtId="172" xfId="0" applyAlignment="1" applyBorder="1" applyFont="1" applyNumberFormat="1">
      <alignment horizontal="center" shrinkToFit="0" vertical="center" wrapText="0"/>
    </xf>
    <xf borderId="15" fillId="0" fontId="3" numFmtId="172" xfId="0" applyAlignment="1" applyBorder="1" applyFont="1" applyNumberFormat="1">
      <alignment horizontal="center" readingOrder="0" shrinkToFit="0" vertical="center" wrapText="0"/>
    </xf>
    <xf borderId="15" fillId="0" fontId="3" numFmtId="172" xfId="0" applyAlignment="1" applyBorder="1" applyFont="1" applyNumberFormat="1">
      <alignment horizontal="center" shrinkToFit="0" vertical="center" wrapText="0"/>
    </xf>
    <xf borderId="18" fillId="0" fontId="7" numFmtId="0" xfId="0" applyAlignment="1" applyBorder="1" applyFont="1">
      <alignment horizontal="center" readingOrder="0" vertical="center"/>
    </xf>
    <xf borderId="34" fillId="0" fontId="7" numFmtId="0" xfId="0" applyAlignment="1" applyBorder="1" applyFont="1">
      <alignment horizontal="left" readingOrder="0" vertical="center"/>
    </xf>
    <xf borderId="41" fillId="0" fontId="3" numFmtId="0" xfId="0" applyAlignment="1" applyBorder="1" applyFont="1">
      <alignment readingOrder="0" shrinkToFit="0" vertical="center" wrapText="1"/>
    </xf>
    <xf borderId="38" fillId="0" fontId="3" numFmtId="14" xfId="0" applyAlignment="1" applyBorder="1" applyFont="1" applyNumberFormat="1">
      <alignment horizontal="left" readingOrder="0" shrinkToFit="0" vertical="center" wrapText="0"/>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15" Type="http://schemas.openxmlformats.org/officeDocument/2006/relationships/worksheet" Target="worksheets/sheet11.xml"/><Relationship Id="rId14" Type="http://schemas.openxmlformats.org/officeDocument/2006/relationships/worksheet" Target="worksheets/sheet10.xml"/><Relationship Id="rId17" Type="http://schemas.openxmlformats.org/officeDocument/2006/relationships/worksheet" Target="worksheets/sheet13.xml"/><Relationship Id="rId16" Type="http://schemas.openxmlformats.org/officeDocument/2006/relationships/worksheet" Target="worksheets/sheet12.xml"/><Relationship Id="rId5" Type="http://schemas.openxmlformats.org/officeDocument/2006/relationships/worksheet" Target="worksheets/sheet1.xml"/><Relationship Id="rId6" Type="http://schemas.openxmlformats.org/officeDocument/2006/relationships/worksheet" Target="worksheets/sheet2.xml"/><Relationship Id="rId18" Type="http://schemas.openxmlformats.org/officeDocument/2006/relationships/worksheet" Target="worksheets/sheet14.xml"/><Relationship Id="rId7" Type="http://schemas.openxmlformats.org/officeDocument/2006/relationships/worksheet" Target="worksheets/sheet3.xml"/><Relationship Id="rId8" Type="http://schemas.openxmlformats.org/officeDocument/2006/relationships/worksheet" Target="worksheets/sheet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 Id="rId2" Type="http://schemas.openxmlformats.org/officeDocument/2006/relationships/image" Target="../media/image10.jpg"/><Relationship Id="rId3" Type="http://schemas.openxmlformats.org/officeDocument/2006/relationships/image" Target="../media/image2.jpg"/><Relationship Id="rId4" Type="http://schemas.openxmlformats.org/officeDocument/2006/relationships/image" Target="../media/image6.jpg"/><Relationship Id="rId11" Type="http://schemas.openxmlformats.org/officeDocument/2006/relationships/image" Target="../media/image12.jpg"/><Relationship Id="rId10" Type="http://schemas.openxmlformats.org/officeDocument/2006/relationships/image" Target="../media/image3.jpg"/><Relationship Id="rId12" Type="http://schemas.openxmlformats.org/officeDocument/2006/relationships/image" Target="../media/image9.jpg"/><Relationship Id="rId9" Type="http://schemas.openxmlformats.org/officeDocument/2006/relationships/image" Target="../media/image4.jpg"/><Relationship Id="rId5" Type="http://schemas.openxmlformats.org/officeDocument/2006/relationships/image" Target="../media/image8.jpg"/><Relationship Id="rId6" Type="http://schemas.openxmlformats.org/officeDocument/2006/relationships/image" Target="../media/image11.jpg"/><Relationship Id="rId7" Type="http://schemas.openxmlformats.org/officeDocument/2006/relationships/image" Target="../media/image7.jpg"/><Relationship Id="rId8" Type="http://schemas.openxmlformats.org/officeDocument/2006/relationships/image" Target="../media/image5.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 Id="rId2" Type="http://schemas.openxmlformats.org/officeDocument/2006/relationships/image" Target="../media/image10.jpg"/><Relationship Id="rId3" Type="http://schemas.openxmlformats.org/officeDocument/2006/relationships/image" Target="../media/image2.jpg"/><Relationship Id="rId4" Type="http://schemas.openxmlformats.org/officeDocument/2006/relationships/image" Target="../media/image6.jpg"/><Relationship Id="rId11" Type="http://schemas.openxmlformats.org/officeDocument/2006/relationships/image" Target="../media/image12.jpg"/><Relationship Id="rId10" Type="http://schemas.openxmlformats.org/officeDocument/2006/relationships/image" Target="../media/image3.jpg"/><Relationship Id="rId12" Type="http://schemas.openxmlformats.org/officeDocument/2006/relationships/image" Target="../media/image9.jpg"/><Relationship Id="rId9" Type="http://schemas.openxmlformats.org/officeDocument/2006/relationships/image" Target="../media/image4.jpg"/><Relationship Id="rId5" Type="http://schemas.openxmlformats.org/officeDocument/2006/relationships/image" Target="../media/image8.jpg"/><Relationship Id="rId6" Type="http://schemas.openxmlformats.org/officeDocument/2006/relationships/image" Target="../media/image11.jpg"/><Relationship Id="rId7" Type="http://schemas.openxmlformats.org/officeDocument/2006/relationships/image" Target="../media/image7.jpg"/><Relationship Id="rId8" Type="http://schemas.openxmlformats.org/officeDocument/2006/relationships/image" Target="../media/image5.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3</xdr:row>
      <xdr:rowOff>0</xdr:rowOff>
    </xdr:from>
    <xdr:ext cx="1247775" cy="8096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3</xdr:row>
      <xdr:rowOff>0</xdr:rowOff>
    </xdr:from>
    <xdr:ext cx="1247775" cy="819150"/>
    <xdr:pic>
      <xdr:nvPicPr>
        <xdr:cNvPr id="0" name="image10.jp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0</xdr:colOff>
      <xdr:row>3</xdr:row>
      <xdr:rowOff>0</xdr:rowOff>
    </xdr:from>
    <xdr:ext cx="1247775" cy="809625"/>
    <xdr:pic>
      <xdr:nvPicPr>
        <xdr:cNvPr id="0" name="image2.jpg"/>
        <xdr:cNvPicPr preferRelativeResize="0"/>
      </xdr:nvPicPr>
      <xdr:blipFill>
        <a:blip cstate="print" r:embed="rId3"/>
        <a:stretch>
          <a:fillRect/>
        </a:stretch>
      </xdr:blipFill>
      <xdr:spPr>
        <a:prstGeom prst="rect">
          <a:avLst/>
        </a:prstGeom>
        <a:noFill/>
      </xdr:spPr>
    </xdr:pic>
    <xdr:clientData fLocksWithSheet="0"/>
  </xdr:oneCellAnchor>
  <xdr:oneCellAnchor>
    <xdr:from>
      <xdr:col>4</xdr:col>
      <xdr:colOff>0</xdr:colOff>
      <xdr:row>3</xdr:row>
      <xdr:rowOff>0</xdr:rowOff>
    </xdr:from>
    <xdr:ext cx="1247775" cy="809625"/>
    <xdr:pic>
      <xdr:nvPicPr>
        <xdr:cNvPr id="0" name="image6.jpg"/>
        <xdr:cNvPicPr preferRelativeResize="0"/>
      </xdr:nvPicPr>
      <xdr:blipFill>
        <a:blip cstate="print" r:embed="rId4"/>
        <a:stretch>
          <a:fillRect/>
        </a:stretch>
      </xdr:blipFill>
      <xdr:spPr>
        <a:prstGeom prst="rect">
          <a:avLst/>
        </a:prstGeom>
        <a:noFill/>
      </xdr:spPr>
    </xdr:pic>
    <xdr:clientData fLocksWithSheet="0"/>
  </xdr:oneCellAnchor>
  <xdr:oneCellAnchor>
    <xdr:from>
      <xdr:col>1</xdr:col>
      <xdr:colOff>0</xdr:colOff>
      <xdr:row>5</xdr:row>
      <xdr:rowOff>0</xdr:rowOff>
    </xdr:from>
    <xdr:ext cx="1247775" cy="819150"/>
    <xdr:pic>
      <xdr:nvPicPr>
        <xdr:cNvPr id="0" name="image8.jpg"/>
        <xdr:cNvPicPr preferRelativeResize="0"/>
      </xdr:nvPicPr>
      <xdr:blipFill>
        <a:blip cstate="print" r:embed="rId5"/>
        <a:stretch>
          <a:fillRect/>
        </a:stretch>
      </xdr:blipFill>
      <xdr:spPr>
        <a:prstGeom prst="rect">
          <a:avLst/>
        </a:prstGeom>
        <a:noFill/>
      </xdr:spPr>
    </xdr:pic>
    <xdr:clientData fLocksWithSheet="0"/>
  </xdr:oneCellAnchor>
  <xdr:oneCellAnchor>
    <xdr:from>
      <xdr:col>2</xdr:col>
      <xdr:colOff>0</xdr:colOff>
      <xdr:row>5</xdr:row>
      <xdr:rowOff>0</xdr:rowOff>
    </xdr:from>
    <xdr:ext cx="1247775" cy="819150"/>
    <xdr:pic>
      <xdr:nvPicPr>
        <xdr:cNvPr id="0" name="image11.jpg"/>
        <xdr:cNvPicPr preferRelativeResize="0"/>
      </xdr:nvPicPr>
      <xdr:blipFill>
        <a:blip cstate="print" r:embed="rId6"/>
        <a:stretch>
          <a:fillRect/>
        </a:stretch>
      </xdr:blipFill>
      <xdr:spPr>
        <a:prstGeom prst="rect">
          <a:avLst/>
        </a:prstGeom>
        <a:noFill/>
      </xdr:spPr>
    </xdr:pic>
    <xdr:clientData fLocksWithSheet="0"/>
  </xdr:oneCellAnchor>
  <xdr:oneCellAnchor>
    <xdr:from>
      <xdr:col>3</xdr:col>
      <xdr:colOff>0</xdr:colOff>
      <xdr:row>5</xdr:row>
      <xdr:rowOff>0</xdr:rowOff>
    </xdr:from>
    <xdr:ext cx="1247775" cy="819150"/>
    <xdr:pic>
      <xdr:nvPicPr>
        <xdr:cNvPr id="0" name="image7.jpg"/>
        <xdr:cNvPicPr preferRelativeResize="0"/>
      </xdr:nvPicPr>
      <xdr:blipFill>
        <a:blip cstate="print" r:embed="rId7"/>
        <a:stretch>
          <a:fillRect/>
        </a:stretch>
      </xdr:blipFill>
      <xdr:spPr>
        <a:prstGeom prst="rect">
          <a:avLst/>
        </a:prstGeom>
        <a:noFill/>
      </xdr:spPr>
    </xdr:pic>
    <xdr:clientData fLocksWithSheet="0"/>
  </xdr:oneCellAnchor>
  <xdr:oneCellAnchor>
    <xdr:from>
      <xdr:col>4</xdr:col>
      <xdr:colOff>0</xdr:colOff>
      <xdr:row>5</xdr:row>
      <xdr:rowOff>0</xdr:rowOff>
    </xdr:from>
    <xdr:ext cx="1247775" cy="809625"/>
    <xdr:pic>
      <xdr:nvPicPr>
        <xdr:cNvPr id="0" name="image5.jpg"/>
        <xdr:cNvPicPr preferRelativeResize="0"/>
      </xdr:nvPicPr>
      <xdr:blipFill>
        <a:blip cstate="print" r:embed="rId8"/>
        <a:stretch>
          <a:fillRect/>
        </a:stretch>
      </xdr:blipFill>
      <xdr:spPr>
        <a:prstGeom prst="rect">
          <a:avLst/>
        </a:prstGeom>
        <a:noFill/>
      </xdr:spPr>
    </xdr:pic>
    <xdr:clientData fLocksWithSheet="0"/>
  </xdr:oneCellAnchor>
  <xdr:oneCellAnchor>
    <xdr:from>
      <xdr:col>1</xdr:col>
      <xdr:colOff>0</xdr:colOff>
      <xdr:row>7</xdr:row>
      <xdr:rowOff>0</xdr:rowOff>
    </xdr:from>
    <xdr:ext cx="1247775" cy="838200"/>
    <xdr:pic>
      <xdr:nvPicPr>
        <xdr:cNvPr id="0" name="image4.jpg"/>
        <xdr:cNvPicPr preferRelativeResize="0"/>
      </xdr:nvPicPr>
      <xdr:blipFill>
        <a:blip cstate="print" r:embed="rId9"/>
        <a:stretch>
          <a:fillRect/>
        </a:stretch>
      </xdr:blipFill>
      <xdr:spPr>
        <a:prstGeom prst="rect">
          <a:avLst/>
        </a:prstGeom>
        <a:noFill/>
      </xdr:spPr>
    </xdr:pic>
    <xdr:clientData fLocksWithSheet="0"/>
  </xdr:oneCellAnchor>
  <xdr:oneCellAnchor>
    <xdr:from>
      <xdr:col>2</xdr:col>
      <xdr:colOff>0</xdr:colOff>
      <xdr:row>7</xdr:row>
      <xdr:rowOff>0</xdr:rowOff>
    </xdr:from>
    <xdr:ext cx="1247775" cy="819150"/>
    <xdr:pic>
      <xdr:nvPicPr>
        <xdr:cNvPr id="0" name="image3.jpg"/>
        <xdr:cNvPicPr preferRelativeResize="0"/>
      </xdr:nvPicPr>
      <xdr:blipFill>
        <a:blip cstate="print" r:embed="rId10"/>
        <a:stretch>
          <a:fillRect/>
        </a:stretch>
      </xdr:blipFill>
      <xdr:spPr>
        <a:prstGeom prst="rect">
          <a:avLst/>
        </a:prstGeom>
        <a:noFill/>
      </xdr:spPr>
    </xdr:pic>
    <xdr:clientData fLocksWithSheet="0"/>
  </xdr:oneCellAnchor>
  <xdr:oneCellAnchor>
    <xdr:from>
      <xdr:col>3</xdr:col>
      <xdr:colOff>0</xdr:colOff>
      <xdr:row>7</xdr:row>
      <xdr:rowOff>0</xdr:rowOff>
    </xdr:from>
    <xdr:ext cx="1247775" cy="819150"/>
    <xdr:pic>
      <xdr:nvPicPr>
        <xdr:cNvPr id="0" name="image12.jpg"/>
        <xdr:cNvPicPr preferRelativeResize="0"/>
      </xdr:nvPicPr>
      <xdr:blipFill>
        <a:blip cstate="print" r:embed="rId11"/>
        <a:stretch>
          <a:fillRect/>
        </a:stretch>
      </xdr:blipFill>
      <xdr:spPr>
        <a:prstGeom prst="rect">
          <a:avLst/>
        </a:prstGeom>
        <a:noFill/>
      </xdr:spPr>
    </xdr:pic>
    <xdr:clientData fLocksWithSheet="0"/>
  </xdr:oneCellAnchor>
  <xdr:oneCellAnchor>
    <xdr:from>
      <xdr:col>4</xdr:col>
      <xdr:colOff>0</xdr:colOff>
      <xdr:row>7</xdr:row>
      <xdr:rowOff>0</xdr:rowOff>
    </xdr:from>
    <xdr:ext cx="1247775" cy="838200"/>
    <xdr:pic>
      <xdr:nvPicPr>
        <xdr:cNvPr id="0" name="image9.jpg"/>
        <xdr:cNvPicPr preferRelativeResize="0"/>
      </xdr:nvPicPr>
      <xdr:blipFill>
        <a:blip cstate="print" r:embed="rId12"/>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3</xdr:row>
      <xdr:rowOff>0</xdr:rowOff>
    </xdr:from>
    <xdr:ext cx="1247775" cy="8096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3</xdr:row>
      <xdr:rowOff>0</xdr:rowOff>
    </xdr:from>
    <xdr:ext cx="1247775" cy="819150"/>
    <xdr:pic>
      <xdr:nvPicPr>
        <xdr:cNvPr id="0" name="image10.jp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0</xdr:colOff>
      <xdr:row>3</xdr:row>
      <xdr:rowOff>0</xdr:rowOff>
    </xdr:from>
    <xdr:ext cx="1247775" cy="809625"/>
    <xdr:pic>
      <xdr:nvPicPr>
        <xdr:cNvPr id="0" name="image2.jpg"/>
        <xdr:cNvPicPr preferRelativeResize="0"/>
      </xdr:nvPicPr>
      <xdr:blipFill>
        <a:blip cstate="print" r:embed="rId3"/>
        <a:stretch>
          <a:fillRect/>
        </a:stretch>
      </xdr:blipFill>
      <xdr:spPr>
        <a:prstGeom prst="rect">
          <a:avLst/>
        </a:prstGeom>
        <a:noFill/>
      </xdr:spPr>
    </xdr:pic>
    <xdr:clientData fLocksWithSheet="0"/>
  </xdr:oneCellAnchor>
  <xdr:oneCellAnchor>
    <xdr:from>
      <xdr:col>4</xdr:col>
      <xdr:colOff>0</xdr:colOff>
      <xdr:row>3</xdr:row>
      <xdr:rowOff>0</xdr:rowOff>
    </xdr:from>
    <xdr:ext cx="1247775" cy="809625"/>
    <xdr:pic>
      <xdr:nvPicPr>
        <xdr:cNvPr id="0" name="image6.jpg"/>
        <xdr:cNvPicPr preferRelativeResize="0"/>
      </xdr:nvPicPr>
      <xdr:blipFill>
        <a:blip cstate="print" r:embed="rId4"/>
        <a:stretch>
          <a:fillRect/>
        </a:stretch>
      </xdr:blipFill>
      <xdr:spPr>
        <a:prstGeom prst="rect">
          <a:avLst/>
        </a:prstGeom>
        <a:noFill/>
      </xdr:spPr>
    </xdr:pic>
    <xdr:clientData fLocksWithSheet="0"/>
  </xdr:oneCellAnchor>
  <xdr:oneCellAnchor>
    <xdr:from>
      <xdr:col>1</xdr:col>
      <xdr:colOff>0</xdr:colOff>
      <xdr:row>5</xdr:row>
      <xdr:rowOff>0</xdr:rowOff>
    </xdr:from>
    <xdr:ext cx="1247775" cy="819150"/>
    <xdr:pic>
      <xdr:nvPicPr>
        <xdr:cNvPr id="0" name="image8.jpg"/>
        <xdr:cNvPicPr preferRelativeResize="0"/>
      </xdr:nvPicPr>
      <xdr:blipFill>
        <a:blip cstate="print" r:embed="rId5"/>
        <a:stretch>
          <a:fillRect/>
        </a:stretch>
      </xdr:blipFill>
      <xdr:spPr>
        <a:prstGeom prst="rect">
          <a:avLst/>
        </a:prstGeom>
        <a:noFill/>
      </xdr:spPr>
    </xdr:pic>
    <xdr:clientData fLocksWithSheet="0"/>
  </xdr:oneCellAnchor>
  <xdr:oneCellAnchor>
    <xdr:from>
      <xdr:col>2</xdr:col>
      <xdr:colOff>0</xdr:colOff>
      <xdr:row>5</xdr:row>
      <xdr:rowOff>0</xdr:rowOff>
    </xdr:from>
    <xdr:ext cx="1247775" cy="819150"/>
    <xdr:pic>
      <xdr:nvPicPr>
        <xdr:cNvPr id="0" name="image11.jpg"/>
        <xdr:cNvPicPr preferRelativeResize="0"/>
      </xdr:nvPicPr>
      <xdr:blipFill>
        <a:blip cstate="print" r:embed="rId6"/>
        <a:stretch>
          <a:fillRect/>
        </a:stretch>
      </xdr:blipFill>
      <xdr:spPr>
        <a:prstGeom prst="rect">
          <a:avLst/>
        </a:prstGeom>
        <a:noFill/>
      </xdr:spPr>
    </xdr:pic>
    <xdr:clientData fLocksWithSheet="0"/>
  </xdr:oneCellAnchor>
  <xdr:oneCellAnchor>
    <xdr:from>
      <xdr:col>3</xdr:col>
      <xdr:colOff>0</xdr:colOff>
      <xdr:row>5</xdr:row>
      <xdr:rowOff>0</xdr:rowOff>
    </xdr:from>
    <xdr:ext cx="1247775" cy="819150"/>
    <xdr:pic>
      <xdr:nvPicPr>
        <xdr:cNvPr id="0" name="image7.jpg"/>
        <xdr:cNvPicPr preferRelativeResize="0"/>
      </xdr:nvPicPr>
      <xdr:blipFill>
        <a:blip cstate="print" r:embed="rId7"/>
        <a:stretch>
          <a:fillRect/>
        </a:stretch>
      </xdr:blipFill>
      <xdr:spPr>
        <a:prstGeom prst="rect">
          <a:avLst/>
        </a:prstGeom>
        <a:noFill/>
      </xdr:spPr>
    </xdr:pic>
    <xdr:clientData fLocksWithSheet="0"/>
  </xdr:oneCellAnchor>
  <xdr:oneCellAnchor>
    <xdr:from>
      <xdr:col>4</xdr:col>
      <xdr:colOff>0</xdr:colOff>
      <xdr:row>5</xdr:row>
      <xdr:rowOff>0</xdr:rowOff>
    </xdr:from>
    <xdr:ext cx="1247775" cy="809625"/>
    <xdr:pic>
      <xdr:nvPicPr>
        <xdr:cNvPr id="0" name="image5.jpg"/>
        <xdr:cNvPicPr preferRelativeResize="0"/>
      </xdr:nvPicPr>
      <xdr:blipFill>
        <a:blip cstate="print" r:embed="rId8"/>
        <a:stretch>
          <a:fillRect/>
        </a:stretch>
      </xdr:blipFill>
      <xdr:spPr>
        <a:prstGeom prst="rect">
          <a:avLst/>
        </a:prstGeom>
        <a:noFill/>
      </xdr:spPr>
    </xdr:pic>
    <xdr:clientData fLocksWithSheet="0"/>
  </xdr:oneCellAnchor>
  <xdr:oneCellAnchor>
    <xdr:from>
      <xdr:col>1</xdr:col>
      <xdr:colOff>0</xdr:colOff>
      <xdr:row>7</xdr:row>
      <xdr:rowOff>0</xdr:rowOff>
    </xdr:from>
    <xdr:ext cx="1247775" cy="838200"/>
    <xdr:pic>
      <xdr:nvPicPr>
        <xdr:cNvPr id="0" name="image4.jpg"/>
        <xdr:cNvPicPr preferRelativeResize="0"/>
      </xdr:nvPicPr>
      <xdr:blipFill>
        <a:blip cstate="print" r:embed="rId9"/>
        <a:stretch>
          <a:fillRect/>
        </a:stretch>
      </xdr:blipFill>
      <xdr:spPr>
        <a:prstGeom prst="rect">
          <a:avLst/>
        </a:prstGeom>
        <a:noFill/>
      </xdr:spPr>
    </xdr:pic>
    <xdr:clientData fLocksWithSheet="0"/>
  </xdr:oneCellAnchor>
  <xdr:oneCellAnchor>
    <xdr:from>
      <xdr:col>2</xdr:col>
      <xdr:colOff>0</xdr:colOff>
      <xdr:row>7</xdr:row>
      <xdr:rowOff>0</xdr:rowOff>
    </xdr:from>
    <xdr:ext cx="1247775" cy="819150"/>
    <xdr:pic>
      <xdr:nvPicPr>
        <xdr:cNvPr id="0" name="image3.jpg"/>
        <xdr:cNvPicPr preferRelativeResize="0"/>
      </xdr:nvPicPr>
      <xdr:blipFill>
        <a:blip cstate="print" r:embed="rId10"/>
        <a:stretch>
          <a:fillRect/>
        </a:stretch>
      </xdr:blipFill>
      <xdr:spPr>
        <a:prstGeom prst="rect">
          <a:avLst/>
        </a:prstGeom>
        <a:noFill/>
      </xdr:spPr>
    </xdr:pic>
    <xdr:clientData fLocksWithSheet="0"/>
  </xdr:oneCellAnchor>
  <xdr:oneCellAnchor>
    <xdr:from>
      <xdr:col>3</xdr:col>
      <xdr:colOff>0</xdr:colOff>
      <xdr:row>7</xdr:row>
      <xdr:rowOff>0</xdr:rowOff>
    </xdr:from>
    <xdr:ext cx="1247775" cy="819150"/>
    <xdr:pic>
      <xdr:nvPicPr>
        <xdr:cNvPr id="0" name="image12.jpg"/>
        <xdr:cNvPicPr preferRelativeResize="0"/>
      </xdr:nvPicPr>
      <xdr:blipFill>
        <a:blip cstate="print" r:embed="rId11"/>
        <a:stretch>
          <a:fillRect/>
        </a:stretch>
      </xdr:blipFill>
      <xdr:spPr>
        <a:prstGeom prst="rect">
          <a:avLst/>
        </a:prstGeom>
        <a:noFill/>
      </xdr:spPr>
    </xdr:pic>
    <xdr:clientData fLocksWithSheet="0"/>
  </xdr:oneCellAnchor>
  <xdr:oneCellAnchor>
    <xdr:from>
      <xdr:col>4</xdr:col>
      <xdr:colOff>0</xdr:colOff>
      <xdr:row>7</xdr:row>
      <xdr:rowOff>0</xdr:rowOff>
    </xdr:from>
    <xdr:ext cx="1247775" cy="838200"/>
    <xdr:pic>
      <xdr:nvPicPr>
        <xdr:cNvPr id="0" name="image9.jpg"/>
        <xdr:cNvPicPr preferRelativeResize="0"/>
      </xdr:nvPicPr>
      <xdr:blipFill>
        <a:blip cstate="print" r:embed="rId1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114300</xdr:colOff>
      <xdr:row>0</xdr:row>
      <xdr:rowOff>171450</xdr:rowOff>
    </xdr:from>
    <xdr:ext cx="1123950" cy="390525"/>
    <xdr:sp>
      <xdr:nvSpPr>
        <xdr:cNvPr id="3" name="Shape 3"/>
        <xdr:cNvSpPr/>
      </xdr:nvSpPr>
      <xdr:spPr>
        <a:xfrm>
          <a:off x="343125" y="949275"/>
          <a:ext cx="1100700" cy="370200"/>
        </a:xfrm>
        <a:prstGeom prst="bevel">
          <a:avLst>
            <a:gd fmla="val 12500" name="adj"/>
          </a:avLst>
        </a:prstGeom>
        <a:solidFill>
          <a:srgbClr val="CFE2F3"/>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None/>
          </a:pPr>
          <a:r>
            <a:rPr lang="en-US" sz="1400"/>
            <a:t>更新</a:t>
          </a:r>
          <a:endParaRPr sz="1400"/>
        </a:p>
      </xdr:txBody>
    </xdr:sp>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workbookViewId="0"/>
  </sheetViews>
  <sheetFormatPr customHeight="1" defaultColWidth="12.63" defaultRowHeight="15.75"/>
  <cols>
    <col customWidth="1" min="1" max="1" width="16.38"/>
    <col customWidth="1" min="2" max="2" width="48.88"/>
    <col customWidth="1" min="3" max="3" width="65.13"/>
  </cols>
  <sheetData>
    <row r="1" ht="22.5" customHeight="1">
      <c r="A1" s="1" t="str">
        <f>IFERROR(__xludf.DUMMYFUNCTION("IMPORTRANGE(""https://docs.google.com/spreadsheets/d/1vsTcEcugRZXGU84Ng3dXvNCAOD3CAaUTEbnnM7tyUJg/edit?usp=sharing"",""施設概要!A1"")"),"施設概要")</f>
        <v>施設概要</v>
      </c>
    </row>
    <row r="2" ht="22.5" customHeight="1">
      <c r="A2" s="2" t="str">
        <f>IFERROR(__xludf.DUMMYFUNCTION("IMPORTRANGE(""https://docs.google.com/spreadsheets/d/1vsTcEcugRZXGU84Ng3dXvNCAOD3CAaUTEbnnM7tyUJg/edit?usp=sharing"",""施設概要!A2"")"),"所在地")</f>
        <v>所在地</v>
      </c>
      <c r="B2" s="3" t="s">
        <v>0</v>
      </c>
      <c r="C2" s="4" t="s">
        <v>1</v>
      </c>
    </row>
    <row r="3" ht="22.5" customHeight="1">
      <c r="A3" s="2" t="str">
        <f>IFERROR(__xludf.DUMMYFUNCTION("IMPORTRANGE(""https://docs.google.com/spreadsheets/d/1vsTcEcugRZXGU84Ng3dXvNCAOD3CAaUTEbnnM7tyUJg/edit?usp=sharing"",""施設概要!A3"")"),"給食部門名")</f>
        <v>給食部門名</v>
      </c>
      <c r="B3" s="3" t="s">
        <v>2</v>
      </c>
      <c r="C3" s="5"/>
    </row>
    <row r="4" ht="22.5" customHeight="1">
      <c r="A4" s="2" t="str">
        <f>IFERROR(__xludf.DUMMYFUNCTION("IMPORTRANGE(""https://docs.google.com/spreadsheets/d/1vsTcEcugRZXGU84Ng3dXvNCAOD3CAaUTEbnnM7tyUJg/edit?usp=sharing"",""施設概要!A4"")"),"電話")</f>
        <v>電話</v>
      </c>
      <c r="B4" s="3" t="s">
        <v>3</v>
      </c>
      <c r="C4" s="5"/>
    </row>
    <row r="5" ht="22.5" customHeight="1">
      <c r="A5" s="2" t="str">
        <f>IFERROR(__xludf.DUMMYFUNCTION("IMPORTRANGE(""https://docs.google.com/spreadsheets/d/1vsTcEcugRZXGU84Ng3dXvNCAOD3CAaUTEbnnM7tyUJg/edit?usp=sharing"",""施設概要!A5"")"),"FAX")</f>
        <v>FAX</v>
      </c>
      <c r="B5" s="3" t="s">
        <v>4</v>
      </c>
      <c r="C5" s="5"/>
    </row>
    <row r="6" ht="22.5" customHeight="1">
      <c r="A6" s="6" t="str">
        <f>IFERROR(__xludf.DUMMYFUNCTION("IMPORTRANGE(""https://docs.google.com/spreadsheets/d/1vsTcEcugRZXGU84Ng3dXvNCAOD3CAaUTEbnnM7tyUJg/edit?usp=sharing"",""施設概要!A6"")"),"更新日")</f>
        <v>更新日</v>
      </c>
      <c r="B6" s="7">
        <v>46093.62193001158</v>
      </c>
      <c r="C6" s="8"/>
    </row>
  </sheetData>
  <mergeCells count="1">
    <mergeCell ref="C2:C6"/>
  </mergeCell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40" t="str">
        <f>IFERROR(__xludf.DUMMYFUNCTION("IMPORTRANGE(""https://docs.google.com/spreadsheets/d/1vsTcEcugRZXGU84Ng3dXvNCAOD3CAaUTEbnnM7tyUJg/edit?usp=sharing"",""おかず形態一覧表!A1"")"),"1. おかず形態一覧表")</f>
        <v>1. おかず形態一覧表</v>
      </c>
      <c r="B1" s="130"/>
      <c r="C1" s="130"/>
      <c r="D1" s="130"/>
      <c r="E1" s="130"/>
      <c r="F1" s="130"/>
      <c r="G1" s="130"/>
      <c r="H1" s="130"/>
    </row>
    <row r="2" ht="22.5" customHeight="1">
      <c r="A2" s="10" t="str">
        <f>IFERROR(__xludf.DUMMYFUNCTION("IMPORTRANGE(""https://docs.google.com/spreadsheets/d/1vsTcEcugRZXGU84Ng3dXvNCAOD3CAaUTEbnnM7tyUJg/edit?usp=sharing"",""おかず形態一覧表!A2"")"),"食種名称")</f>
        <v>食種名称</v>
      </c>
      <c r="B2" s="11" t="s">
        <v>5</v>
      </c>
      <c r="C2" s="11" t="s">
        <v>6</v>
      </c>
      <c r="D2" s="11" t="s">
        <v>7</v>
      </c>
      <c r="E2" s="11" t="s">
        <v>8</v>
      </c>
      <c r="F2" s="11"/>
      <c r="G2" s="11"/>
      <c r="H2" s="11"/>
    </row>
    <row r="3" ht="18.75" customHeight="1">
      <c r="A3" s="12" t="str">
        <f>IFERROR(__xludf.DUMMYFUNCTION("IMPORTRANGE(""https://docs.google.com/spreadsheets/d/1vsTcEcugRZXGU84Ng3dXvNCAOD3CAaUTEbnnM7tyUJg/edit?usp=sharing"",""おかず形態一覧表!A3"")"),"肉のおかず")</f>
        <v>肉のおかず</v>
      </c>
      <c r="B3" s="14" t="s">
        <v>9</v>
      </c>
      <c r="C3" s="14" t="s">
        <v>9</v>
      </c>
      <c r="D3" s="14" t="s">
        <v>10</v>
      </c>
      <c r="E3" s="14" t="s">
        <v>11</v>
      </c>
      <c r="F3" s="14"/>
      <c r="G3" s="14"/>
      <c r="H3" s="14"/>
    </row>
    <row r="4" ht="67.5" customHeight="1">
      <c r="A4" s="15" t="str">
        <f>IFERROR(__xludf.DUMMYFUNCTION("IMPORTRANGE(""https://docs.google.com/spreadsheets/d/1vsTcEcugRZXGU84Ng3dXvNCAOD3CAaUTEbnnM7tyUJg/edit?usp=sharing"",""おかず形態一覧表!A4"")"),"画像")</f>
        <v>画像</v>
      </c>
      <c r="B4" s="16"/>
      <c r="C4" s="16"/>
      <c r="D4" s="16"/>
      <c r="E4" s="16"/>
      <c r="F4" s="16"/>
      <c r="G4" s="16"/>
      <c r="H4" s="16"/>
    </row>
    <row r="5" ht="18.75" customHeight="1">
      <c r="A5" s="12" t="str">
        <f>IFERROR(__xludf.DUMMYFUNCTION("IMPORTRANGE(""https://docs.google.com/spreadsheets/d/1vsTcEcugRZXGU84Ng3dXvNCAOD3CAaUTEbnnM7tyUJg/edit?usp=sharing"",""おかず形態一覧表!A5"")"),"魚のおかず")</f>
        <v>魚のおかず</v>
      </c>
      <c r="B5" s="14" t="s">
        <v>12</v>
      </c>
      <c r="C5" s="14" t="s">
        <v>12</v>
      </c>
      <c r="D5" s="14" t="s">
        <v>13</v>
      </c>
      <c r="E5" s="14" t="s">
        <v>14</v>
      </c>
      <c r="F5" s="14"/>
      <c r="G5" s="14"/>
      <c r="H5" s="14"/>
    </row>
    <row r="6" ht="67.5" customHeight="1">
      <c r="A6" s="15" t="str">
        <f>IFERROR(__xludf.DUMMYFUNCTION("IMPORTRANGE(""https://docs.google.com/spreadsheets/d/1vsTcEcugRZXGU84Ng3dXvNCAOD3CAaUTEbnnM7tyUJg/edit?usp=sharing"",""おかず形態一覧表!A6"")"),"画像")</f>
        <v>画像</v>
      </c>
      <c r="B6" s="17"/>
      <c r="C6" s="16"/>
      <c r="D6" s="16"/>
      <c r="E6" s="16"/>
      <c r="F6" s="16"/>
      <c r="G6" s="16"/>
      <c r="H6" s="16"/>
    </row>
    <row r="7" ht="18.75" customHeight="1">
      <c r="A7" s="12" t="str">
        <f>IFERROR(__xludf.DUMMYFUNCTION("IMPORTRANGE(""https://docs.google.com/spreadsheets/d/1vsTcEcugRZXGU84Ng3dXvNCAOD3CAaUTEbnnM7tyUJg/edit?usp=sharing"",""おかず形態一覧表!A7"")"),"野菜のおかず")</f>
        <v>野菜のおかず</v>
      </c>
      <c r="B7" s="14" t="s">
        <v>15</v>
      </c>
      <c r="C7" s="14" t="s">
        <v>15</v>
      </c>
      <c r="D7" s="14" t="s">
        <v>16</v>
      </c>
      <c r="E7" s="14" t="s">
        <v>17</v>
      </c>
      <c r="F7" s="14"/>
      <c r="G7" s="14"/>
      <c r="H7" s="14"/>
    </row>
    <row r="8" ht="67.5" customHeight="1">
      <c r="A8" s="18" t="str">
        <f>IFERROR(__xludf.DUMMYFUNCTION("IMPORTRANGE(""https://docs.google.com/spreadsheets/d/1vsTcEcugRZXGU84Ng3dXvNCAOD3CAaUTEbnnM7tyUJg/edit?usp=sharing"",""おかず形態一覧表!A8"")"),"画像")</f>
        <v>画像</v>
      </c>
      <c r="B8" s="19"/>
      <c r="C8" s="20"/>
      <c r="D8" s="20"/>
      <c r="E8" s="20"/>
      <c r="F8" s="20"/>
      <c r="G8" s="20"/>
      <c r="H8" s="20"/>
    </row>
    <row r="9" ht="112.5" customHeight="1">
      <c r="A9" s="18" t="str">
        <f>IFERROR(__xludf.DUMMYFUNCTION("IMPORTRANGE(""https://docs.google.com/spreadsheets/d/1vsTcEcugRZXGU84Ng3dXvNCAOD3CAaUTEbnnM7tyUJg/edit?usp=sharing"",""おかず形態一覧表!A9"")"),"内容")</f>
        <v>内容</v>
      </c>
      <c r="B9" s="21" t="s">
        <v>18</v>
      </c>
      <c r="C9" s="21" t="s">
        <v>19</v>
      </c>
      <c r="D9" s="21" t="s">
        <v>20</v>
      </c>
      <c r="E9" s="21" t="s">
        <v>21</v>
      </c>
      <c r="F9" s="21"/>
      <c r="G9" s="21"/>
      <c r="H9" s="21"/>
    </row>
    <row r="10" ht="45.0" customHeight="1">
      <c r="A10" s="22" t="str">
        <f>IFERROR(__xludf.DUMMYFUNCTION("IMPORTRANGE(""https://docs.google.com/spreadsheets/d/1vsTcEcugRZXGU84Ng3dXvNCAOD3CAaUTEbnnM7tyUJg/edit?usp=sharing"",""おかず形態一覧表!A10"")"),"大きさ・形状")</f>
        <v>大きさ・形状</v>
      </c>
      <c r="B10" s="23" t="s">
        <v>22</v>
      </c>
      <c r="C10" s="23" t="s">
        <v>23</v>
      </c>
      <c r="D10" s="23" t="s">
        <v>24</v>
      </c>
      <c r="E10" s="23" t="s">
        <v>25</v>
      </c>
      <c r="F10" s="23"/>
      <c r="G10" s="23"/>
      <c r="H10" s="23"/>
    </row>
    <row r="11" ht="45.0" customHeight="1">
      <c r="A11" s="22" t="str">
        <f>IFERROR(__xludf.DUMMYFUNCTION("IMPORTRANGE(""https://docs.google.com/spreadsheets/d/1vsTcEcugRZXGU84Ng3dXvNCAOD3CAaUTEbnnM7tyUJg/edit?usp=sharing"",""おかず形態一覧表!A11"")"),"咀嚼の必要性")</f>
        <v>咀嚼の必要性</v>
      </c>
      <c r="B11" s="24"/>
      <c r="C11" s="23"/>
      <c r="D11" s="23" t="s">
        <v>26</v>
      </c>
      <c r="E11" s="23" t="s">
        <v>27</v>
      </c>
      <c r="F11" s="23"/>
      <c r="G11" s="23"/>
      <c r="H11" s="23"/>
    </row>
    <row r="12" ht="22.5" customHeight="1">
      <c r="A12" s="22" t="str">
        <f>IFERROR(__xludf.DUMMYFUNCTION("IMPORTRANGE(""https://docs.google.com/spreadsheets/d/1vsTcEcugRZXGU84Ng3dXvNCAOD3CAaUTEbnnM7tyUJg/edit?usp=sharing"",""おかず形態一覧表!A12"")"),"学会分類2021")</f>
        <v>学会分類2021</v>
      </c>
      <c r="B12" s="141"/>
      <c r="C12" s="142"/>
      <c r="D12" s="142">
        <v>3.0</v>
      </c>
      <c r="E12" s="143">
        <v>46054.0</v>
      </c>
      <c r="F12" s="143"/>
      <c r="G12" s="142"/>
      <c r="H12" s="143"/>
    </row>
    <row r="13" ht="22.5" customHeight="1">
      <c r="A13" s="27" t="str">
        <f>IFERROR(__xludf.DUMMYFUNCTION("IMPORTRANGE(""https://docs.google.com/spreadsheets/d/1vsTcEcugRZXGU84Ng3dXvNCAOD3CAaUTEbnnM7tyUJg/edit?usp=sharing"",""おかず形態一覧表!A13"")"),"栄養量目安")</f>
        <v>栄養量目安</v>
      </c>
      <c r="B13" s="28" t="s">
        <v>30</v>
      </c>
      <c r="C13" s="28" t="s">
        <v>30</v>
      </c>
      <c r="D13" s="28" t="s">
        <v>31</v>
      </c>
      <c r="E13" s="28" t="s">
        <v>32</v>
      </c>
      <c r="F13" s="28"/>
      <c r="G13" s="28"/>
      <c r="H13" s="28"/>
    </row>
    <row r="14" ht="22.5" customHeight="1">
      <c r="A14" s="144" t="s">
        <v>64</v>
      </c>
      <c r="B14" s="145">
        <v>1500.0</v>
      </c>
      <c r="C14" s="145">
        <v>1500.0</v>
      </c>
      <c r="D14" s="145">
        <v>1200.0</v>
      </c>
      <c r="E14" s="145">
        <v>1200.0</v>
      </c>
      <c r="F14" s="145"/>
      <c r="G14" s="145"/>
      <c r="H14" s="145"/>
    </row>
  </sheetData>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46" t="str">
        <f>IFERROR(__xludf.DUMMYFUNCTION("IMPORTRANGE(""https://docs.google.com/spreadsheets/d/1vsTcEcugRZXGU84Ng3dXvNCAOD3CAaUTEbnnM7tyUJg/edit?usp=sharing"",""主食一覧!A1"")"),"2. 主食一覧")</f>
        <v>2. 主食一覧</v>
      </c>
      <c r="B1" s="130"/>
      <c r="C1" s="130"/>
      <c r="D1" s="130"/>
      <c r="E1" s="130"/>
      <c r="F1" s="130"/>
      <c r="G1" s="130"/>
      <c r="H1" s="130"/>
    </row>
    <row r="2" ht="22.5" customHeight="1">
      <c r="A2" s="32" t="str">
        <f>IFERROR(__xludf.DUMMYFUNCTION("IMPORTRANGE(""https://docs.google.com/spreadsheets/d/1vsTcEcugRZXGU84Ng3dXvNCAOD3CAaUTEbnnM7tyUJg/edit?usp=sharing"",""主食一覧!A2"")"),"主食名称")</f>
        <v>主食名称</v>
      </c>
      <c r="B2" s="33" t="s">
        <v>33</v>
      </c>
      <c r="C2" s="33" t="s">
        <v>34</v>
      </c>
      <c r="D2" s="33" t="s">
        <v>35</v>
      </c>
      <c r="E2" s="33" t="s">
        <v>36</v>
      </c>
      <c r="F2" s="33"/>
      <c r="G2" s="33"/>
      <c r="H2" s="34"/>
    </row>
    <row r="3" ht="67.5" customHeight="1">
      <c r="A3" s="32" t="str">
        <f>IFERROR(__xludf.DUMMYFUNCTION("IMPORTRANGE(""https://docs.google.com/spreadsheets/d/1vsTcEcugRZXGU84Ng3dXvNCAOD3CAaUTEbnnM7tyUJg/edit?usp=sharing"",""主食一覧!A3"")"),"画像")</f>
        <v>画像</v>
      </c>
      <c r="B3" s="35"/>
      <c r="C3" s="35"/>
      <c r="D3" s="35"/>
      <c r="E3" s="35"/>
      <c r="F3" s="35"/>
      <c r="G3" s="35"/>
      <c r="H3" s="35"/>
    </row>
    <row r="4" ht="45.0" customHeight="1">
      <c r="A4" s="32" t="str">
        <f>IFERROR(__xludf.DUMMYFUNCTION("IMPORTRANGE(""https://docs.google.com/spreadsheets/d/1vsTcEcugRZXGU84Ng3dXvNCAOD3CAaUTEbnnM7tyUJg/edit?usp=sharing"",""主食一覧!A4"")"),"内容")</f>
        <v>内容</v>
      </c>
      <c r="B4" s="36" t="s">
        <v>37</v>
      </c>
      <c r="C4" s="36" t="s">
        <v>38</v>
      </c>
      <c r="D4" s="36" t="s">
        <v>39</v>
      </c>
      <c r="E4" s="36" t="s">
        <v>40</v>
      </c>
      <c r="F4" s="36"/>
      <c r="G4" s="36"/>
      <c r="H4" s="37"/>
    </row>
    <row r="5" ht="22.5" customHeight="1">
      <c r="A5" s="32" t="str">
        <f>IFERROR(__xludf.DUMMYFUNCTION("IMPORTRANGE(""https://docs.google.com/spreadsheets/d/1vsTcEcugRZXGU84Ng3dXvNCAOD3CAaUTEbnnM7tyUJg/edit?usp=sharing"",""主食一覧!A5"")"),"学会分類2021")</f>
        <v>学会分類2021</v>
      </c>
      <c r="B5" s="147"/>
      <c r="C5" s="147"/>
      <c r="D5" s="147"/>
      <c r="E5" s="147"/>
      <c r="F5" s="147"/>
      <c r="G5" s="147"/>
      <c r="H5" s="147"/>
    </row>
  </sheetData>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48" t="str">
        <f>IFERROR(__xludf.DUMMYFUNCTION("IMPORTRANGE(""https://docs.google.com/spreadsheets/d/1vsTcEcugRZXGU84Ng3dXvNCAOD3CAaUTEbnnM7tyUJg/edit?usp=sharing"",""水分とろみの基準・水分ゼリー!A1"")"),"3-1. 水分とろみの基準")</f>
        <v>3-1. 水分とろみの基準</v>
      </c>
      <c r="B1" s="130"/>
      <c r="C1" s="130"/>
      <c r="D1" s="130"/>
      <c r="E1" s="130"/>
      <c r="F1" s="149" t="str">
        <f>IFERROR(__xludf.DUMMYFUNCTION("IMPORTRANGE(""https://docs.google.com/spreadsheets/d/1vsTcEcugRZXGU84Ng3dXvNCAOD3CAaUTEbnnM7tyUJg/edit?usp=sharing"",""水分とろみの基準・水分ゼリー!F1"")"),"3-2. 水分ゼリー")</f>
        <v>3-2. 水分ゼリー</v>
      </c>
      <c r="G1" s="130"/>
      <c r="H1" s="130"/>
    </row>
    <row r="2" ht="30.0" customHeight="1">
      <c r="A2" s="41" t="str">
        <f>IFERROR(__xludf.DUMMYFUNCTION("IMPORTRANGE(""https://docs.google.com/spreadsheets/d/1vsTcEcugRZXGU84Ng3dXvNCAOD3CAaUTEbnnM7tyUJg/edit?usp=sharing"",""水分とろみの基準・水分ゼリー!A2"")"),"学会分類2021
（とろみ）")</f>
        <v>学会分類2021
（とろみ）</v>
      </c>
      <c r="B2" s="42" t="str">
        <f>IFERROR(__xludf.DUMMYFUNCTION("IMPORTRANGE(""https://docs.google.com/spreadsheets/d/1vsTcEcugRZXGU84Ng3dXvNCAOD3CAaUTEbnnM7tyUJg/edit?usp=sharing"",""水分とろみの基準・水分ゼリー!B2"")"),"薄いとろみ")</f>
        <v>薄いとろみ</v>
      </c>
      <c r="C2" s="42" t="str">
        <f>IFERROR(__xludf.DUMMYFUNCTION("IMPORTRANGE(""https://docs.google.com/spreadsheets/d/1vsTcEcugRZXGU84Ng3dXvNCAOD3CAaUTEbnnM7tyUJg/edit?usp=sharing"",""水分とろみの基準・水分ゼリー!C2"")"),"中間のとろみ")</f>
        <v>中間のとろみ</v>
      </c>
      <c r="D2" s="42" t="str">
        <f>IFERROR(__xludf.DUMMYFUNCTION("IMPORTRANGE(""https://docs.google.com/spreadsheets/d/1vsTcEcugRZXGU84Ng3dXvNCAOD3CAaUTEbnnM7tyUJg/edit?usp=sharing"",""水分とろみの基準・水分ゼリー!D2"")"),"濃いとろみ")</f>
        <v>濃いとろみ</v>
      </c>
      <c r="E2" s="42" t="str">
        <f>IFERROR(__xludf.DUMMYFUNCTION("IMPORTRANGE(""https://docs.google.com/spreadsheets/d/1vsTcEcugRZXGU84Ng3dXvNCAOD3CAaUTEbnnM7tyUJg/edit?usp=sharing"",""水分とろみの基準・水分ゼリー!E2"")"),"")</f>
        <v/>
      </c>
      <c r="F2" s="43" t="str">
        <f>IFERROR(__xludf.DUMMYFUNCTION("IMPORTRANGE(""https://docs.google.com/spreadsheets/d/1vsTcEcugRZXGU84Ng3dXvNCAOD3CAaUTEbnnM7tyUJg/edit?usp=sharing"",""水分とろみの基準・水分ゼリー!F2"")"),"名称")</f>
        <v>名称</v>
      </c>
      <c r="G2" s="44" t="s">
        <v>41</v>
      </c>
      <c r="H2" s="44" t="s">
        <v>42</v>
      </c>
    </row>
    <row r="3" ht="22.5" customHeight="1">
      <c r="A3" s="45" t="str">
        <f>IFERROR(__xludf.DUMMYFUNCTION("IMPORTRANGE(""https://docs.google.com/spreadsheets/d/1vsTcEcugRZXGU84Ng3dXvNCAOD3CAaUTEbnnM7tyUJg/edit?usp=sharing"",""水分とろみの基準・水分ゼリー!A3"")"),"とろみ調整食品")</f>
        <v>とろみ調整食品</v>
      </c>
      <c r="B3" s="48" t="s">
        <v>43</v>
      </c>
      <c r="C3" s="48" t="s">
        <v>43</v>
      </c>
      <c r="D3" s="48" t="s">
        <v>43</v>
      </c>
      <c r="E3" s="47"/>
      <c r="F3" s="45" t="str">
        <f>IFERROR(__xludf.DUMMYFUNCTION("IMPORTRANGE(""https://docs.google.com/spreadsheets/d/1vsTcEcugRZXGU84Ng3dXvNCAOD3CAaUTEbnnM7tyUJg/edit?usp=sharing"",""水分とろみの基準・水分ゼリー!F3"")"),"とろみ調整食品")</f>
        <v>とろみ調整食品</v>
      </c>
      <c r="G3" s="48" t="s">
        <v>44</v>
      </c>
      <c r="H3" s="48" t="s">
        <v>45</v>
      </c>
    </row>
    <row r="4" ht="22.5" customHeight="1">
      <c r="A4" s="49" t="str">
        <f>IFERROR(__xludf.DUMMYFUNCTION("IMPORTRANGE(""https://docs.google.com/spreadsheets/d/1vsTcEcugRZXGU84Ng3dXvNCAOD3CAaUTEbnnM7tyUJg/edit?usp=sharing"",""水分とろみの基準・水分ゼリー!A4"")"),"水100mlあたり")</f>
        <v>水100mlあたり</v>
      </c>
      <c r="B4" s="52">
        <v>1.0</v>
      </c>
      <c r="C4" s="52">
        <v>2.0</v>
      </c>
      <c r="D4" s="52">
        <v>3.0</v>
      </c>
      <c r="E4" s="52" t="s">
        <v>65</v>
      </c>
      <c r="F4" s="45" t="str">
        <f>IFERROR(__xludf.DUMMYFUNCTION("IMPORTRANGE(""https://docs.google.com/spreadsheets/d/1vsTcEcugRZXGU84Ng3dXvNCAOD3CAaUTEbnnM7tyUJg/edit?usp=sharing"",""水分とろみの基準・水分ゼリー!F4"")"),"水100mlあたり")</f>
        <v>水100mlあたり</v>
      </c>
      <c r="G4" s="52">
        <v>2.0</v>
      </c>
      <c r="H4" s="52">
        <v>7.5</v>
      </c>
    </row>
    <row r="5" ht="22.5" customHeight="1">
      <c r="A5" s="53" t="str">
        <f>IFERROR(__xludf.DUMMYFUNCTION("IMPORTRANGE(""https://docs.google.com/spreadsheets/d/1vsTcEcugRZXGU84Ng3dXvNCAOD3CAaUTEbnnM7tyUJg/edit?usp=sharing"",""水分とろみの基準・水分ゼリー!A5"")"),"小さじ")</f>
        <v>小さじ</v>
      </c>
      <c r="B5" s="54" t="s">
        <v>65</v>
      </c>
      <c r="C5" s="54" t="s">
        <v>65</v>
      </c>
      <c r="D5" s="54" t="s">
        <v>65</v>
      </c>
      <c r="E5" s="54" t="s">
        <v>65</v>
      </c>
      <c r="F5" s="53" t="s">
        <v>46</v>
      </c>
      <c r="G5" s="54"/>
      <c r="H5" s="55"/>
    </row>
  </sheetData>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6" width="16.38"/>
    <col customWidth="1" min="7" max="7" width="32.63"/>
  </cols>
  <sheetData>
    <row r="1" ht="22.5" customHeight="1">
      <c r="A1" s="150" t="str">
        <f>IFERROR(__xludf.DUMMYFUNCTION("IMPORTRANGE(""https://docs.google.com/spreadsheets/d/1vsTcEcugRZXGU84Ng3dXvNCAOD3CAaUTEbnnM7tyUJg/edit?usp=sharing"",""濃厚流動食・補助食品!A1"")"),"4. 濃厚流動食（経管栄養）")</f>
        <v>4. 濃厚流動食（経管栄養）</v>
      </c>
      <c r="B1" s="130"/>
      <c r="C1" s="130"/>
      <c r="D1" s="130"/>
      <c r="E1" s="130"/>
      <c r="F1" s="151" t="str">
        <f>IFERROR(__xludf.DUMMYFUNCTION("IMPORTRANGE(""https://docs.google.com/spreadsheets/d/1vsTcEcugRZXGU84Ng3dXvNCAOD3CAaUTEbnnM7tyUJg/edit?usp=sharing"",""濃厚流動食・補助食品!F1"")"),"5. 補助食品、その他")</f>
        <v>5. 補助食品、その他</v>
      </c>
      <c r="G1" s="130"/>
    </row>
    <row r="2" ht="22.5" customHeight="1">
      <c r="A2" s="58" t="str">
        <f>IFERROR(__xludf.DUMMYFUNCTION("IMPORTRANGE(""https://docs.google.com/spreadsheets/d/1vsTcEcugRZXGU84Ng3dXvNCAOD3CAaUTEbnnM7tyUJg/edit?usp=sharing"",""濃厚流動食・補助食品!A2"")"),"商品名")</f>
        <v>商品名</v>
      </c>
      <c r="B2" s="59" t="s">
        <v>47</v>
      </c>
      <c r="C2" s="59"/>
      <c r="D2" s="59"/>
      <c r="E2" s="60"/>
      <c r="F2" s="61" t="s">
        <v>48</v>
      </c>
      <c r="G2" s="152" t="s">
        <v>49</v>
      </c>
    </row>
    <row r="3" ht="22.5" customHeight="1">
      <c r="A3" s="63"/>
      <c r="B3" s="59"/>
      <c r="C3" s="59"/>
      <c r="D3" s="59"/>
      <c r="E3" s="60"/>
      <c r="F3" s="64" t="s">
        <v>50</v>
      </c>
      <c r="G3" s="65"/>
    </row>
    <row r="4" ht="22.5" customHeight="1">
      <c r="A4" s="66"/>
      <c r="B4" s="59"/>
      <c r="C4" s="59"/>
      <c r="D4" s="67"/>
      <c r="E4" s="60"/>
      <c r="F4" s="68"/>
      <c r="G4" s="69"/>
    </row>
  </sheetData>
  <mergeCells count="2">
    <mergeCell ref="A2:A4"/>
    <mergeCell ref="F3:G4"/>
  </mergeCells>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pageSetUpPr fitToPage="1"/>
  </sheetPr>
  <sheetViews>
    <sheetView showGridLines="0" workbookViewId="0"/>
  </sheetViews>
  <sheetFormatPr customHeight="1" defaultColWidth="12.63" defaultRowHeight="15.75"/>
  <cols>
    <col customWidth="1" min="1" max="8" width="16.38"/>
  </cols>
  <sheetData>
    <row r="1" ht="30.0" customHeight="1">
      <c r="A1" s="70" t="s">
        <v>51</v>
      </c>
      <c r="B1" s="71"/>
      <c r="C1" s="71" t="s">
        <v>52</v>
      </c>
      <c r="D1" s="71"/>
      <c r="E1" s="71"/>
      <c r="F1" s="72"/>
      <c r="G1" s="72"/>
      <c r="H1" s="72"/>
      <c r="I1" s="73"/>
      <c r="J1" s="73"/>
      <c r="K1" s="73"/>
      <c r="L1" s="73"/>
      <c r="M1" s="73"/>
      <c r="N1" s="73"/>
      <c r="O1" s="73"/>
      <c r="P1" s="73"/>
      <c r="Q1" s="73"/>
      <c r="R1" s="73"/>
      <c r="S1" s="73"/>
      <c r="T1" s="73"/>
      <c r="U1" s="73"/>
      <c r="V1" s="73"/>
      <c r="W1" s="73"/>
      <c r="X1" s="73"/>
      <c r="Y1" s="73"/>
      <c r="Z1" s="73"/>
    </row>
    <row r="2" ht="7.5" customHeight="1"/>
    <row r="3" ht="22.5" customHeight="1">
      <c r="A3" s="74" t="str">
        <f>IFERROR(__xludf.DUMMYFUNCTION("IMPORTRANGE(""https://docs.google.com/spreadsheets/d/1vsTcEcugRZXGU84Ng3dXvNCAOD3CAaUTEbnnM7tyUJg/edit?usp=sharing"",""おかず形態一覧表!A1"")"),"1. おかず形態一覧表")</f>
        <v>1. おかず形態一覧表</v>
      </c>
      <c r="B3" s="75"/>
    </row>
    <row r="4" ht="22.5" customHeight="1">
      <c r="A4" s="10" t="str">
        <f>IFERROR(__xludf.DUMMYFUNCTION("IMPORTRANGE(""https://docs.google.com/spreadsheets/d/1vsTcEcugRZXGU84Ng3dXvNCAOD3CAaUTEbnnM7tyUJg/edit?usp=sharing"",""おかず形態一覧表!A2"")"),"食種名称")</f>
        <v>食種名称</v>
      </c>
      <c r="B4" s="153" t="s">
        <v>5</v>
      </c>
      <c r="C4" s="153" t="s">
        <v>6</v>
      </c>
      <c r="D4" s="153" t="s">
        <v>7</v>
      </c>
      <c r="E4" s="153" t="s">
        <v>8</v>
      </c>
      <c r="F4" s="153"/>
      <c r="G4" s="153"/>
      <c r="H4" s="153"/>
    </row>
    <row r="5" ht="22.5" customHeight="1">
      <c r="A5" s="10" t="str">
        <f>IFERROR(__xludf.DUMMYFUNCTION("IMPORTRANGE(""https://docs.google.com/spreadsheets/d/1vsTcEcugRZXGU84Ng3dXvNCAOD3CAaUTEbnnM7tyUJg/edit?usp=sharing"",""おかず形態一覧表!A3"")"),"肉のおかず")</f>
        <v>肉のおかず</v>
      </c>
      <c r="B5" s="154" t="s">
        <v>9</v>
      </c>
      <c r="C5" s="154" t="s">
        <v>9</v>
      </c>
      <c r="D5" s="154" t="s">
        <v>10</v>
      </c>
      <c r="E5" s="154" t="s">
        <v>11</v>
      </c>
      <c r="F5" s="154"/>
      <c r="G5" s="154"/>
      <c r="H5" s="154"/>
    </row>
    <row r="6" ht="67.5" customHeight="1">
      <c r="A6" s="15" t="str">
        <f>IFERROR(__xludf.DUMMYFUNCTION("IMPORTRANGE(""https://docs.google.com/spreadsheets/d/1vsTcEcugRZXGU84Ng3dXvNCAOD3CAaUTEbnnM7tyUJg/edit?usp=sharing"",""おかず形態一覧表!A4"")"),"画像")</f>
        <v>画像</v>
      </c>
      <c r="B6" s="17" t="str">
        <f>'おかず形態一覧表'!B4</f>
        <v/>
      </c>
      <c r="C6" s="17" t="str">
        <f>'おかず形態一覧表'!C4</f>
        <v/>
      </c>
      <c r="D6" s="17" t="str">
        <f>'おかず形態一覧表'!D4</f>
        <v/>
      </c>
      <c r="E6" s="17" t="str">
        <f>'おかず形態一覧表'!E4</f>
        <v/>
      </c>
      <c r="F6" s="17" t="str">
        <f>'おかず形態一覧表'!F4</f>
        <v/>
      </c>
      <c r="G6" s="17" t="str">
        <f>'おかず形態一覧表'!G4</f>
        <v/>
      </c>
      <c r="H6" s="17" t="str">
        <f>'おかず形態一覧表'!H4</f>
        <v/>
      </c>
    </row>
    <row r="7" ht="22.5" customHeight="1">
      <c r="A7" s="10" t="str">
        <f>IFERROR(__xludf.DUMMYFUNCTION("IMPORTRANGE(""https://docs.google.com/spreadsheets/d/1vsTcEcugRZXGU84Ng3dXvNCAOD3CAaUTEbnnM7tyUJg/edit?usp=sharing"",""おかず形態一覧表!A5"")"),"魚のおかず")</f>
        <v>魚のおかず</v>
      </c>
      <c r="B7" s="154" t="s">
        <v>12</v>
      </c>
      <c r="C7" s="154" t="s">
        <v>12</v>
      </c>
      <c r="D7" s="154" t="s">
        <v>13</v>
      </c>
      <c r="E7" s="154" t="s">
        <v>14</v>
      </c>
      <c r="F7" s="154"/>
      <c r="G7" s="154"/>
      <c r="H7" s="154"/>
    </row>
    <row r="8" ht="67.5" customHeight="1">
      <c r="A8" s="15" t="str">
        <f>IFERROR(__xludf.DUMMYFUNCTION("IMPORTRANGE(""https://docs.google.com/spreadsheets/d/1vsTcEcugRZXGU84Ng3dXvNCAOD3CAaUTEbnnM7tyUJg/edit?usp=sharing"",""おかず形態一覧表!A6"")"),"画像")</f>
        <v>画像</v>
      </c>
      <c r="B8" s="17" t="str">
        <f>'おかず形態一覧表'!B6</f>
        <v/>
      </c>
      <c r="C8" s="17" t="str">
        <f>'おかず形態一覧表'!C6</f>
        <v/>
      </c>
      <c r="D8" s="17" t="str">
        <f>'おかず形態一覧表'!D6</f>
        <v/>
      </c>
      <c r="E8" s="17" t="str">
        <f>'おかず形態一覧表'!E6</f>
        <v/>
      </c>
      <c r="F8" s="17" t="str">
        <f>'おかず形態一覧表'!F6</f>
        <v/>
      </c>
      <c r="G8" s="17" t="str">
        <f>'おかず形態一覧表'!G6</f>
        <v/>
      </c>
      <c r="H8" s="17" t="str">
        <f>'おかず形態一覧表'!H6</f>
        <v/>
      </c>
    </row>
    <row r="9" ht="22.5" customHeight="1">
      <c r="A9" s="10" t="str">
        <f>IFERROR(__xludf.DUMMYFUNCTION("IMPORTRANGE(""https://docs.google.com/spreadsheets/d/1vsTcEcugRZXGU84Ng3dXvNCAOD3CAaUTEbnnM7tyUJg/edit?usp=sharing"",""おかず形態一覧表!A7"")"),"野菜のおかず")</f>
        <v>野菜のおかず</v>
      </c>
      <c r="B9" s="154" t="s">
        <v>15</v>
      </c>
      <c r="C9" s="154" t="s">
        <v>15</v>
      </c>
      <c r="D9" s="154" t="s">
        <v>16</v>
      </c>
      <c r="E9" s="154" t="s">
        <v>17</v>
      </c>
      <c r="F9" s="154"/>
      <c r="G9" s="154"/>
      <c r="H9" s="154"/>
    </row>
    <row r="10" ht="67.5" customHeight="1">
      <c r="A10" s="18" t="str">
        <f>IFERROR(__xludf.DUMMYFUNCTION("IMPORTRANGE(""https://docs.google.com/spreadsheets/d/1vsTcEcugRZXGU84Ng3dXvNCAOD3CAaUTEbnnM7tyUJg/edit?usp=sharing"",""おかず形態一覧表!A8"")"),"画像")</f>
        <v>画像</v>
      </c>
      <c r="B10" s="19" t="str">
        <f>'おかず形態一覧表'!B8</f>
        <v/>
      </c>
      <c r="C10" s="19" t="str">
        <f>'おかず形態一覧表'!C8</f>
        <v/>
      </c>
      <c r="D10" s="19" t="str">
        <f>'おかず形態一覧表'!D8</f>
        <v/>
      </c>
      <c r="E10" s="19" t="str">
        <f>'おかず形態一覧表'!E8</f>
        <v/>
      </c>
      <c r="F10" s="19" t="str">
        <f>'おかず形態一覧表'!F8</f>
        <v/>
      </c>
      <c r="G10" s="19" t="str">
        <f>'おかず形態一覧表'!G8</f>
        <v/>
      </c>
      <c r="H10" s="19" t="str">
        <f>'おかず形態一覧表'!H8</f>
        <v/>
      </c>
    </row>
    <row r="11" ht="112.5" customHeight="1">
      <c r="A11" s="18" t="str">
        <f>IFERROR(__xludf.DUMMYFUNCTION("IMPORTRANGE(""https://docs.google.com/spreadsheets/d/1vsTcEcugRZXGU84Ng3dXvNCAOD3CAaUTEbnnM7tyUJg/edit?usp=sharing"",""おかず形態一覧表!A9"")"),"内容")</f>
        <v>内容</v>
      </c>
      <c r="B11" s="155" t="s">
        <v>18</v>
      </c>
      <c r="C11" s="155" t="s">
        <v>19</v>
      </c>
      <c r="D11" s="155" t="s">
        <v>20</v>
      </c>
      <c r="E11" s="155" t="s">
        <v>21</v>
      </c>
      <c r="F11" s="155"/>
      <c r="G11" s="155"/>
      <c r="H11" s="155"/>
    </row>
    <row r="12" ht="45.0" customHeight="1">
      <c r="A12" s="22" t="str">
        <f>IFERROR(__xludf.DUMMYFUNCTION("IMPORTRANGE(""https://docs.google.com/spreadsheets/d/1vsTcEcugRZXGU84Ng3dXvNCAOD3CAaUTEbnnM7tyUJg/edit?usp=sharing"",""おかず形態一覧表!A10"")"),"大きさ・形状")</f>
        <v>大きさ・形状</v>
      </c>
      <c r="B12" s="23" t="s">
        <v>22</v>
      </c>
      <c r="C12" s="23" t="s">
        <v>23</v>
      </c>
      <c r="D12" s="23" t="s">
        <v>24</v>
      </c>
      <c r="E12" s="23" t="s">
        <v>25</v>
      </c>
      <c r="F12" s="23"/>
      <c r="G12" s="23"/>
      <c r="H12" s="23"/>
    </row>
    <row r="13" ht="45.0" customHeight="1">
      <c r="A13" s="22" t="str">
        <f>IFERROR(__xludf.DUMMYFUNCTION("IMPORTRANGE(""https://docs.google.com/spreadsheets/d/1vsTcEcugRZXGU84Ng3dXvNCAOD3CAaUTEbnnM7tyUJg/edit?usp=sharing"",""おかず形態一覧表!A11"")"),"咀嚼の必要性")</f>
        <v>咀嚼の必要性</v>
      </c>
      <c r="B13" s="24"/>
      <c r="C13" s="23"/>
      <c r="D13" s="23" t="s">
        <v>26</v>
      </c>
      <c r="E13" s="23" t="s">
        <v>27</v>
      </c>
      <c r="F13" s="23"/>
      <c r="G13" s="23"/>
      <c r="H13" s="23"/>
    </row>
    <row r="14" ht="22.5" customHeight="1">
      <c r="A14" s="22" t="str">
        <f>IFERROR(__xludf.DUMMYFUNCTION("IMPORTRANGE(""https://docs.google.com/spreadsheets/d/1vsTcEcugRZXGU84Ng3dXvNCAOD3CAaUTEbnnM7tyUJg/edit?usp=sharing"",""おかず形態一覧表!A12"")"),"学会分類2021")</f>
        <v>学会分類2021</v>
      </c>
      <c r="B14" s="156"/>
      <c r="C14" s="157"/>
      <c r="D14" s="157" t="s">
        <v>28</v>
      </c>
      <c r="E14" s="157" t="s">
        <v>29</v>
      </c>
      <c r="F14" s="157"/>
      <c r="G14" s="157"/>
      <c r="H14" s="157"/>
    </row>
    <row r="15" ht="22.5" customHeight="1">
      <c r="A15" s="27" t="str">
        <f>IFERROR(__xludf.DUMMYFUNCTION("IMPORTRANGE(""https://docs.google.com/spreadsheets/d/1vsTcEcugRZXGU84Ng3dXvNCAOD3CAaUTEbnnM7tyUJg/edit?usp=sharing"",""おかず形態一覧表!A13"")"),"栄養量目安")</f>
        <v>栄養量目安</v>
      </c>
      <c r="B15" s="158" t="s">
        <v>30</v>
      </c>
      <c r="C15" s="158" t="s">
        <v>30</v>
      </c>
      <c r="D15" s="158" t="s">
        <v>31</v>
      </c>
      <c r="E15" s="158" t="s">
        <v>32</v>
      </c>
      <c r="F15" s="158"/>
      <c r="G15" s="158"/>
      <c r="H15" s="158"/>
    </row>
    <row r="16" ht="22.5" customHeight="1">
      <c r="A16" s="29"/>
      <c r="B16" s="145">
        <v>1500.0</v>
      </c>
      <c r="C16" s="145">
        <v>1500.0</v>
      </c>
      <c r="D16" s="145">
        <v>1200.0</v>
      </c>
      <c r="E16" s="145">
        <v>1200.0</v>
      </c>
      <c r="F16" s="145"/>
      <c r="G16" s="145"/>
      <c r="H16" s="145"/>
    </row>
    <row r="17" ht="7.5" customHeight="1"/>
    <row r="18" ht="22.5" customHeight="1">
      <c r="A18" s="81" t="str">
        <f>IFERROR(__xludf.DUMMYFUNCTION("IMPORTRANGE(""https://docs.google.com/spreadsheets/d/1vsTcEcugRZXGU84Ng3dXvNCAOD3CAaUTEbnnM7tyUJg/edit?usp=sharing"",""主食一覧!A1"")"),"2. 主食一覧")</f>
        <v>2. 主食一覧</v>
      </c>
      <c r="B18" s="82"/>
    </row>
    <row r="19" ht="22.5" customHeight="1">
      <c r="A19" s="32" t="str">
        <f>IFERROR(__xludf.DUMMYFUNCTION("IMPORTRANGE(""https://docs.google.com/spreadsheets/d/1vsTcEcugRZXGU84Ng3dXvNCAOD3CAaUTEbnnM7tyUJg/edit?usp=sharing"",""主食一覧!A2"")"),"主食名称")</f>
        <v>主食名称</v>
      </c>
      <c r="B19" s="33" t="s">
        <v>33</v>
      </c>
      <c r="C19" s="33" t="s">
        <v>34</v>
      </c>
      <c r="D19" s="33" t="s">
        <v>35</v>
      </c>
      <c r="E19" s="33" t="s">
        <v>36</v>
      </c>
      <c r="F19" s="33"/>
      <c r="G19" s="33"/>
      <c r="H19" s="34"/>
    </row>
    <row r="20" ht="67.5" customHeight="1">
      <c r="A20" s="32" t="str">
        <f>IFERROR(__xludf.DUMMYFUNCTION("IMPORTRANGE(""https://docs.google.com/spreadsheets/d/1vsTcEcugRZXGU84Ng3dXvNCAOD3CAaUTEbnnM7tyUJg/edit?usp=sharing"",""主食一覧!A3"")"),"画像")</f>
        <v>画像</v>
      </c>
      <c r="B20" s="35" t="str">
        <f>'主食一覧'!B3</f>
        <v/>
      </c>
      <c r="C20" s="35" t="str">
        <f>'主食一覧'!C3</f>
        <v/>
      </c>
      <c r="D20" s="35" t="str">
        <f>'主食一覧'!D3</f>
        <v/>
      </c>
      <c r="E20" s="35" t="str">
        <f>'主食一覧'!E3</f>
        <v/>
      </c>
      <c r="F20" s="35" t="str">
        <f>'主食一覧'!F3</f>
        <v/>
      </c>
      <c r="G20" s="35" t="str">
        <f>'主食一覧'!G3</f>
        <v/>
      </c>
      <c r="H20" s="35" t="str">
        <f>'主食一覧'!H3</f>
        <v/>
      </c>
    </row>
    <row r="21" ht="45.0" customHeight="1">
      <c r="A21" s="32" t="str">
        <f>IFERROR(__xludf.DUMMYFUNCTION("IMPORTRANGE(""https://docs.google.com/spreadsheets/d/1vsTcEcugRZXGU84Ng3dXvNCAOD3CAaUTEbnnM7tyUJg/edit?usp=sharing"",""主食一覧!A4"")"),"内容")</f>
        <v>内容</v>
      </c>
      <c r="B21" s="159" t="s">
        <v>37</v>
      </c>
      <c r="C21" s="159" t="s">
        <v>38</v>
      </c>
      <c r="D21" s="159" t="s">
        <v>39</v>
      </c>
      <c r="E21" s="159" t="s">
        <v>40</v>
      </c>
      <c r="F21" s="159"/>
      <c r="G21" s="159"/>
      <c r="H21" s="83"/>
    </row>
    <row r="22" ht="22.5" customHeight="1">
      <c r="A22" s="32" t="str">
        <f>IFERROR(__xludf.DUMMYFUNCTION("IMPORTRANGE(""https://docs.google.com/spreadsheets/d/1vsTcEcugRZXGU84Ng3dXvNCAOD3CAaUTEbnnM7tyUJg/edit?usp=sharing"",""主食一覧!A5"")"),"学会分類2021")</f>
        <v>学会分類2021</v>
      </c>
      <c r="B22" s="147"/>
      <c r="C22" s="147"/>
      <c r="D22" s="147"/>
      <c r="E22" s="147"/>
      <c r="F22" s="147"/>
      <c r="G22" s="147"/>
      <c r="H22" s="147"/>
    </row>
    <row r="23" ht="7.5" customHeight="1"/>
    <row r="24" ht="22.5" customHeight="1">
      <c r="A24" s="40" t="str">
        <f>IFERROR(__xludf.DUMMYFUNCTION("IMPORTRANGE(""https://docs.google.com/spreadsheets/d/1vsTcEcugRZXGU84Ng3dXvNCAOD3CAaUTEbnnM7tyUJg/edit?usp=sharing"",""水分とろみの基準・水分ゼリー!A1"")"),"3-1. 水分とろみの基準")</f>
        <v>3-1. 水分とろみの基準</v>
      </c>
      <c r="B24" s="85"/>
      <c r="F24" s="40" t="str">
        <f>IFERROR(__xludf.DUMMYFUNCTION("IMPORTRANGE(""https://docs.google.com/spreadsheets/d/1vsTcEcugRZXGU84Ng3dXvNCAOD3CAaUTEbnnM7tyUJg/edit?usp=sharing"",""水分とろみの基準・水分ゼリー!F1"")"),"3-2. 水分ゼリー")</f>
        <v>3-2. 水分ゼリー</v>
      </c>
      <c r="G24" s="85"/>
    </row>
    <row r="25" ht="30.0" customHeight="1">
      <c r="A25" s="41" t="str">
        <f>IFERROR(__xludf.DUMMYFUNCTION("IMPORTRANGE(""https://docs.google.com/spreadsheets/d/1vsTcEcugRZXGU84Ng3dXvNCAOD3CAaUTEbnnM7tyUJg/edit?usp=sharing"",""水分とろみの基準・水分ゼリー!A2"")"),"学会分類2021
（とろみ）")</f>
        <v>学会分類2021
（とろみ）</v>
      </c>
      <c r="B25" s="42" t="str">
        <f>IFERROR(__xludf.DUMMYFUNCTION("IMPORTRANGE(""https://docs.google.com/spreadsheets/d/1vsTcEcugRZXGU84Ng3dXvNCAOD3CAaUTEbnnM7tyUJg/edit?usp=sharing"",""水分とろみの基準・水分ゼリー!B2"")"),"薄いとろみ")</f>
        <v>薄いとろみ</v>
      </c>
      <c r="C25" s="42" t="str">
        <f>IFERROR(__xludf.DUMMYFUNCTION("IMPORTRANGE(""https://docs.google.com/spreadsheets/d/1vsTcEcugRZXGU84Ng3dXvNCAOD3CAaUTEbnnM7tyUJg/edit?usp=sharing"",""水分とろみの基準・水分ゼリー!C2"")"),"中間のとろみ")</f>
        <v>中間のとろみ</v>
      </c>
      <c r="D25" s="42" t="str">
        <f>IFERROR(__xludf.DUMMYFUNCTION("IMPORTRANGE(""https://docs.google.com/spreadsheets/d/1vsTcEcugRZXGU84Ng3dXvNCAOD3CAaUTEbnnM7tyUJg/edit?usp=sharing"",""水分とろみの基準・水分ゼリー!D2"")"),"濃いとろみ")</f>
        <v>濃いとろみ</v>
      </c>
      <c r="E25" s="42" t="str">
        <f>IFERROR(__xludf.DUMMYFUNCTION("IMPORTRANGE(""https://docs.google.com/spreadsheets/d/1vsTcEcugRZXGU84Ng3dXvNCAOD3CAaUTEbnnM7tyUJg/edit?usp=sharing"",""水分とろみの基準・水分ゼリー!E2"")"),"")</f>
        <v/>
      </c>
      <c r="F25" s="43" t="str">
        <f>IFERROR(__xludf.DUMMYFUNCTION("IMPORTRANGE(""https://docs.google.com/spreadsheets/d/1vsTcEcugRZXGU84Ng3dXvNCAOD3CAaUTEbnnM7tyUJg/edit?usp=sharing"",""水分とろみの基準・水分ゼリー!F2"")"),"名称")</f>
        <v>名称</v>
      </c>
      <c r="G25" s="44" t="s">
        <v>41</v>
      </c>
      <c r="H25" s="44" t="s">
        <v>42</v>
      </c>
    </row>
    <row r="26" ht="22.5" customHeight="1">
      <c r="A26" s="45" t="str">
        <f>IFERROR(__xludf.DUMMYFUNCTION("IMPORTRANGE(""https://docs.google.com/spreadsheets/d/1vsTcEcugRZXGU84Ng3dXvNCAOD3CAaUTEbnnM7tyUJg/edit?usp=sharing"",""水分とろみの基準・水分ゼリー!A3"")"),"とろみ調整食品")</f>
        <v>とろみ調整食品</v>
      </c>
      <c r="B26" s="48" t="s">
        <v>43</v>
      </c>
      <c r="C26" s="48" t="s">
        <v>43</v>
      </c>
      <c r="D26" s="48" t="s">
        <v>43</v>
      </c>
      <c r="E26" s="47"/>
      <c r="F26" s="49" t="s">
        <v>66</v>
      </c>
      <c r="G26" s="48" t="s">
        <v>44</v>
      </c>
      <c r="H26" s="48" t="s">
        <v>45</v>
      </c>
    </row>
    <row r="27" ht="22.5" customHeight="1">
      <c r="A27" s="49" t="str">
        <f>IFERROR(__xludf.DUMMYFUNCTION("IMPORTRANGE(""https://docs.google.com/spreadsheets/d/1vsTcEcugRZXGU84Ng3dXvNCAOD3CAaUTEbnnM7tyUJg/edit?usp=sharing"",""水分とろみの基準・水分ゼリー!A4"")"),"水100mlあたり")</f>
        <v>水100mlあたり</v>
      </c>
      <c r="B27" s="52">
        <v>1.0</v>
      </c>
      <c r="C27" s="52">
        <v>2.0</v>
      </c>
      <c r="D27" s="52">
        <v>3.0</v>
      </c>
      <c r="E27" s="87"/>
      <c r="F27" s="49" t="s">
        <v>67</v>
      </c>
      <c r="G27" s="52">
        <v>2.0</v>
      </c>
      <c r="H27" s="52">
        <v>7.5</v>
      </c>
    </row>
    <row r="28" ht="22.5" customHeight="1">
      <c r="A28" s="53" t="str">
        <f>IFERROR(__xludf.DUMMYFUNCTION("IMPORTRANGE(""https://docs.google.com/spreadsheets/d/1vsTcEcugRZXGU84Ng3dXvNCAOD3CAaUTEbnnM7tyUJg/edit?usp=sharing"",""水分とろみの基準・水分ゼリー!A5"")"),"小さじ")</f>
        <v>小さじ</v>
      </c>
      <c r="B28" s="160"/>
      <c r="C28" s="161"/>
      <c r="D28" s="160"/>
      <c r="E28" s="161"/>
      <c r="F28" s="53" t="s">
        <v>46</v>
      </c>
      <c r="G28" s="162"/>
      <c r="H28" s="163"/>
    </row>
    <row r="29" ht="7.5" customHeight="1"/>
    <row r="30" ht="22.5" customHeight="1">
      <c r="A30" s="88" t="str">
        <f>IFERROR(__xludf.DUMMYFUNCTION("IMPORTRANGE(""https://docs.google.com/spreadsheets/d/1vsTcEcugRZXGU84Ng3dXvNCAOD3CAaUTEbnnM7tyUJg/edit?usp=sharing"",""濃厚流動食・補助食品!A1"")"),"4. 濃厚流動食（経管栄養）")</f>
        <v>4. 濃厚流動食（経管栄養）</v>
      </c>
      <c r="B30" s="89"/>
      <c r="F30" s="90" t="str">
        <f>IFERROR(__xludf.DUMMYFUNCTION("IMPORTRANGE(""https://docs.google.com/spreadsheets/d/1vsTcEcugRZXGU84Ng3dXvNCAOD3CAaUTEbnnM7tyUJg/edit?usp=sharing"",""濃厚流動食・補助食品!F1"")"),"5. 補助食品、その他")</f>
        <v>5. 補助食品、その他</v>
      </c>
      <c r="G30" s="91"/>
    </row>
    <row r="31" ht="22.5" customHeight="1">
      <c r="A31" s="58" t="str">
        <f>IFERROR(__xludf.DUMMYFUNCTION("IMPORTRANGE(""https://docs.google.com/spreadsheets/d/1vsTcEcugRZXGU84Ng3dXvNCAOD3CAaUTEbnnM7tyUJg/edit?usp=sharing"",""濃厚流動食・補助食品!A2"")"),"商品名")</f>
        <v>商品名</v>
      </c>
      <c r="B31" s="59" t="s">
        <v>47</v>
      </c>
      <c r="C31" s="59"/>
      <c r="D31" s="59"/>
      <c r="E31" s="60"/>
      <c r="F31" s="164" t="s">
        <v>48</v>
      </c>
      <c r="G31" s="165" t="s">
        <v>49</v>
      </c>
      <c r="H31" s="94"/>
    </row>
    <row r="32" ht="22.5" customHeight="1">
      <c r="A32" s="63"/>
      <c r="B32" s="59"/>
      <c r="C32" s="59"/>
      <c r="D32" s="59"/>
      <c r="E32" s="67"/>
      <c r="F32" s="64" t="s">
        <v>50</v>
      </c>
      <c r="G32" s="96"/>
      <c r="H32" s="65"/>
    </row>
    <row r="33" ht="22.5" customHeight="1">
      <c r="A33" s="66"/>
      <c r="B33" s="59"/>
      <c r="C33" s="59"/>
      <c r="D33" s="67"/>
      <c r="E33" s="67"/>
      <c r="F33" s="68"/>
      <c r="G33" s="97"/>
      <c r="H33" s="69"/>
    </row>
    <row r="34" ht="7.5" customHeight="1"/>
    <row r="35" ht="22.5" customHeight="1">
      <c r="A35" s="98" t="str">
        <f>IFERROR(__xludf.DUMMYFUNCTION("IMPORTRANGE(""https://docs.google.com/spreadsheets/d/1vsTcEcugRZXGU84Ng3dXvNCAOD3CAaUTEbnnM7tyUJg/edit?usp=sharing"",""施設概要!A1"")"),"施設概要")</f>
        <v>施設概要</v>
      </c>
      <c r="B35" s="99"/>
    </row>
    <row r="36" ht="22.5" customHeight="1">
      <c r="A36" s="2" t="str">
        <f>IFERROR(__xludf.DUMMYFUNCTION("IMPORTRANGE(""https://docs.google.com/spreadsheets/d/1vsTcEcugRZXGU84Ng3dXvNCAOD3CAaUTEbnnM7tyUJg/edit?usp=sharing"",""施設概要!A2"")"),"所在地")</f>
        <v>所在地</v>
      </c>
      <c r="B36" s="136" t="s">
        <v>0</v>
      </c>
      <c r="C36" s="101"/>
      <c r="D36" s="102"/>
      <c r="E36" s="166" t="s">
        <v>1</v>
      </c>
      <c r="F36" s="104"/>
      <c r="G36" s="104"/>
      <c r="H36" s="105"/>
    </row>
    <row r="37" ht="22.5" customHeight="1">
      <c r="A37" s="2" t="str">
        <f>IFERROR(__xludf.DUMMYFUNCTION("IMPORTRANGE(""https://docs.google.com/spreadsheets/d/1vsTcEcugRZXGU84Ng3dXvNCAOD3CAaUTEbnnM7tyUJg/edit?usp=sharing"",""施設概要!A3"")"),"給食部門名")</f>
        <v>給食部門名</v>
      </c>
      <c r="B37" s="136" t="s">
        <v>2</v>
      </c>
      <c r="C37" s="101"/>
      <c r="D37" s="102"/>
      <c r="E37" s="106"/>
      <c r="H37" s="107"/>
    </row>
    <row r="38" ht="22.5" customHeight="1">
      <c r="A38" s="2" t="str">
        <f>IFERROR(__xludf.DUMMYFUNCTION("IMPORTRANGE(""https://docs.google.com/spreadsheets/d/1vsTcEcugRZXGU84Ng3dXvNCAOD3CAaUTEbnnM7tyUJg/edit?usp=sharing"",""施設概要!A4"")"),"電話")</f>
        <v>電話</v>
      </c>
      <c r="B38" s="136" t="s">
        <v>3</v>
      </c>
      <c r="C38" s="101"/>
      <c r="D38" s="102"/>
      <c r="E38" s="106"/>
      <c r="H38" s="107"/>
    </row>
    <row r="39" ht="22.5" customHeight="1">
      <c r="A39" s="108" t="str">
        <f>IFERROR(__xludf.DUMMYFUNCTION("IMPORTRANGE(""https://docs.google.com/spreadsheets/d/1vsTcEcugRZXGU84Ng3dXvNCAOD3CAaUTEbnnM7tyUJg/edit?usp=sharing"",""施設概要!A5"")"),"FAX")</f>
        <v>FAX</v>
      </c>
      <c r="B39" s="136" t="s">
        <v>4</v>
      </c>
      <c r="C39" s="101"/>
      <c r="D39" s="102"/>
      <c r="E39" s="106"/>
      <c r="H39" s="107"/>
    </row>
    <row r="40" ht="22.5" customHeight="1">
      <c r="A40" s="109" t="str">
        <f>IFERROR(__xludf.DUMMYFUNCTION("IMPORTRANGE(""https://docs.google.com/spreadsheets/d/1vsTcEcugRZXGU84Ng3dXvNCAOD3CAaUTEbnnM7tyUJg/edit?usp=sharing"",""施設概要!A6"")"),"更新日")</f>
        <v>更新日</v>
      </c>
      <c r="B40" s="167">
        <v>46093.62193001158</v>
      </c>
      <c r="C40" s="101"/>
      <c r="D40" s="102"/>
      <c r="E40" s="111"/>
      <c r="F40" s="112"/>
      <c r="G40" s="112"/>
      <c r="H40" s="113"/>
    </row>
  </sheetData>
  <mergeCells count="10">
    <mergeCell ref="B38:D38"/>
    <mergeCell ref="B39:D39"/>
    <mergeCell ref="A15:A16"/>
    <mergeCell ref="A31:A33"/>
    <mergeCell ref="G31:H31"/>
    <mergeCell ref="F32:H33"/>
    <mergeCell ref="B36:D36"/>
    <mergeCell ref="E36:H40"/>
    <mergeCell ref="B37:D37"/>
    <mergeCell ref="B40:D40"/>
  </mergeCells>
  <printOptions gridLines="1" horizontalCentered="1"/>
  <pageMargins bottom="0.75" footer="0.0" header="0.0" left="0.25" right="0.25" top="0.75"/>
  <pageSetup paperSize="9" cellComments="atEnd" orientation="portrait"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22.5" customHeight="1">
      <c r="A1" s="9" t="str">
        <f>IFERROR(__xludf.DUMMYFUNCTION("IMPORTRANGE(""https://docs.google.com/spreadsheets/d/1vsTcEcugRZXGU84Ng3dXvNCAOD3CAaUTEbnnM7tyUJg/edit?usp=sharing"",""おかず形態一覧表!A1"")"),"1. おかず形態一覧表")</f>
        <v>1. おかず形態一覧表</v>
      </c>
    </row>
    <row r="2" ht="22.5" customHeight="1">
      <c r="A2" s="10" t="str">
        <f>IFERROR(__xludf.DUMMYFUNCTION("IMPORTRANGE(""https://docs.google.com/spreadsheets/d/1vsTcEcugRZXGU84Ng3dXvNCAOD3CAaUTEbnnM7tyUJg/edit?usp=sharing"",""おかず形態一覧表!A2"")"),"食種名称")</f>
        <v>食種名称</v>
      </c>
      <c r="B2" s="11" t="s">
        <v>5</v>
      </c>
      <c r="C2" s="11" t="s">
        <v>6</v>
      </c>
      <c r="D2" s="11" t="s">
        <v>7</v>
      </c>
      <c r="E2" s="11" t="s">
        <v>8</v>
      </c>
      <c r="F2" s="11"/>
      <c r="G2" s="11"/>
      <c r="H2" s="11"/>
    </row>
    <row r="3" ht="18.75" customHeight="1">
      <c r="A3" s="12" t="str">
        <f>IFERROR(__xludf.DUMMYFUNCTION("IMPORTRANGE(""https://docs.google.com/spreadsheets/d/1vsTcEcugRZXGU84Ng3dXvNCAOD3CAaUTEbnnM7tyUJg/edit?usp=sharing"",""おかず形態一覧表!A3"")"),"肉のおかず")</f>
        <v>肉のおかず</v>
      </c>
      <c r="B3" s="13" t="s">
        <v>9</v>
      </c>
      <c r="C3" s="13" t="s">
        <v>9</v>
      </c>
      <c r="D3" s="13" t="s">
        <v>10</v>
      </c>
      <c r="E3" s="13" t="s">
        <v>11</v>
      </c>
      <c r="F3" s="13"/>
      <c r="G3" s="14"/>
      <c r="H3" s="14"/>
    </row>
    <row r="4" ht="67.5" customHeight="1">
      <c r="A4" s="15" t="str">
        <f>IFERROR(__xludf.DUMMYFUNCTION("IMPORTRANGE(""https://docs.google.com/spreadsheets/d/1vsTcEcugRZXGU84Ng3dXvNCAOD3CAaUTEbnnM7tyUJg/edit?usp=sharing"",""おかず形態一覧表!A4"")"),"画像")</f>
        <v>画像</v>
      </c>
      <c r="B4" s="16"/>
      <c r="C4" s="16"/>
      <c r="D4" s="16"/>
      <c r="E4" s="16"/>
      <c r="F4" s="16"/>
      <c r="G4" s="16"/>
      <c r="H4" s="16"/>
    </row>
    <row r="5" ht="18.75" customHeight="1">
      <c r="A5" s="12" t="str">
        <f>IFERROR(__xludf.DUMMYFUNCTION("IMPORTRANGE(""https://docs.google.com/spreadsheets/d/1vsTcEcugRZXGU84Ng3dXvNCAOD3CAaUTEbnnM7tyUJg/edit?usp=sharing"",""おかず形態一覧表!A5"")"),"魚のおかず")</f>
        <v>魚のおかず</v>
      </c>
      <c r="B5" s="14" t="s">
        <v>12</v>
      </c>
      <c r="C5" s="14" t="s">
        <v>12</v>
      </c>
      <c r="D5" s="14" t="s">
        <v>13</v>
      </c>
      <c r="E5" s="14" t="s">
        <v>14</v>
      </c>
      <c r="F5" s="14"/>
      <c r="G5" s="14"/>
      <c r="H5" s="14"/>
    </row>
    <row r="6" ht="67.5" customHeight="1">
      <c r="A6" s="15" t="str">
        <f>IFERROR(__xludf.DUMMYFUNCTION("IMPORTRANGE(""https://docs.google.com/spreadsheets/d/1vsTcEcugRZXGU84Ng3dXvNCAOD3CAaUTEbnnM7tyUJg/edit?usp=sharing"",""おかず形態一覧表!A6"")"),"画像")</f>
        <v>画像</v>
      </c>
      <c r="B6" s="17"/>
      <c r="C6" s="16"/>
      <c r="D6" s="16"/>
      <c r="E6" s="16"/>
      <c r="F6" s="16"/>
      <c r="G6" s="16"/>
      <c r="H6" s="16"/>
    </row>
    <row r="7" ht="18.75" customHeight="1">
      <c r="A7" s="12" t="str">
        <f>IFERROR(__xludf.DUMMYFUNCTION("IMPORTRANGE(""https://docs.google.com/spreadsheets/d/1vsTcEcugRZXGU84Ng3dXvNCAOD3CAaUTEbnnM7tyUJg/edit?usp=sharing"",""おかず形態一覧表!A7"")"),"野菜のおかず")</f>
        <v>野菜のおかず</v>
      </c>
      <c r="B7" s="14" t="s">
        <v>15</v>
      </c>
      <c r="C7" s="14" t="s">
        <v>15</v>
      </c>
      <c r="D7" s="14" t="s">
        <v>16</v>
      </c>
      <c r="E7" s="14" t="s">
        <v>17</v>
      </c>
      <c r="F7" s="14"/>
      <c r="G7" s="14"/>
      <c r="H7" s="14"/>
    </row>
    <row r="8" ht="67.5" customHeight="1">
      <c r="A8" s="18" t="str">
        <f>IFERROR(__xludf.DUMMYFUNCTION("IMPORTRANGE(""https://docs.google.com/spreadsheets/d/1vsTcEcugRZXGU84Ng3dXvNCAOD3CAaUTEbnnM7tyUJg/edit?usp=sharing"",""おかず形態一覧表!A8"")"),"画像")</f>
        <v>画像</v>
      </c>
      <c r="B8" s="19"/>
      <c r="C8" s="20"/>
      <c r="D8" s="20"/>
      <c r="E8" s="20"/>
      <c r="F8" s="20"/>
      <c r="G8" s="20"/>
      <c r="H8" s="20"/>
    </row>
    <row r="9" ht="112.5" customHeight="1">
      <c r="A9" s="18" t="str">
        <f>IFERROR(__xludf.DUMMYFUNCTION("IMPORTRANGE(""https://docs.google.com/spreadsheets/d/1vsTcEcugRZXGU84Ng3dXvNCAOD3CAaUTEbnnM7tyUJg/edit?usp=sharing"",""おかず形態一覧表!A9"")"),"内容")</f>
        <v>内容</v>
      </c>
      <c r="B9" s="21" t="s">
        <v>18</v>
      </c>
      <c r="C9" s="21" t="s">
        <v>19</v>
      </c>
      <c r="D9" s="21" t="s">
        <v>20</v>
      </c>
      <c r="E9" s="21" t="s">
        <v>21</v>
      </c>
      <c r="F9" s="21"/>
      <c r="G9" s="21"/>
      <c r="H9" s="21"/>
    </row>
    <row r="10" ht="45.0" customHeight="1">
      <c r="A10" s="22" t="str">
        <f>IFERROR(__xludf.DUMMYFUNCTION("IMPORTRANGE(""https://docs.google.com/spreadsheets/d/1vsTcEcugRZXGU84Ng3dXvNCAOD3CAaUTEbnnM7tyUJg/edit?usp=sharing"",""おかず形態一覧表!A10"")"),"大きさ・形状")</f>
        <v>大きさ・形状</v>
      </c>
      <c r="B10" s="23" t="s">
        <v>22</v>
      </c>
      <c r="C10" s="23" t="s">
        <v>23</v>
      </c>
      <c r="D10" s="23" t="s">
        <v>24</v>
      </c>
      <c r="E10" s="23" t="s">
        <v>25</v>
      </c>
      <c r="F10" s="23"/>
      <c r="G10" s="23"/>
      <c r="H10" s="23"/>
    </row>
    <row r="11" ht="45.0" customHeight="1">
      <c r="A11" s="22" t="str">
        <f>IFERROR(__xludf.DUMMYFUNCTION("IMPORTRANGE(""https://docs.google.com/spreadsheets/d/1vsTcEcugRZXGU84Ng3dXvNCAOD3CAaUTEbnnM7tyUJg/edit?usp=sharing"",""おかず形態一覧表!A11"")"),"咀嚼の必要性")</f>
        <v>咀嚼の必要性</v>
      </c>
      <c r="B11" s="24"/>
      <c r="C11" s="23"/>
      <c r="D11" s="23" t="s">
        <v>26</v>
      </c>
      <c r="E11" s="23" t="s">
        <v>27</v>
      </c>
      <c r="F11" s="23"/>
      <c r="G11" s="23"/>
      <c r="H11" s="23"/>
    </row>
    <row r="12" ht="22.5" customHeight="1">
      <c r="A12" s="22" t="str">
        <f>IFERROR(__xludf.DUMMYFUNCTION("IMPORTRANGE(""https://docs.google.com/spreadsheets/d/1vsTcEcugRZXGU84Ng3dXvNCAOD3CAaUTEbnnM7tyUJg/edit?usp=sharing"",""おかず形態一覧表!A12"")"),"学会分類2021")</f>
        <v>学会分類2021</v>
      </c>
      <c r="B12" s="25"/>
      <c r="C12" s="26"/>
      <c r="D12" s="26" t="s">
        <v>28</v>
      </c>
      <c r="E12" s="26" t="s">
        <v>29</v>
      </c>
      <c r="F12" s="26"/>
      <c r="G12" s="26"/>
      <c r="H12" s="26"/>
    </row>
    <row r="13" ht="22.5" customHeight="1">
      <c r="A13" s="27" t="str">
        <f>IFERROR(__xludf.DUMMYFUNCTION("IMPORTRANGE(""https://docs.google.com/spreadsheets/d/1vsTcEcugRZXGU84Ng3dXvNCAOD3CAaUTEbnnM7tyUJg/edit?usp=sharing"",""おかず形態一覧表!A13"")"),"栄養量目安")</f>
        <v>栄養量目安</v>
      </c>
      <c r="B13" s="28" t="s">
        <v>30</v>
      </c>
      <c r="C13" s="28" t="s">
        <v>30</v>
      </c>
      <c r="D13" s="28" t="s">
        <v>31</v>
      </c>
      <c r="E13" s="28" t="s">
        <v>32</v>
      </c>
      <c r="F13" s="28"/>
      <c r="G13" s="28"/>
      <c r="H13" s="28"/>
    </row>
    <row r="14" ht="22.5" customHeight="1">
      <c r="A14" s="29"/>
      <c r="B14" s="30">
        <v>1500.0</v>
      </c>
      <c r="C14" s="30">
        <v>1500.0</v>
      </c>
      <c r="D14" s="30">
        <v>1200.0</v>
      </c>
      <c r="E14" s="30">
        <v>1200.0</v>
      </c>
      <c r="F14" s="30"/>
      <c r="G14" s="30"/>
      <c r="H14" s="30"/>
    </row>
  </sheetData>
  <mergeCells count="1">
    <mergeCell ref="A13:A14"/>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22.5" customHeight="1">
      <c r="A1" s="31" t="str">
        <f>IFERROR(__xludf.DUMMYFUNCTION("IMPORTRANGE(""https://docs.google.com/spreadsheets/d/1vsTcEcugRZXGU84Ng3dXvNCAOD3CAaUTEbnnM7tyUJg/edit?usp=sharing"",""主食一覧!A1"")"),"2. 主食一覧")</f>
        <v>2. 主食一覧</v>
      </c>
    </row>
    <row r="2" ht="22.5" customHeight="1">
      <c r="A2" s="32" t="str">
        <f>IFERROR(__xludf.DUMMYFUNCTION("IMPORTRANGE(""https://docs.google.com/spreadsheets/d/1vsTcEcugRZXGU84Ng3dXvNCAOD3CAaUTEbnnM7tyUJg/edit?usp=sharing"",""主食一覧!A2"")"),"主食名称")</f>
        <v>主食名称</v>
      </c>
      <c r="B2" s="33" t="s">
        <v>33</v>
      </c>
      <c r="C2" s="33" t="s">
        <v>34</v>
      </c>
      <c r="D2" s="33" t="s">
        <v>35</v>
      </c>
      <c r="E2" s="33" t="s">
        <v>36</v>
      </c>
      <c r="F2" s="33"/>
      <c r="G2" s="33"/>
      <c r="H2" s="34"/>
    </row>
    <row r="3" ht="67.5" customHeight="1">
      <c r="A3" s="32" t="str">
        <f>IFERROR(__xludf.DUMMYFUNCTION("IMPORTRANGE(""https://docs.google.com/spreadsheets/d/1vsTcEcugRZXGU84Ng3dXvNCAOD3CAaUTEbnnM7tyUJg/edit?usp=sharing"",""主食一覧!A3"")"),"画像")</f>
        <v>画像</v>
      </c>
      <c r="B3" s="35"/>
      <c r="C3" s="35"/>
      <c r="D3" s="35"/>
      <c r="E3" s="35"/>
      <c r="F3" s="35"/>
      <c r="G3" s="35"/>
      <c r="H3" s="35"/>
    </row>
    <row r="4" ht="45.0" customHeight="1">
      <c r="A4" s="32" t="str">
        <f>IFERROR(__xludf.DUMMYFUNCTION("IMPORTRANGE(""https://docs.google.com/spreadsheets/d/1vsTcEcugRZXGU84Ng3dXvNCAOD3CAaUTEbnnM7tyUJg/edit?usp=sharing"",""主食一覧!A4"")"),"内容")</f>
        <v>内容</v>
      </c>
      <c r="B4" s="36" t="s">
        <v>37</v>
      </c>
      <c r="C4" s="36" t="s">
        <v>38</v>
      </c>
      <c r="D4" s="36" t="s">
        <v>39</v>
      </c>
      <c r="E4" s="36" t="s">
        <v>40</v>
      </c>
      <c r="F4" s="36"/>
      <c r="G4" s="36"/>
      <c r="H4" s="37"/>
    </row>
    <row r="5" ht="22.5" customHeight="1">
      <c r="A5" s="32" t="str">
        <f>IFERROR(__xludf.DUMMYFUNCTION("IMPORTRANGE(""https://docs.google.com/spreadsheets/d/1vsTcEcugRZXGU84Ng3dXvNCAOD3CAaUTEbnnM7tyUJg/edit?usp=sharing"",""主食一覧!A5"")"),"学会分類2021")</f>
        <v>学会分類2021</v>
      </c>
      <c r="B5" s="38"/>
      <c r="C5" s="38"/>
      <c r="D5" s="38"/>
      <c r="E5" s="38"/>
      <c r="F5" s="38"/>
      <c r="G5" s="38"/>
      <c r="H5" s="38"/>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22.5" customHeight="1">
      <c r="A1" s="39" t="str">
        <f>IFERROR(__xludf.DUMMYFUNCTION("IMPORTRANGE(""https://docs.google.com/spreadsheets/d/1vsTcEcugRZXGU84Ng3dXvNCAOD3CAaUTEbnnM7tyUJg/edit?usp=sharing"",""水分とろみの基準・水分ゼリー!A1"")"),"3-1. 水分とろみの基準")</f>
        <v>3-1. 水分とろみの基準</v>
      </c>
      <c r="F1" s="40" t="str">
        <f>IFERROR(__xludf.DUMMYFUNCTION("IMPORTRANGE(""https://docs.google.com/spreadsheets/d/1vsTcEcugRZXGU84Ng3dXvNCAOD3CAaUTEbnnM7tyUJg/edit?usp=sharing"",""水分とろみの基準・水分ゼリー!F1"")"),"3-2. 水分ゼリー")</f>
        <v>3-2. 水分ゼリー</v>
      </c>
    </row>
    <row r="2" ht="30.0" customHeight="1">
      <c r="A2" s="41" t="str">
        <f>IFERROR(__xludf.DUMMYFUNCTION("IMPORTRANGE(""https://docs.google.com/spreadsheets/d/1vsTcEcugRZXGU84Ng3dXvNCAOD3CAaUTEbnnM7tyUJg/edit?usp=sharing"",""水分とろみの基準・水分ゼリー!A2"")"),"学会分類2021
（とろみ）")</f>
        <v>学会分類2021
（とろみ）</v>
      </c>
      <c r="B2" s="42" t="str">
        <f>IFERROR(__xludf.DUMMYFUNCTION("IMPORTRANGE(""https://docs.google.com/spreadsheets/d/1vsTcEcugRZXGU84Ng3dXvNCAOD3CAaUTEbnnM7tyUJg/edit?usp=sharing"",""水分とろみの基準・水分ゼリー!B2"")"),"薄いとろみ")</f>
        <v>薄いとろみ</v>
      </c>
      <c r="C2" s="42" t="str">
        <f>IFERROR(__xludf.DUMMYFUNCTION("IMPORTRANGE(""https://docs.google.com/spreadsheets/d/1vsTcEcugRZXGU84Ng3dXvNCAOD3CAaUTEbnnM7tyUJg/edit?usp=sharing"",""水分とろみの基準・水分ゼリー!C2"")"),"中間のとろみ")</f>
        <v>中間のとろみ</v>
      </c>
      <c r="D2" s="42" t="str">
        <f>IFERROR(__xludf.DUMMYFUNCTION("IMPORTRANGE(""https://docs.google.com/spreadsheets/d/1vsTcEcugRZXGU84Ng3dXvNCAOD3CAaUTEbnnM7tyUJg/edit?usp=sharing"",""水分とろみの基準・水分ゼリー!D2"")"),"濃いとろみ")</f>
        <v>濃いとろみ</v>
      </c>
      <c r="E2" s="42" t="str">
        <f>IFERROR(__xludf.DUMMYFUNCTION("IMPORTRANGE(""https://docs.google.com/spreadsheets/d/1vsTcEcugRZXGU84Ng3dXvNCAOD3CAaUTEbnnM7tyUJg/edit?usp=sharing"",""水分とろみの基準・水分ゼリー!E2"")"),"")</f>
        <v/>
      </c>
      <c r="F2" s="43" t="str">
        <f>IFERROR(__xludf.DUMMYFUNCTION("IMPORTRANGE(""https://docs.google.com/spreadsheets/d/1vsTcEcugRZXGU84Ng3dXvNCAOD3CAaUTEbnnM7tyUJg/edit?usp=sharing"",""水分とろみの基準・水分ゼリー!F2"")"),"名称")</f>
        <v>名称</v>
      </c>
      <c r="G2" s="44" t="s">
        <v>41</v>
      </c>
      <c r="H2" s="44" t="s">
        <v>42</v>
      </c>
    </row>
    <row r="3" ht="22.5" customHeight="1">
      <c r="A3" s="45" t="str">
        <f>IFERROR(__xludf.DUMMYFUNCTION("IMPORTRANGE(""https://docs.google.com/spreadsheets/d/1vsTcEcugRZXGU84Ng3dXvNCAOD3CAaUTEbnnM7tyUJg/edit?usp=sharing"",""水分とろみの基準・水分ゼリー!A3"")"),"とろみ調整食品")</f>
        <v>とろみ調整食品</v>
      </c>
      <c r="B3" s="46" t="s">
        <v>43</v>
      </c>
      <c r="C3" s="46" t="s">
        <v>43</v>
      </c>
      <c r="D3" s="46" t="s">
        <v>43</v>
      </c>
      <c r="E3" s="47"/>
      <c r="F3" s="45" t="str">
        <f>IFERROR(__xludf.DUMMYFUNCTION("IMPORTRANGE(""https://docs.google.com/spreadsheets/d/1vsTcEcugRZXGU84Ng3dXvNCAOD3CAaUTEbnnM7tyUJg/edit?usp=sharing"",""水分とろみの基準・水分ゼリー!F3"")"),"とろみ調整食品")</f>
        <v>とろみ調整食品</v>
      </c>
      <c r="G3" s="48" t="s">
        <v>44</v>
      </c>
      <c r="H3" s="48" t="s">
        <v>45</v>
      </c>
    </row>
    <row r="4" ht="22.5" customHeight="1">
      <c r="A4" s="49" t="str">
        <f>IFERROR(__xludf.DUMMYFUNCTION("IMPORTRANGE(""https://docs.google.com/spreadsheets/d/1vsTcEcugRZXGU84Ng3dXvNCAOD3CAaUTEbnnM7tyUJg/edit?usp=sharing"",""水分とろみの基準・水分ゼリー!A4"")"),"水100mlあたり")</f>
        <v>水100mlあたり</v>
      </c>
      <c r="B4" s="50">
        <v>1.0</v>
      </c>
      <c r="C4" s="50">
        <v>2.0</v>
      </c>
      <c r="D4" s="50">
        <v>3.0</v>
      </c>
      <c r="E4" s="51"/>
      <c r="F4" s="45" t="str">
        <f>IFERROR(__xludf.DUMMYFUNCTION("IMPORTRANGE(""https://docs.google.com/spreadsheets/d/1vsTcEcugRZXGU84Ng3dXvNCAOD3CAaUTEbnnM7tyUJg/edit?usp=sharing"",""水分とろみの基準・水分ゼリー!F4"")"),"水100mlあたり")</f>
        <v>水100mlあたり</v>
      </c>
      <c r="G4" s="52">
        <v>2.0</v>
      </c>
      <c r="H4" s="52">
        <v>7.5</v>
      </c>
    </row>
    <row r="5" ht="22.5" customHeight="1">
      <c r="A5" s="53" t="str">
        <f>IFERROR(__xludf.DUMMYFUNCTION("IMPORTRANGE(""https://docs.google.com/spreadsheets/d/1vsTcEcugRZXGU84Ng3dXvNCAOD3CAaUTEbnnM7tyUJg/edit?usp=sharing"",""水分とろみの基準・水分ゼリー!A5"")"),"小さじ")</f>
        <v>小さじ</v>
      </c>
      <c r="B5" s="54"/>
      <c r="C5" s="55"/>
      <c r="D5" s="54"/>
      <c r="E5" s="55"/>
      <c r="F5" s="53" t="s">
        <v>46</v>
      </c>
      <c r="G5" s="54"/>
      <c r="H5" s="55"/>
    </row>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6" width="16.38"/>
    <col customWidth="1" min="7" max="7" width="32.63"/>
  </cols>
  <sheetData>
    <row r="1" ht="22.5" customHeight="1">
      <c r="A1" s="56" t="str">
        <f>IFERROR(__xludf.DUMMYFUNCTION("IMPORTRANGE(""https://docs.google.com/spreadsheets/d/1vsTcEcugRZXGU84Ng3dXvNCAOD3CAaUTEbnnM7tyUJg/edit?usp=sharing"",""濃厚流動食・補助食品!A1"")"),"4. 濃厚流動食（経管栄養）")</f>
        <v>4. 濃厚流動食（経管栄養）</v>
      </c>
      <c r="F1" s="57" t="str">
        <f>IFERROR(__xludf.DUMMYFUNCTION("IMPORTRANGE(""https://docs.google.com/spreadsheets/d/1vsTcEcugRZXGU84Ng3dXvNCAOD3CAaUTEbnnM7tyUJg/edit?usp=sharing"",""濃厚流動食・補助食品!F1"")"),"5. 補助食品、その他")</f>
        <v>5. 補助食品、その他</v>
      </c>
    </row>
    <row r="2" ht="22.5" customHeight="1">
      <c r="A2" s="58" t="str">
        <f>IFERROR(__xludf.DUMMYFUNCTION("IMPORTRANGE(""https://docs.google.com/spreadsheets/d/1vsTcEcugRZXGU84Ng3dXvNCAOD3CAaUTEbnnM7tyUJg/edit?usp=sharing"",""濃厚流動食・補助食品!A2"")"),"商品名")</f>
        <v>商品名</v>
      </c>
      <c r="B2" s="59" t="s">
        <v>47</v>
      </c>
      <c r="C2" s="59"/>
      <c r="D2" s="59"/>
      <c r="E2" s="60"/>
      <c r="F2" s="61" t="s">
        <v>48</v>
      </c>
      <c r="G2" s="62" t="s">
        <v>49</v>
      </c>
    </row>
    <row r="3" ht="22.5" customHeight="1">
      <c r="A3" s="63"/>
      <c r="B3" s="59"/>
      <c r="C3" s="59"/>
      <c r="D3" s="59"/>
      <c r="E3" s="60"/>
      <c r="F3" s="64" t="s">
        <v>50</v>
      </c>
      <c r="G3" s="65"/>
    </row>
    <row r="4" ht="22.5" customHeight="1">
      <c r="A4" s="66"/>
      <c r="B4" s="59"/>
      <c r="C4" s="59"/>
      <c r="D4" s="67"/>
      <c r="E4" s="60"/>
      <c r="F4" s="68"/>
      <c r="G4" s="69"/>
    </row>
  </sheetData>
  <mergeCells count="2">
    <mergeCell ref="A2:A4"/>
    <mergeCell ref="F3:G4"/>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30.0" customHeight="1">
      <c r="A1" s="70" t="s">
        <v>51</v>
      </c>
      <c r="B1" s="71"/>
      <c r="C1" s="71" t="s">
        <v>52</v>
      </c>
      <c r="D1" s="71"/>
      <c r="E1" s="71"/>
      <c r="F1" s="72"/>
      <c r="G1" s="72"/>
      <c r="H1" s="72"/>
      <c r="I1" s="73"/>
      <c r="J1" s="73"/>
      <c r="K1" s="73"/>
      <c r="L1" s="73"/>
      <c r="M1" s="73"/>
      <c r="N1" s="73"/>
      <c r="O1" s="73"/>
      <c r="P1" s="73"/>
      <c r="Q1" s="73"/>
      <c r="R1" s="73"/>
      <c r="S1" s="73"/>
      <c r="T1" s="73"/>
      <c r="U1" s="73"/>
      <c r="V1" s="73"/>
      <c r="W1" s="73"/>
      <c r="X1" s="73"/>
      <c r="Y1" s="73"/>
      <c r="Z1" s="73"/>
    </row>
    <row r="2" ht="7.5" customHeight="1"/>
    <row r="3" ht="22.5" customHeight="1">
      <c r="A3" s="74" t="str">
        <f>IFERROR(__xludf.DUMMYFUNCTION("IMPORTRANGE(""https://docs.google.com/spreadsheets/d/1vsTcEcugRZXGU84Ng3dXvNCAOD3CAaUTEbnnM7tyUJg/edit?usp=sharing"",""おかず形態一覧表!A1"")"),"1. おかず形態一覧表")</f>
        <v>1. おかず形態一覧表</v>
      </c>
      <c r="B3" s="75"/>
    </row>
    <row r="4" ht="22.5" customHeight="1">
      <c r="A4" s="10" t="str">
        <f>IFERROR(__xludf.DUMMYFUNCTION("IMPORTRANGE(""https://docs.google.com/spreadsheets/d/1vsTcEcugRZXGU84Ng3dXvNCAOD3CAaUTEbnnM7tyUJg/edit?usp=sharing"",""おかず形態一覧表!A2"")"),"食種名称")</f>
        <v>食種名称</v>
      </c>
      <c r="B4" s="76" t="str">
        <f>'おかず形態一覧表'!B2</f>
        <v>常食</v>
      </c>
      <c r="C4" s="76" t="str">
        <f>'おかず形態一覧表'!C2</f>
        <v>刻み食</v>
      </c>
      <c r="D4" s="76" t="str">
        <f>'おかず形態一覧表'!D2</f>
        <v>ソフト食</v>
      </c>
      <c r="E4" s="76" t="str">
        <f>'おかず形態一覧表'!E2</f>
        <v>ミキサー食</v>
      </c>
      <c r="F4" s="76" t="str">
        <f>'おかず形態一覧表'!F2</f>
        <v/>
      </c>
      <c r="G4" s="76" t="str">
        <f>'おかず形態一覧表'!G2</f>
        <v/>
      </c>
      <c r="H4" s="76" t="str">
        <f>'おかず形態一覧表'!H2</f>
        <v/>
      </c>
    </row>
    <row r="5" ht="22.5" customHeight="1">
      <c r="A5" s="10" t="str">
        <f>IFERROR(__xludf.DUMMYFUNCTION("IMPORTRANGE(""https://docs.google.com/spreadsheets/d/1vsTcEcugRZXGU84Ng3dXvNCAOD3CAaUTEbnnM7tyUJg/edit?usp=sharing"",""おかず形態一覧表!A3"")"),"肉のおかず")</f>
        <v>肉のおかず</v>
      </c>
      <c r="B5" s="77" t="str">
        <f>'おかず形態一覧表'!B3</f>
        <v>鶏肉のカレーパン粉焼き</v>
      </c>
      <c r="C5" s="77" t="str">
        <f>'おかず形態一覧表'!C3</f>
        <v>鶏肉のカレーパン粉焼き</v>
      </c>
      <c r="D5" s="77" t="str">
        <f>'おかず形態一覧表'!D3</f>
        <v>鶏肉ムース</v>
      </c>
      <c r="E5" s="77" t="str">
        <f>'おかず形態一覧表'!E3</f>
        <v>鶏肉ミキサー</v>
      </c>
      <c r="F5" s="77" t="str">
        <f>'おかず形態一覧表'!F3</f>
        <v/>
      </c>
      <c r="G5" s="77" t="str">
        <f>'おかず形態一覧表'!G3</f>
        <v/>
      </c>
      <c r="H5" s="77" t="str">
        <f>'おかず形態一覧表'!H3</f>
        <v/>
      </c>
    </row>
    <row r="6" ht="67.5" customHeight="1">
      <c r="A6" s="15" t="str">
        <f>IFERROR(__xludf.DUMMYFUNCTION("IMPORTRANGE(""https://docs.google.com/spreadsheets/d/1vsTcEcugRZXGU84Ng3dXvNCAOD3CAaUTEbnnM7tyUJg/edit?usp=sharing"",""おかず形態一覧表!A4"")"),"画像")</f>
        <v>画像</v>
      </c>
      <c r="B6" s="17" t="str">
        <f>'おかず形態一覧表'!B4</f>
        <v/>
      </c>
      <c r="C6" s="17" t="str">
        <f>'おかず形態一覧表'!C4</f>
        <v/>
      </c>
      <c r="D6" s="17" t="str">
        <f>'おかず形態一覧表'!D4</f>
        <v/>
      </c>
      <c r="E6" s="17" t="str">
        <f>'おかず形態一覧表'!E4</f>
        <v/>
      </c>
      <c r="F6" s="17" t="str">
        <f>'おかず形態一覧表'!F4</f>
        <v/>
      </c>
      <c r="G6" s="17" t="str">
        <f>'おかず形態一覧表'!G4</f>
        <v/>
      </c>
      <c r="H6" s="17" t="str">
        <f>'おかず形態一覧表'!H4</f>
        <v/>
      </c>
    </row>
    <row r="7" ht="22.5" customHeight="1">
      <c r="A7" s="10" t="str">
        <f>IFERROR(__xludf.DUMMYFUNCTION("IMPORTRANGE(""https://docs.google.com/spreadsheets/d/1vsTcEcugRZXGU84Ng3dXvNCAOD3CAaUTEbnnM7tyUJg/edit?usp=sharing"",""おかず形態一覧表!A5"")"),"魚のおかず")</f>
        <v>魚のおかず</v>
      </c>
      <c r="B7" s="77" t="str">
        <f>'おかず形態一覧表'!B5</f>
        <v>赤魚の粕漬焼き</v>
      </c>
      <c r="C7" s="77" t="str">
        <f>'おかず形態一覧表'!C5</f>
        <v>赤魚の粕漬焼き</v>
      </c>
      <c r="D7" s="77" t="str">
        <f>'おかず形態一覧表'!D5</f>
        <v>鮭ムース</v>
      </c>
      <c r="E7" s="77" t="str">
        <f>'おかず形態一覧表'!E5</f>
        <v>鮭ミキサー</v>
      </c>
      <c r="F7" s="77" t="str">
        <f>'おかず形態一覧表'!F5</f>
        <v/>
      </c>
      <c r="G7" s="77" t="str">
        <f>'おかず形態一覧表'!G5</f>
        <v/>
      </c>
      <c r="H7" s="77" t="str">
        <f>'おかず形態一覧表'!H5</f>
        <v/>
      </c>
    </row>
    <row r="8" ht="67.5" customHeight="1">
      <c r="A8" s="15" t="str">
        <f>IFERROR(__xludf.DUMMYFUNCTION("IMPORTRANGE(""https://docs.google.com/spreadsheets/d/1vsTcEcugRZXGU84Ng3dXvNCAOD3CAaUTEbnnM7tyUJg/edit?usp=sharing"",""おかず形態一覧表!A6"")"),"画像")</f>
        <v>画像</v>
      </c>
      <c r="B8" s="17" t="str">
        <f>'おかず形態一覧表'!B6</f>
        <v/>
      </c>
      <c r="C8" s="17" t="str">
        <f>'おかず形態一覧表'!C6</f>
        <v/>
      </c>
      <c r="D8" s="17" t="str">
        <f>'おかず形態一覧表'!D6</f>
        <v/>
      </c>
      <c r="E8" s="17" t="str">
        <f>'おかず形態一覧表'!E6</f>
        <v/>
      </c>
      <c r="F8" s="17" t="str">
        <f>'おかず形態一覧表'!F6</f>
        <v/>
      </c>
      <c r="G8" s="17" t="str">
        <f>'おかず形態一覧表'!G6</f>
        <v/>
      </c>
      <c r="H8" s="17" t="str">
        <f>'おかず形態一覧表'!H6</f>
        <v/>
      </c>
    </row>
    <row r="9" ht="22.5" customHeight="1">
      <c r="A9" s="10" t="str">
        <f>IFERROR(__xludf.DUMMYFUNCTION("IMPORTRANGE(""https://docs.google.com/spreadsheets/d/1vsTcEcugRZXGU84Ng3dXvNCAOD3CAaUTEbnnM7tyUJg/edit?usp=sharing"",""おかず形態一覧表!A7"")"),"野菜のおかず")</f>
        <v>野菜のおかず</v>
      </c>
      <c r="B9" s="77" t="str">
        <f>'おかず形態一覧表'!B7</f>
        <v>ふきの煮物</v>
      </c>
      <c r="C9" s="77" t="str">
        <f>'おかず形態一覧表'!C7</f>
        <v>ふきの煮物</v>
      </c>
      <c r="D9" s="77" t="str">
        <f>'おかず形態一覧表'!D7</f>
        <v>煮物ムース</v>
      </c>
      <c r="E9" s="77" t="str">
        <f>'おかず形態一覧表'!E7</f>
        <v>煮物ミキサー</v>
      </c>
      <c r="F9" s="77" t="str">
        <f>'おかず形態一覧表'!F7</f>
        <v/>
      </c>
      <c r="G9" s="77" t="str">
        <f>'おかず形態一覧表'!G7</f>
        <v/>
      </c>
      <c r="H9" s="77" t="str">
        <f>'おかず形態一覧表'!H7</f>
        <v/>
      </c>
    </row>
    <row r="10" ht="67.5" customHeight="1">
      <c r="A10" s="18" t="str">
        <f>IFERROR(__xludf.DUMMYFUNCTION("IMPORTRANGE(""https://docs.google.com/spreadsheets/d/1vsTcEcugRZXGU84Ng3dXvNCAOD3CAaUTEbnnM7tyUJg/edit?usp=sharing"",""おかず形態一覧表!A8"")"),"画像")</f>
        <v>画像</v>
      </c>
      <c r="B10" s="19" t="str">
        <f>'おかず形態一覧表'!B8</f>
        <v/>
      </c>
      <c r="C10" s="19" t="str">
        <f>'おかず形態一覧表'!C8</f>
        <v/>
      </c>
      <c r="D10" s="19" t="str">
        <f>'おかず形態一覧表'!D8</f>
        <v/>
      </c>
      <c r="E10" s="19" t="str">
        <f>'おかず形態一覧表'!E8</f>
        <v/>
      </c>
      <c r="F10" s="19" t="str">
        <f>'おかず形態一覧表'!F8</f>
        <v/>
      </c>
      <c r="G10" s="19" t="str">
        <f>'おかず形態一覧表'!G8</f>
        <v/>
      </c>
      <c r="H10" s="19" t="str">
        <f>'おかず形態一覧表'!H8</f>
        <v/>
      </c>
    </row>
    <row r="11" ht="112.5" customHeight="1">
      <c r="A11" s="18" t="str">
        <f>IFERROR(__xludf.DUMMYFUNCTION("IMPORTRANGE(""https://docs.google.com/spreadsheets/d/1vsTcEcugRZXGU84Ng3dXvNCAOD3CAaUTEbnnM7tyUJg/edit?usp=sharing"",""おかず形態一覧表!A9"")"),"内容")</f>
        <v>内容</v>
      </c>
      <c r="B11" s="78" t="str">
        <f>'おかず形態一覧表'!B9</f>
        <v>一般的な食事</v>
      </c>
      <c r="C11" s="78" t="str">
        <f>'おかず形態一覧表'!C9</f>
        <v>1㎝以下に細かく刻んだもの</v>
      </c>
      <c r="D11" s="78" t="str">
        <f>'おかず形態一覧表'!D9</f>
        <v>既製品のソフト食を使用</v>
      </c>
      <c r="E11" s="78" t="str">
        <f>'おかず形態一覧表'!E9</f>
        <v>ソフト食をミキサーにかけ、とろみをつけたもの</v>
      </c>
      <c r="F11" s="78" t="str">
        <f>'おかず形態一覧表'!F9</f>
        <v/>
      </c>
      <c r="G11" s="78" t="str">
        <f>'おかず形態一覧表'!G9</f>
        <v/>
      </c>
      <c r="H11" s="78" t="str">
        <f>'おかず形態一覧表'!H9</f>
        <v/>
      </c>
    </row>
    <row r="12" ht="45.0" customHeight="1">
      <c r="A12" s="22" t="str">
        <f>IFERROR(__xludf.DUMMYFUNCTION("IMPORTRANGE(""https://docs.google.com/spreadsheets/d/1vsTcEcugRZXGU84Ng3dXvNCAOD3CAaUTEbnnM7tyUJg/edit?usp=sharing"",""おかず形態一覧表!A10"")"),"大きさ・形状")</f>
        <v>大きさ・形状</v>
      </c>
      <c r="B12" s="24" t="str">
        <f>'おかず形態一覧表'!B10</f>
        <v>通常の大きさ</v>
      </c>
      <c r="C12" s="24" t="str">
        <f>'おかず形態一覧表'!C10</f>
        <v>1㎝以下</v>
      </c>
      <c r="D12" s="24" t="str">
        <f>'おかず形態一覧表'!D10</f>
        <v>ムース状</v>
      </c>
      <c r="E12" s="24" t="str">
        <f>'おかず形態一覧表'!E10</f>
        <v>ペースト状</v>
      </c>
      <c r="F12" s="24" t="str">
        <f>'おかず形態一覧表'!F10</f>
        <v/>
      </c>
      <c r="G12" s="24" t="str">
        <f>'おかず形態一覧表'!G10</f>
        <v/>
      </c>
      <c r="H12" s="24" t="str">
        <f>'おかず形態一覧表'!H10</f>
        <v/>
      </c>
    </row>
    <row r="13" ht="45.0" customHeight="1">
      <c r="A13" s="22" t="str">
        <f>IFERROR(__xludf.DUMMYFUNCTION("IMPORTRANGE(""https://docs.google.com/spreadsheets/d/1vsTcEcugRZXGU84Ng3dXvNCAOD3CAaUTEbnnM7tyUJg/edit?usp=sharing"",""おかず形態一覧表!A11"")"),"咀嚼の必要性")</f>
        <v>咀嚼の必要性</v>
      </c>
      <c r="B13" s="24" t="str">
        <f>'おかず形態一覧表'!B11</f>
        <v/>
      </c>
      <c r="C13" s="24" t="str">
        <f>'おかず形態一覧表'!C11</f>
        <v/>
      </c>
      <c r="D13" s="24" t="str">
        <f>'おかず形態一覧表'!D11</f>
        <v>舌でつぶせる</v>
      </c>
      <c r="E13" s="24" t="str">
        <f>'おかず形態一覧表'!E11</f>
        <v>噛まなくてよい</v>
      </c>
      <c r="F13" s="24" t="str">
        <f>'おかず形態一覧表'!F11</f>
        <v/>
      </c>
      <c r="G13" s="24" t="str">
        <f>'おかず形態一覧表'!G11</f>
        <v/>
      </c>
      <c r="H13" s="24" t="str">
        <f>'おかず形態一覧表'!H11</f>
        <v/>
      </c>
    </row>
    <row r="14" ht="22.5" customHeight="1">
      <c r="A14" s="22" t="str">
        <f>IFERROR(__xludf.DUMMYFUNCTION("IMPORTRANGE(""https://docs.google.com/spreadsheets/d/1vsTcEcugRZXGU84Ng3dXvNCAOD3CAaUTEbnnM7tyUJg/edit?usp=sharing"",""おかず形態一覧表!A12"")"),"学会分類2021")</f>
        <v>学会分類2021</v>
      </c>
      <c r="B14" s="25" t="str">
        <f>'おかず形態一覧表'!B12</f>
        <v/>
      </c>
      <c r="C14" s="25" t="str">
        <f>'おかず形態一覧表'!C12</f>
        <v/>
      </c>
      <c r="D14" s="25" t="str">
        <f>'おかず形態一覧表'!D12</f>
        <v>3</v>
      </c>
      <c r="E14" s="25" t="str">
        <f>'おかず形態一覧表'!E12</f>
        <v>2-1</v>
      </c>
      <c r="F14" s="25" t="str">
        <f>'おかず形態一覧表'!F12</f>
        <v/>
      </c>
      <c r="G14" s="25" t="str">
        <f>'おかず形態一覧表'!G12</f>
        <v/>
      </c>
      <c r="H14" s="25" t="str">
        <f>'おかず形態一覧表'!H12</f>
        <v/>
      </c>
    </row>
    <row r="15" ht="22.5" customHeight="1">
      <c r="A15" s="27" t="str">
        <f>IFERROR(__xludf.DUMMYFUNCTION("IMPORTRANGE(""https://docs.google.com/spreadsheets/d/1vsTcEcugRZXGU84Ng3dXvNCAOD3CAaUTEbnnM7tyUJg/edit?usp=sharing"",""おかず形態一覧表!A13"")"),"栄養量目安")</f>
        <v>栄養量目安</v>
      </c>
      <c r="B15" s="79" t="str">
        <f>'おかず形態一覧表'!B13</f>
        <v>米飯160</v>
      </c>
      <c r="C15" s="79" t="str">
        <f>'おかず形態一覧表'!C13</f>
        <v>米飯160</v>
      </c>
      <c r="D15" s="79" t="str">
        <f>'おかず形態一覧表'!D13</f>
        <v>全粥300</v>
      </c>
      <c r="E15" s="79" t="str">
        <f>'おかず形態一覧表'!E13</f>
        <v>ミキサー粥300</v>
      </c>
      <c r="F15" s="79" t="str">
        <f>'おかず形態一覧表'!F13</f>
        <v/>
      </c>
      <c r="G15" s="79" t="str">
        <f>'おかず形態一覧表'!G13</f>
        <v/>
      </c>
      <c r="H15" s="79" t="str">
        <f>'おかず形態一覧表'!H13</f>
        <v/>
      </c>
    </row>
    <row r="16" ht="22.5" customHeight="1">
      <c r="A16" s="29"/>
      <c r="B16" s="80">
        <f>'おかず形態一覧表'!B14</f>
        <v>1500</v>
      </c>
      <c r="C16" s="80">
        <f>'おかず形態一覧表'!C14</f>
        <v>1500</v>
      </c>
      <c r="D16" s="80">
        <f>'おかず形態一覧表'!D14</f>
        <v>1200</v>
      </c>
      <c r="E16" s="80">
        <f>'おかず形態一覧表'!E14</f>
        <v>1200</v>
      </c>
      <c r="F16" s="80" t="str">
        <f>'おかず形態一覧表'!F14</f>
        <v/>
      </c>
      <c r="G16" s="80" t="str">
        <f>'おかず形態一覧表'!G14</f>
        <v/>
      </c>
      <c r="H16" s="80" t="str">
        <f>'おかず形態一覧表'!H14</f>
        <v/>
      </c>
    </row>
    <row r="17" ht="7.5" customHeight="1"/>
    <row r="18" ht="22.5" customHeight="1">
      <c r="A18" s="81" t="str">
        <f>IFERROR(__xludf.DUMMYFUNCTION("IMPORTRANGE(""https://docs.google.com/spreadsheets/d/1vsTcEcugRZXGU84Ng3dXvNCAOD3CAaUTEbnnM7tyUJg/edit?usp=sharing"",""主食一覧!A1"")"),"2. 主食一覧")</f>
        <v>2. 主食一覧</v>
      </c>
      <c r="B18" s="82"/>
    </row>
    <row r="19" ht="22.5" customHeight="1">
      <c r="A19" s="32" t="str">
        <f>IFERROR(__xludf.DUMMYFUNCTION("IMPORTRANGE(""https://docs.google.com/spreadsheets/d/1vsTcEcugRZXGU84Ng3dXvNCAOD3CAaUTEbnnM7tyUJg/edit?usp=sharing"",""主食一覧!A2"")"),"主食名称")</f>
        <v>主食名称</v>
      </c>
      <c r="B19" s="34" t="str">
        <f>'主食一覧'!B2</f>
        <v>米飯</v>
      </c>
      <c r="C19" s="34" t="str">
        <f>'主食一覧'!C2</f>
        <v>軟飯</v>
      </c>
      <c r="D19" s="34" t="str">
        <f>'主食一覧'!D2</f>
        <v>全粥</v>
      </c>
      <c r="E19" s="34" t="str">
        <f>'主食一覧'!E2</f>
        <v>ミキサー粥</v>
      </c>
      <c r="F19" s="34" t="str">
        <f>'主食一覧'!F2</f>
        <v/>
      </c>
      <c r="G19" s="34" t="str">
        <f>'主食一覧'!G2</f>
        <v/>
      </c>
      <c r="H19" s="34" t="str">
        <f>'主食一覧'!H2</f>
        <v/>
      </c>
    </row>
    <row r="20" ht="67.5" customHeight="1">
      <c r="A20" s="32" t="str">
        <f>IFERROR(__xludf.DUMMYFUNCTION("IMPORTRANGE(""https://docs.google.com/spreadsheets/d/1vsTcEcugRZXGU84Ng3dXvNCAOD3CAaUTEbnnM7tyUJg/edit?usp=sharing"",""主食一覧!A3"")"),"画像")</f>
        <v>画像</v>
      </c>
      <c r="B20" s="35" t="str">
        <f>'主食一覧'!B3</f>
        <v/>
      </c>
      <c r="C20" s="35" t="str">
        <f>'主食一覧'!C3</f>
        <v/>
      </c>
      <c r="D20" s="35" t="str">
        <f>'主食一覧'!D3</f>
        <v/>
      </c>
      <c r="E20" s="35" t="str">
        <f>'主食一覧'!E3</f>
        <v/>
      </c>
      <c r="F20" s="35" t="str">
        <f>'主食一覧'!F3</f>
        <v/>
      </c>
      <c r="G20" s="35" t="str">
        <f>'主食一覧'!G3</f>
        <v/>
      </c>
      <c r="H20" s="35" t="str">
        <f>'主食一覧'!H3</f>
        <v/>
      </c>
    </row>
    <row r="21" ht="45.0" customHeight="1">
      <c r="A21" s="32" t="str">
        <f>IFERROR(__xludf.DUMMYFUNCTION("IMPORTRANGE(""https://docs.google.com/spreadsheets/d/1vsTcEcugRZXGU84Ng3dXvNCAOD3CAaUTEbnnM7tyUJg/edit?usp=sharing"",""主食一覧!A4"")"),"内容")</f>
        <v>内容</v>
      </c>
      <c r="B21" s="83" t="str">
        <f>'主食一覧'!B4</f>
        <v>通常のごはん</v>
      </c>
      <c r="C21" s="83" t="str">
        <f>'主食一覧'!C4</f>
        <v>米飯と水を3:2の割合で混ぜ水分をとばしたもの</v>
      </c>
      <c r="D21" s="83" t="str">
        <f>'主食一覧'!D4</f>
        <v>通常の全粥</v>
      </c>
      <c r="E21" s="83" t="str">
        <f>'主食一覧'!E4</f>
        <v>全粥に2％スベラカーゼを加えミキサーにかけたもの</v>
      </c>
      <c r="F21" s="83" t="str">
        <f>'主食一覧'!F4</f>
        <v/>
      </c>
      <c r="G21" s="83" t="str">
        <f>'主食一覧'!G4</f>
        <v/>
      </c>
      <c r="H21" s="83" t="str">
        <f>'主食一覧'!H4</f>
        <v/>
      </c>
    </row>
    <row r="22" ht="22.5" customHeight="1">
      <c r="A22" s="32" t="str">
        <f>IFERROR(__xludf.DUMMYFUNCTION("IMPORTRANGE(""https://docs.google.com/spreadsheets/d/1vsTcEcugRZXGU84Ng3dXvNCAOD3CAaUTEbnnM7tyUJg/edit?usp=sharing"",""主食一覧!A5"")"),"学会分類2021")</f>
        <v>学会分類2021</v>
      </c>
      <c r="B22" s="84" t="str">
        <f>'主食一覧'!B5</f>
        <v/>
      </c>
      <c r="C22" s="84" t="str">
        <f>'主食一覧'!C5</f>
        <v/>
      </c>
      <c r="D22" s="84" t="str">
        <f>'主食一覧'!D5</f>
        <v/>
      </c>
      <c r="E22" s="84" t="str">
        <f>'主食一覧'!E5</f>
        <v/>
      </c>
      <c r="F22" s="84" t="str">
        <f>'主食一覧'!F5</f>
        <v/>
      </c>
      <c r="G22" s="84" t="str">
        <f>'主食一覧'!G5</f>
        <v/>
      </c>
      <c r="H22" s="84" t="str">
        <f>'主食一覧'!H5</f>
        <v/>
      </c>
    </row>
    <row r="23" ht="7.5" customHeight="1"/>
    <row r="24" ht="22.5" customHeight="1">
      <c r="A24" s="40" t="str">
        <f>IFERROR(__xludf.DUMMYFUNCTION("IMPORTRANGE(""https://docs.google.com/spreadsheets/d/1vsTcEcugRZXGU84Ng3dXvNCAOD3CAaUTEbnnM7tyUJg/edit?usp=sharing"",""水分とろみの基準・水分ゼリー!A1"")"),"3-1. 水分とろみの基準")</f>
        <v>3-1. 水分とろみの基準</v>
      </c>
      <c r="B24" s="85"/>
      <c r="F24" s="40" t="str">
        <f>IFERROR(__xludf.DUMMYFUNCTION("IMPORTRANGE(""https://docs.google.com/spreadsheets/d/1vsTcEcugRZXGU84Ng3dXvNCAOD3CAaUTEbnnM7tyUJg/edit?usp=sharing"",""水分とろみの基準・水分ゼリー!F1"")"),"3-2. 水分ゼリー")</f>
        <v>3-2. 水分ゼリー</v>
      </c>
      <c r="G24" s="85"/>
    </row>
    <row r="25" ht="30.0" customHeight="1">
      <c r="A25" s="41" t="str">
        <f>IFERROR(__xludf.DUMMYFUNCTION("IMPORTRANGE(""https://docs.google.com/spreadsheets/d/1vsTcEcugRZXGU84Ng3dXvNCAOD3CAaUTEbnnM7tyUJg/edit?usp=sharing"",""水分とろみの基準・水分ゼリー!A2"")"),"学会分類2021
（とろみ）")</f>
        <v>学会分類2021
（とろみ）</v>
      </c>
      <c r="B25" s="42" t="str">
        <f>IFERROR(__xludf.DUMMYFUNCTION("IMPORTRANGE(""https://docs.google.com/spreadsheets/d/1vsTcEcugRZXGU84Ng3dXvNCAOD3CAaUTEbnnM7tyUJg/edit?usp=sharing"",""水分とろみの基準・水分ゼリー!B2"")"),"薄いとろみ")</f>
        <v>薄いとろみ</v>
      </c>
      <c r="C25" s="42" t="str">
        <f>IFERROR(__xludf.DUMMYFUNCTION("IMPORTRANGE(""https://docs.google.com/spreadsheets/d/1vsTcEcugRZXGU84Ng3dXvNCAOD3CAaUTEbnnM7tyUJg/edit?usp=sharing"",""水分とろみの基準・水分ゼリー!C2"")"),"中間のとろみ")</f>
        <v>中間のとろみ</v>
      </c>
      <c r="D25" s="42" t="str">
        <f>IFERROR(__xludf.DUMMYFUNCTION("IMPORTRANGE(""https://docs.google.com/spreadsheets/d/1vsTcEcugRZXGU84Ng3dXvNCAOD3CAaUTEbnnM7tyUJg/edit?usp=sharing"",""水分とろみの基準・水分ゼリー!D2"")"),"濃いとろみ")</f>
        <v>濃いとろみ</v>
      </c>
      <c r="E25" s="42" t="str">
        <f>IFERROR(__xludf.DUMMYFUNCTION("IMPORTRANGE(""https://docs.google.com/spreadsheets/d/1vsTcEcugRZXGU84Ng3dXvNCAOD3CAaUTEbnnM7tyUJg/edit?usp=sharing"",""水分とろみの基準・水分ゼリー!E2"")"),"")</f>
        <v/>
      </c>
      <c r="F25" s="43" t="str">
        <f>IFERROR(__xludf.DUMMYFUNCTION("IMPORTRANGE(""https://docs.google.com/spreadsheets/d/1vsTcEcugRZXGU84Ng3dXvNCAOD3CAaUTEbnnM7tyUJg/edit?usp=sharing"",""水分とろみの基準・水分ゼリー!F2"")"),"名称")</f>
        <v>名称</v>
      </c>
      <c r="G25" s="86" t="str">
        <f>'水分とろみの基準・水分ゼリー'!G2</f>
        <v>お茶ゼリー</v>
      </c>
      <c r="H25" s="86" t="str">
        <f>'水分とろみの基準・水分ゼリー'!H2</f>
        <v>イオンゼリー</v>
      </c>
    </row>
    <row r="26" ht="22.5" customHeight="1">
      <c r="A26" s="45" t="str">
        <f>IFERROR(__xludf.DUMMYFUNCTION("IMPORTRANGE(""https://docs.google.com/spreadsheets/d/1vsTcEcugRZXGU84Ng3dXvNCAOD3CAaUTEbnnM7tyUJg/edit?usp=sharing"",""水分とろみの基準・水分ゼリー!A3"")"),"とろみ調整食品")</f>
        <v>とろみ調整食品</v>
      </c>
      <c r="B26" s="47" t="str">
        <f>'水分とろみの基準・水分ゼリー'!B3</f>
        <v>つるりんこクイックリー</v>
      </c>
      <c r="C26" s="47" t="str">
        <f>'水分とろみの基準・水分ゼリー'!C3</f>
        <v>つるりんこクイックリー</v>
      </c>
      <c r="D26" s="47" t="str">
        <f>'水分とろみの基準・水分ゼリー'!D3</f>
        <v>つるりんこクイックリー</v>
      </c>
      <c r="E26" s="47" t="str">
        <f>'水分とろみの基準・水分ゼリー'!E3</f>
        <v/>
      </c>
      <c r="F26" s="45" t="str">
        <f>IFERROR(__xludf.DUMMYFUNCTION("IMPORTRANGE(""https://docs.google.com/spreadsheets/d/1vsTcEcugRZXGU84Ng3dXvNCAOD3CAaUTEbnnM7tyUJg/edit?usp=sharing"",""水分とろみの基準・水分ゼリー!F3"")"),"とろみ調整食品")</f>
        <v>とろみ調整食品</v>
      </c>
      <c r="G26" s="47" t="str">
        <f>'水分とろみの基準・水分ゼリー'!G3</f>
        <v>イナアガー</v>
      </c>
      <c r="H26" s="47" t="str">
        <f>'水分とろみの基準・水分ゼリー'!H3</f>
        <v>イオンサポート</v>
      </c>
    </row>
    <row r="27" ht="22.5" customHeight="1">
      <c r="A27" s="49" t="str">
        <f>IFERROR(__xludf.DUMMYFUNCTION("IMPORTRANGE(""https://docs.google.com/spreadsheets/d/1vsTcEcugRZXGU84Ng3dXvNCAOD3CAaUTEbnnM7tyUJg/edit?usp=sharing"",""水分とろみの基準・水分ゼリー!A4"")"),"水100mlあたり")</f>
        <v>水100mlあたり</v>
      </c>
      <c r="B27" s="87">
        <f>'水分とろみの基準・水分ゼリー'!B4</f>
        <v>1</v>
      </c>
      <c r="C27" s="87">
        <f>'水分とろみの基準・水分ゼリー'!C4</f>
        <v>2</v>
      </c>
      <c r="D27" s="87">
        <f>'水分とろみの基準・水分ゼリー'!D4</f>
        <v>3</v>
      </c>
      <c r="E27" s="87" t="str">
        <f>'水分とろみの基準・水分ゼリー'!E4</f>
        <v/>
      </c>
      <c r="F27" s="45" t="str">
        <f>IFERROR(__xludf.DUMMYFUNCTION("IMPORTRANGE(""https://docs.google.com/spreadsheets/d/1vsTcEcugRZXGU84Ng3dXvNCAOD3CAaUTEbnnM7tyUJg/edit?usp=sharing"",""水分とろみの基準・水分ゼリー!F4"")"),"水100mlあたり")</f>
        <v>水100mlあたり</v>
      </c>
      <c r="G27" s="87">
        <f>'水分とろみの基準・水分ゼリー'!G4</f>
        <v>2</v>
      </c>
      <c r="H27" s="87">
        <f>'水分とろみの基準・水分ゼリー'!H4</f>
        <v>7.5</v>
      </c>
    </row>
    <row r="28" ht="22.5" customHeight="1">
      <c r="A28" s="53" t="str">
        <f>IFERROR(__xludf.DUMMYFUNCTION("IMPORTRANGE(""https://docs.google.com/spreadsheets/d/1vsTcEcugRZXGU84Ng3dXvNCAOD3CAaUTEbnnM7tyUJg/edit?usp=sharing"",""水分とろみの基準・水分ゼリー!A5"")"),"小さじ")</f>
        <v>小さじ</v>
      </c>
      <c r="B28" s="55" t="str">
        <f>'水分とろみの基準・水分ゼリー'!B5</f>
        <v/>
      </c>
      <c r="C28" s="55" t="str">
        <f>'水分とろみの基準・水分ゼリー'!C5</f>
        <v/>
      </c>
      <c r="D28" s="55" t="str">
        <f>'水分とろみの基準・水分ゼリー'!D5</f>
        <v/>
      </c>
      <c r="E28" s="55" t="str">
        <f>'水分とろみの基準・水分ゼリー'!E5</f>
        <v/>
      </c>
      <c r="F28" s="53" t="s">
        <v>46</v>
      </c>
      <c r="G28" s="55" t="str">
        <f>'水分とろみの基準・水分ゼリー'!G5</f>
        <v/>
      </c>
      <c r="H28" s="55" t="str">
        <f>'水分とろみの基準・水分ゼリー'!H5</f>
        <v/>
      </c>
    </row>
    <row r="29" ht="7.5" customHeight="1"/>
    <row r="30" ht="22.5" customHeight="1">
      <c r="A30" s="88" t="str">
        <f>IFERROR(__xludf.DUMMYFUNCTION("IMPORTRANGE(""https://docs.google.com/spreadsheets/d/1vsTcEcugRZXGU84Ng3dXvNCAOD3CAaUTEbnnM7tyUJg/edit?usp=sharing"",""濃厚流動食・補助食品!A1"")"),"4. 濃厚流動食（経管栄養）")</f>
        <v>4. 濃厚流動食（経管栄養）</v>
      </c>
      <c r="B30" s="89"/>
      <c r="F30" s="90" t="str">
        <f>IFERROR(__xludf.DUMMYFUNCTION("IMPORTRANGE(""https://docs.google.com/spreadsheets/d/1vsTcEcugRZXGU84Ng3dXvNCAOD3CAaUTEbnnM7tyUJg/edit?usp=sharing"",""濃厚流動食・補助食品!F1"")"),"5. 補助食品、その他")</f>
        <v>5. 補助食品、その他</v>
      </c>
      <c r="G30" s="91"/>
    </row>
    <row r="31" ht="22.5" customHeight="1">
      <c r="A31" s="58" t="str">
        <f>IFERROR(__xludf.DUMMYFUNCTION("IMPORTRANGE(""https://docs.google.com/spreadsheets/d/1vsTcEcugRZXGU84Ng3dXvNCAOD3CAaUTEbnnM7tyUJg/edit?usp=sharing"",""濃厚流動食・補助食品!A2"")"),"商品名")</f>
        <v>商品名</v>
      </c>
      <c r="B31" s="67" t="str">
        <f>'濃厚流動食・補助食品'!B2</f>
        <v>エコフロー</v>
      </c>
      <c r="C31" s="67" t="str">
        <f>'濃厚流動食・補助食品'!C2</f>
        <v/>
      </c>
      <c r="D31" s="67" t="str">
        <f>'濃厚流動食・補助食品'!D2</f>
        <v/>
      </c>
      <c r="E31" s="60" t="str">
        <f>'濃厚流動食・補助食品'!E2</f>
        <v/>
      </c>
      <c r="F31" s="92" t="str">
        <f>'濃厚流動食・補助食品'!F2</f>
        <v>0j・1j対応：可</v>
      </c>
      <c r="G31" s="93" t="str">
        <f>'濃厚流動食・補助食品'!G2</f>
        <v>（実費）</v>
      </c>
      <c r="H31" s="94"/>
    </row>
    <row r="32" ht="22.5" customHeight="1">
      <c r="A32" s="63"/>
      <c r="B32" s="67" t="str">
        <f>'濃厚流動食・補助食品'!B3</f>
        <v/>
      </c>
      <c r="C32" s="67" t="str">
        <f>'濃厚流動食・補助食品'!C3</f>
        <v/>
      </c>
      <c r="D32" s="67" t="str">
        <f>'濃厚流動食・補助食品'!D3</f>
        <v/>
      </c>
      <c r="E32" s="67" t="str">
        <f>'濃厚流動食・補助食品'!E3</f>
        <v/>
      </c>
      <c r="F32" s="95" t="str">
        <f>'濃厚流動食・補助食品'!F3</f>
        <v>ブリックゼリー・エンシュアゼリー・粉飴ムースなど必要に応じてその他の対応可</v>
      </c>
      <c r="G32" s="96"/>
      <c r="H32" s="65"/>
    </row>
    <row r="33" ht="22.5" customHeight="1">
      <c r="A33" s="66"/>
      <c r="B33" s="67" t="str">
        <f>'濃厚流動食・補助食品'!B4</f>
        <v/>
      </c>
      <c r="C33" s="67" t="str">
        <f>'濃厚流動食・補助食品'!C4</f>
        <v/>
      </c>
      <c r="D33" s="67" t="str">
        <f>'濃厚流動食・補助食品'!D4</f>
        <v/>
      </c>
      <c r="E33" s="67" t="str">
        <f>'濃厚流動食・補助食品'!E4</f>
        <v/>
      </c>
      <c r="F33" s="68"/>
      <c r="G33" s="97"/>
      <c r="H33" s="69"/>
    </row>
    <row r="34" ht="7.5" customHeight="1"/>
    <row r="35" ht="22.5" customHeight="1">
      <c r="A35" s="98" t="str">
        <f>IFERROR(__xludf.DUMMYFUNCTION("IMPORTRANGE(""https://docs.google.com/spreadsheets/d/1vsTcEcugRZXGU84Ng3dXvNCAOD3CAaUTEbnnM7tyUJg/edit?usp=sharing"",""施設概要!A1"")"),"施設概要")</f>
        <v>施設概要</v>
      </c>
      <c r="B35" s="99"/>
    </row>
    <row r="36" ht="22.5" customHeight="1">
      <c r="A36" s="2" t="str">
        <f>IFERROR(__xludf.DUMMYFUNCTION("IMPORTRANGE(""https://docs.google.com/spreadsheets/d/1vsTcEcugRZXGU84Ng3dXvNCAOD3CAaUTEbnnM7tyUJg/edit?usp=sharing"",""施設概要!A2"")"),"所在地")</f>
        <v>所在地</v>
      </c>
      <c r="B36" s="100" t="str">
        <f>'施設概要'!B2</f>
        <v>〒956-0013　新潟市秋葉区田島109番地</v>
      </c>
      <c r="C36" s="101"/>
      <c r="D36" s="102"/>
      <c r="E36" s="103" t="str">
        <f>'施設概要'!C2</f>
        <v>平成29年6月にオープンしたユニット型特別養護老人ホームで、藤花のサテライト施設です。荻川ほのぼの保育園と同じ建物で、園児との交流を日常的に行っています。ユニットで炊飯や盛り付けを行い、入居者様のこれまでの生活と変わらない家庭的な雰囲気と風景の提供を心掛けています。「暮らしの場である」ということを大切に、安定した体調で穏やかに過ごしていただけるよう多職種でサポートします。</v>
      </c>
      <c r="F36" s="104"/>
      <c r="G36" s="104"/>
      <c r="H36" s="105"/>
    </row>
    <row r="37" ht="22.5" customHeight="1">
      <c r="A37" s="2" t="str">
        <f>IFERROR(__xludf.DUMMYFUNCTION("IMPORTRANGE(""https://docs.google.com/spreadsheets/d/1vsTcEcugRZXGU84Ng3dXvNCAOD3CAaUTEbnnM7tyUJg/edit?usp=sharing"",""施設概要!A3"")"),"給食部門名")</f>
        <v>給食部門名</v>
      </c>
      <c r="B37" s="100" t="str">
        <f>'施設概要'!B3</f>
        <v>なし</v>
      </c>
      <c r="C37" s="101"/>
      <c r="D37" s="102"/>
      <c r="E37" s="106"/>
      <c r="H37" s="107"/>
    </row>
    <row r="38" ht="22.5" customHeight="1">
      <c r="A38" s="2" t="str">
        <f>IFERROR(__xludf.DUMMYFUNCTION("IMPORTRANGE(""https://docs.google.com/spreadsheets/d/1vsTcEcugRZXGU84Ng3dXvNCAOD3CAaUTEbnnM7tyUJg/edit?usp=sharing"",""施設概要!A4"")"),"電話")</f>
        <v>電話</v>
      </c>
      <c r="B38" s="100" t="str">
        <f>'施設概要'!B4</f>
        <v>0250-24-2111</v>
      </c>
      <c r="C38" s="101"/>
      <c r="D38" s="102"/>
      <c r="E38" s="106"/>
      <c r="H38" s="107"/>
    </row>
    <row r="39" ht="22.5" customHeight="1">
      <c r="A39" s="108" t="str">
        <f>IFERROR(__xludf.DUMMYFUNCTION("IMPORTRANGE(""https://docs.google.com/spreadsheets/d/1vsTcEcugRZXGU84Ng3dXvNCAOD3CAaUTEbnnM7tyUJg/edit?usp=sharing"",""施設概要!A5"")"),"FAX")</f>
        <v>FAX</v>
      </c>
      <c r="B39" s="100" t="str">
        <f>'施設概要'!B5</f>
        <v>0250-24-2114</v>
      </c>
      <c r="C39" s="101"/>
      <c r="D39" s="102"/>
      <c r="E39" s="106"/>
      <c r="H39" s="107"/>
    </row>
    <row r="40" ht="22.5" customHeight="1">
      <c r="A40" s="109" t="str">
        <f>IFERROR(__xludf.DUMMYFUNCTION("IMPORTRANGE(""https://docs.google.com/spreadsheets/d/1vsTcEcugRZXGU84Ng3dXvNCAOD3CAaUTEbnnM7tyUJg/edit?usp=sharing"",""施設概要!A6"")"),"更新日")</f>
        <v>更新日</v>
      </c>
      <c r="B40" s="110">
        <f>'施設概要'!B6</f>
        <v>46093.62193</v>
      </c>
      <c r="C40" s="101"/>
      <c r="D40" s="102"/>
      <c r="E40" s="111"/>
      <c r="F40" s="112"/>
      <c r="G40" s="112"/>
      <c r="H40" s="113"/>
    </row>
  </sheetData>
  <mergeCells count="10">
    <mergeCell ref="B38:D38"/>
    <mergeCell ref="B39:D39"/>
    <mergeCell ref="A15:A16"/>
    <mergeCell ref="A31:A33"/>
    <mergeCell ref="G31:H31"/>
    <mergeCell ref="F32:H33"/>
    <mergeCell ref="B36:D36"/>
    <mergeCell ref="E36:H40"/>
    <mergeCell ref="B37:D37"/>
    <mergeCell ref="B40:D40"/>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2" width="16.38"/>
    <col customWidth="1" min="3" max="3" width="10.13"/>
    <col customWidth="1" min="4" max="4" width="15.13"/>
  </cols>
  <sheetData>
    <row r="1">
      <c r="A1" s="114" t="s">
        <v>53</v>
      </c>
      <c r="B1" s="115"/>
      <c r="C1" s="115"/>
      <c r="D1" s="115"/>
    </row>
    <row r="2">
      <c r="A2" s="116" t="s">
        <v>54</v>
      </c>
      <c r="B2" s="117"/>
      <c r="C2" s="118" t="s">
        <v>55</v>
      </c>
      <c r="D2" s="119" t="s">
        <v>56</v>
      </c>
    </row>
    <row r="3">
      <c r="A3" s="120" t="s">
        <v>57</v>
      </c>
      <c r="B3" s="121"/>
      <c r="C3" s="122" t="b">
        <v>0</v>
      </c>
      <c r="D3" s="123"/>
    </row>
    <row r="4">
      <c r="A4" s="124"/>
      <c r="B4" s="124"/>
      <c r="C4" s="124"/>
      <c r="D4" s="124"/>
    </row>
    <row r="5">
      <c r="A5" s="125" t="s">
        <v>58</v>
      </c>
      <c r="B5" s="125" t="s">
        <v>59</v>
      </c>
      <c r="C5" s="124"/>
      <c r="D5" s="124"/>
    </row>
    <row r="6">
      <c r="A6" s="126">
        <v>46093.0</v>
      </c>
      <c r="B6" s="127" t="s">
        <v>60</v>
      </c>
    </row>
    <row r="7">
      <c r="A7" s="126">
        <v>46093.62193403935</v>
      </c>
      <c r="B7" s="127" t="s">
        <v>60</v>
      </c>
    </row>
  </sheetData>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18.88"/>
  </cols>
  <sheetData>
    <row r="1">
      <c r="A1" s="124" t="s">
        <v>61</v>
      </c>
      <c r="B1" s="124"/>
    </row>
    <row r="2">
      <c r="A2" s="124" t="s">
        <v>58</v>
      </c>
      <c r="B2" s="124" t="s">
        <v>62</v>
      </c>
    </row>
    <row r="3">
      <c r="A3" s="128">
        <v>46066.68188716435</v>
      </c>
      <c r="B3" s="127" t="s">
        <v>63</v>
      </c>
    </row>
    <row r="4">
      <c r="A4" s="128">
        <v>46093.61730454861</v>
      </c>
      <c r="B4" s="127" t="s">
        <v>63</v>
      </c>
    </row>
    <row r="5">
      <c r="A5" s="128">
        <v>46093.62066973379</v>
      </c>
      <c r="B5" s="127" t="s">
        <v>63</v>
      </c>
    </row>
  </sheetData>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workbookViewId="0"/>
  </sheetViews>
  <sheetFormatPr customHeight="1" defaultColWidth="12.63" defaultRowHeight="15.75"/>
  <cols>
    <col customWidth="1" min="1" max="1" width="16.38"/>
    <col customWidth="1" min="2" max="2" width="48.88"/>
    <col customWidth="1" min="3" max="3" width="65.13"/>
  </cols>
  <sheetData>
    <row r="1" ht="22.5" customHeight="1">
      <c r="A1" s="129" t="str">
        <f>IFERROR(__xludf.DUMMYFUNCTION("IMPORTRANGE(""https://docs.google.com/spreadsheets/d/1vsTcEcugRZXGU84Ng3dXvNCAOD3CAaUTEbnnM7tyUJg/edit?usp=sharing"",""施設概要!A1"")"),"施設概要")</f>
        <v>施設概要</v>
      </c>
      <c r="B1" s="130"/>
      <c r="C1" s="130"/>
    </row>
    <row r="2" ht="22.5" customHeight="1">
      <c r="A2" s="131" t="str">
        <f>IFERROR(__xludf.DUMMYFUNCTION("IMPORTRANGE(""https://docs.google.com/spreadsheets/d/1vsTcEcugRZXGU84Ng3dXvNCAOD3CAaUTEbnnM7tyUJg/edit?usp=sharing"",""施設概要!A2"")"),"所在地")</f>
        <v>所在地</v>
      </c>
      <c r="B2" s="132" t="s">
        <v>0</v>
      </c>
      <c r="C2" s="133" t="s">
        <v>1</v>
      </c>
    </row>
    <row r="3" ht="22.5" customHeight="1">
      <c r="A3" s="2" t="str">
        <f>IFERROR(__xludf.DUMMYFUNCTION("IMPORTRANGE(""https://docs.google.com/spreadsheets/d/1vsTcEcugRZXGU84Ng3dXvNCAOD3CAaUTEbnnM7tyUJg/edit?usp=sharing"",""施設概要!A3"")"),"給食部門名")</f>
        <v>給食部門名</v>
      </c>
      <c r="B3" s="134" t="s">
        <v>2</v>
      </c>
      <c r="C3" s="135"/>
    </row>
    <row r="4" ht="22.5" customHeight="1">
      <c r="A4" s="2" t="str">
        <f>IFERROR(__xludf.DUMMYFUNCTION("IMPORTRANGE(""https://docs.google.com/spreadsheets/d/1vsTcEcugRZXGU84Ng3dXvNCAOD3CAaUTEbnnM7tyUJg/edit?usp=sharing"",""施設概要!A4"")"),"電話")</f>
        <v>電話</v>
      </c>
      <c r="B4" s="136" t="s">
        <v>3</v>
      </c>
      <c r="C4" s="135"/>
    </row>
    <row r="5" ht="22.5" customHeight="1">
      <c r="A5" s="108" t="str">
        <f>IFERROR(__xludf.DUMMYFUNCTION("IMPORTRANGE(""https://docs.google.com/spreadsheets/d/1vsTcEcugRZXGU84Ng3dXvNCAOD3CAaUTEbnnM7tyUJg/edit?usp=sharing"",""施設概要!A5"")"),"FAX")</f>
        <v>FAX</v>
      </c>
      <c r="B5" s="137" t="s">
        <v>4</v>
      </c>
      <c r="C5" s="135"/>
    </row>
    <row r="6" ht="22.5" customHeight="1">
      <c r="A6" s="109" t="str">
        <f>IFERROR(__xludf.DUMMYFUNCTION("IMPORTRANGE(""https://docs.google.com/spreadsheets/d/1vsTcEcugRZXGU84Ng3dXvNCAOD3CAaUTEbnnM7tyUJg/edit?usp=sharing"",""施設概要!A6"")"),"更新日")</f>
        <v>更新日</v>
      </c>
      <c r="B6" s="138">
        <v>46093.62193001158</v>
      </c>
      <c r="C6" s="139"/>
    </row>
  </sheetData>
  <mergeCells count="1">
    <mergeCell ref="C2:C6"/>
  </mergeCells>
  <drawing r:id="rId1"/>
</worksheet>
</file>