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施設概要" sheetId="1" r:id="rId5"/>
    <sheet state="visible" name="おかず形態一覧表" sheetId="2" r:id="rId6"/>
    <sheet state="visible" name="主食一覧" sheetId="3" r:id="rId7"/>
    <sheet state="visible" name="水分とろみの基準・水分ゼリー" sheetId="4" r:id="rId8"/>
    <sheet state="visible" name="濃厚流動食・補助食品" sheetId="5" r:id="rId9"/>
    <sheet state="visible" name="PDF出力" sheetId="6" r:id="rId10"/>
    <sheet state="visible" name="更新記録" sheetId="7" r:id="rId11"/>
    <sheet state="visible" name="作業記録" sheetId="8" r:id="rId12"/>
    <sheet state="visible" name="施設概要ウェブ出力" sheetId="9" r:id="rId13"/>
    <sheet state="visible" name="おかず形態一覧表ウェブ出力" sheetId="10" r:id="rId14"/>
    <sheet state="visible" name="主食一覧ウェブ出力" sheetId="11" r:id="rId15"/>
    <sheet state="visible" name="水分とろみの基準・水分ゼリーウェブ出力" sheetId="12" r:id="rId16"/>
    <sheet state="visible" name="濃厚流動食・補助食品ウェブ出力" sheetId="13" r:id="rId17"/>
    <sheet state="visible" name="PDFウェブ出力" sheetId="14" r:id="rId18"/>
  </sheets>
  <definedNames/>
  <calcPr/>
</workbook>
</file>

<file path=xl/sharedStrings.xml><?xml version="1.0" encoding="utf-8"?>
<sst xmlns="http://schemas.openxmlformats.org/spreadsheetml/2006/main" count="233" uniqueCount="70">
  <si>
    <t>米飯</t>
  </si>
  <si>
    <t>常食</t>
  </si>
  <si>
    <t>全粥</t>
  </si>
  <si>
    <t>刻み</t>
  </si>
  <si>
    <t>粥ムース</t>
  </si>
  <si>
    <t>粥ミキサームース</t>
  </si>
  <si>
    <t>カッター</t>
  </si>
  <si>
    <t>ミキサー</t>
  </si>
  <si>
    <t>〒946-0305　新潟県魚沼市大栃山628-1</t>
  </si>
  <si>
    <t>鶏肉とかぼちゃの甘酢炒め</t>
  </si>
  <si>
    <t>デイサービスセンターを併設。多職種協働で入所者の栄養状態や摂食状況の把握の確認、ご利用者個々の嗜好や状態に応じた食事内容・形態・食具を準備し、安全においしく食事を食べていただけるように努めています。毎月の行事を含め月2～3回の行事食や毎月おやつバイキングを行い食べる楽しみをもっていただけるようにしております。</t>
  </si>
  <si>
    <t>なし</t>
  </si>
  <si>
    <t>025-796-3711（代）</t>
  </si>
  <si>
    <t>025-796-3008（代）</t>
  </si>
  <si>
    <t>通常のごはん
重量比
＝米1：水1.4</t>
  </si>
  <si>
    <t>カレイの紫蘇味噌焼き</t>
  </si>
  <si>
    <t>魚ムースの紫蘇味噌焼き</t>
  </si>
  <si>
    <t>通常の全粥
重量比
＝米1：水6</t>
  </si>
  <si>
    <t>通常の粥にホット＆ソフト２.4％を加えたもの</t>
  </si>
  <si>
    <t>粥をミキサーにかけたものにホット＆ソフト２％を加えたもの</t>
  </si>
  <si>
    <t>4</t>
  </si>
  <si>
    <t>3</t>
  </si>
  <si>
    <t>1ｊ</t>
  </si>
  <si>
    <t>大根とひじきの和え混ぜ</t>
  </si>
  <si>
    <t>大根と野菜の和え混ぜ</t>
  </si>
  <si>
    <t>一般的な食事</t>
  </si>
  <si>
    <t>調理後細かく刻む</t>
  </si>
  <si>
    <t>調理後ロボクープでわずかに粒が残る程度まで撹拌。（食材によりミキサームース・とろみナールを加えて調整している）</t>
  </si>
  <si>
    <t>料理後ロボクープで滑らかになるまで撹拌（ミキサームースを使用しムース状にしている）</t>
  </si>
  <si>
    <t>お茶ゼリー</t>
  </si>
  <si>
    <t>通常の大きさ</t>
  </si>
  <si>
    <t>イオンゼリー</t>
  </si>
  <si>
    <t>５mm程度</t>
  </si>
  <si>
    <t>やや粒の残る
ペースト状</t>
  </si>
  <si>
    <t>ペースト状ムース状</t>
  </si>
  <si>
    <t>歯茎でつぶせる</t>
  </si>
  <si>
    <t>舌でつぶせる</t>
  </si>
  <si>
    <t>噛まなくて良い</t>
  </si>
  <si>
    <t>とろみナールplus</t>
  </si>
  <si>
    <t>3/2-2</t>
  </si>
  <si>
    <t>2-2/2-1</t>
  </si>
  <si>
    <t>ゼラチンと寒天を混合</t>
  </si>
  <si>
    <t>米飯150</t>
  </si>
  <si>
    <t>全粥240</t>
  </si>
  <si>
    <t>全粥210ｇ・粥ﾑｰｽ210</t>
  </si>
  <si>
    <t>粥ﾐｷｻｰﾑｰｽ180</t>
  </si>
  <si>
    <t>0.7g</t>
  </si>
  <si>
    <t>1g</t>
  </si>
  <si>
    <t>2g</t>
  </si>
  <si>
    <t>寒天0.3g ゼラチン1g</t>
  </si>
  <si>
    <t>小さじ</t>
  </si>
  <si>
    <t>特別養護老人ホーム</t>
  </si>
  <si>
    <t>ラクフィール</t>
  </si>
  <si>
    <t>Ｏｊ・１ｊ対応：可</t>
  </si>
  <si>
    <t>メイバランスソフトゼリー</t>
  </si>
  <si>
    <t>寿和ホーム</t>
  </si>
  <si>
    <t>更新記録シート</t>
  </si>
  <si>
    <t>同意の確認</t>
  </si>
  <si>
    <t>チェック</t>
  </si>
  <si>
    <t>↓ 氏名を入力 ↓</t>
  </si>
  <si>
    <t>更新内容について施設長の同意を得ました</t>
  </si>
  <si>
    <t>日時</t>
  </si>
  <si>
    <t>氏名</t>
  </si>
  <si>
    <t>志田奈緒子</t>
  </si>
  <si>
    <t>作業記録</t>
  </si>
  <si>
    <t>名前</t>
  </si>
  <si>
    <t xml:space="preserve"> </t>
  </si>
  <si>
    <t>栄養量目安</t>
  </si>
  <si>
    <t>とろみ調整食品</t>
  </si>
  <si>
    <t>水100mlあたり</t>
  </si>
</sst>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yyyy/MM/dd"/>
    <numFmt numFmtId="165" formatCode="@ g"/>
    <numFmt numFmtId="166" formatCode="0.0 &quot;g&quot;"/>
    <numFmt numFmtId="167" formatCode="#,##0 &quot;kcal&quot;"/>
    <numFmt numFmtId="168" formatCode="@ 杯"/>
    <numFmt numFmtId="169" formatCode="m/d/yyyy h:mm:ss"/>
    <numFmt numFmtId="170" formatCode="m-d"/>
    <numFmt numFmtId="171" formatCode="@ &quot;g&quot;"/>
    <numFmt numFmtId="172" formatCode="@ &quot;杯&quot;"/>
  </numFmts>
  <fonts count="22">
    <font>
      <sz val="10.0"/>
      <color rgb="FF000000"/>
      <name val="Arial"/>
      <scheme val="minor"/>
    </font>
    <font>
      <b/>
      <color rgb="FFFFFFFF"/>
      <name val="Arial"/>
      <scheme val="minor"/>
    </font>
    <font>
      <b/>
      <color theme="1"/>
      <name val="Arial"/>
      <scheme val="minor"/>
    </font>
    <font>
      <color theme="1"/>
      <name val="Arial"/>
      <scheme val="minor"/>
    </font>
    <font>
      <b/>
      <sz val="10.0"/>
      <color theme="1"/>
      <name val="Arial"/>
      <scheme val="minor"/>
    </font>
    <font>
      <sz val="8.0"/>
      <color theme="1"/>
      <name val="Arial"/>
      <scheme val="minor"/>
    </font>
    <font>
      <sz val="9.0"/>
      <color theme="1"/>
      <name val="Arial"/>
      <scheme val="minor"/>
    </font>
    <font/>
    <font>
      <b/>
      <sz val="9.0"/>
      <color rgb="FFFFFFFF"/>
      <name val="Arial"/>
      <scheme val="minor"/>
    </font>
    <font>
      <b/>
      <sz val="12.0"/>
      <color theme="1"/>
      <name val="Arial"/>
      <scheme val="minor"/>
    </font>
    <font>
      <b/>
      <sz val="10.0"/>
      <color rgb="FF000000"/>
      <name val="Arial"/>
      <scheme val="minor"/>
    </font>
    <font>
      <sz val="7.0"/>
      <color theme="1"/>
      <name val="Arial"/>
      <scheme val="minor"/>
    </font>
    <font>
      <b/>
      <sz val="8.0"/>
      <color rgb="FFFFFFFF"/>
      <name val="Arial"/>
      <scheme val="minor"/>
    </font>
    <font>
      <b/>
      <sz val="14.0"/>
      <color rgb="FFFF3300"/>
      <name val="Arial"/>
      <scheme val="minor"/>
    </font>
    <font>
      <b/>
      <sz val="16.0"/>
      <color rgb="FFFF3300"/>
      <name val="Arial"/>
      <scheme val="minor"/>
    </font>
    <font>
      <sz val="14.0"/>
      <color rgb="FFFF3300"/>
      <name val="Arial"/>
      <scheme val="minor"/>
    </font>
    <font>
      <sz val="14.0"/>
      <color theme="1"/>
      <name val="Arial"/>
      <scheme val="minor"/>
    </font>
    <font>
      <color theme="1"/>
      <name val="Arial"/>
    </font>
    <font>
      <sz val="9.0"/>
      <color theme="1"/>
      <name val="Arial"/>
    </font>
    <font>
      <color rgb="FFFF0000"/>
      <name val="Arial"/>
    </font>
    <font>
      <b/>
      <sz val="12.0"/>
      <color rgb="FF00AF50"/>
      <name val="Arial"/>
      <scheme val="minor"/>
    </font>
    <font>
      <b/>
      <sz val="12.0"/>
      <color rgb="FFFF3300"/>
      <name val="Arial"/>
      <scheme val="minor"/>
    </font>
  </fonts>
  <fills count="15">
    <fill>
      <patternFill patternType="none"/>
    </fill>
    <fill>
      <patternFill patternType="lightGray"/>
    </fill>
    <fill>
      <patternFill patternType="solid">
        <fgColor rgb="FFFF3300"/>
        <bgColor rgb="FFFF3300"/>
      </patternFill>
    </fill>
    <fill>
      <patternFill patternType="solid">
        <fgColor rgb="FFFF0000"/>
        <bgColor rgb="FFFF0000"/>
      </patternFill>
    </fill>
    <fill>
      <patternFill patternType="solid">
        <fgColor rgb="FF00AF50"/>
        <bgColor rgb="FF00AF50"/>
      </patternFill>
    </fill>
    <fill>
      <patternFill patternType="solid">
        <fgColor rgb="FFDBF7B8"/>
        <bgColor rgb="FFDBF7B8"/>
      </patternFill>
    </fill>
    <fill>
      <patternFill patternType="solid">
        <fgColor rgb="FFFFCCA6"/>
        <bgColor rgb="FFFFCCA6"/>
      </patternFill>
    </fill>
    <fill>
      <patternFill patternType="solid">
        <fgColor rgb="FFFFE0E0"/>
        <bgColor rgb="FFFFE0E0"/>
      </patternFill>
    </fill>
    <fill>
      <patternFill patternType="solid">
        <fgColor rgb="FF0033CC"/>
        <bgColor rgb="FF0033CC"/>
      </patternFill>
    </fill>
    <fill>
      <patternFill patternType="solid">
        <fgColor rgb="FFFFF2CC"/>
        <bgColor rgb="FFFFF2CC"/>
      </patternFill>
    </fill>
    <fill>
      <patternFill patternType="solid">
        <fgColor rgb="FFB4DCF9"/>
        <bgColor rgb="FFB4DCF9"/>
      </patternFill>
    </fill>
    <fill>
      <patternFill patternType="solid">
        <fgColor rgb="FF6F2F9F"/>
        <bgColor rgb="FF6F2F9F"/>
      </patternFill>
    </fill>
    <fill>
      <patternFill patternType="solid">
        <fgColor rgb="FF959595"/>
        <bgColor rgb="FF959595"/>
      </patternFill>
    </fill>
    <fill>
      <patternFill patternType="solid">
        <fgColor rgb="FFDBDFF4"/>
        <bgColor rgb="FFDBDFF4"/>
      </patternFill>
    </fill>
    <fill>
      <patternFill patternType="solid">
        <fgColor rgb="FFF3F3F3"/>
        <bgColor rgb="FFF3F3F3"/>
      </patternFill>
    </fill>
  </fills>
  <borders count="53">
    <border/>
    <border>
      <left style="thin">
        <color rgb="FFFF3300"/>
      </left>
      <right style="thin">
        <color rgb="FFFF3300"/>
      </right>
      <top style="thin">
        <color rgb="FFFF3300"/>
      </top>
      <bottom style="thin">
        <color rgb="FFFF3300"/>
      </bottom>
    </border>
    <border>
      <left style="thin">
        <color rgb="FF00AF50"/>
      </left>
      <right style="thin">
        <color rgb="FF00AF50"/>
      </right>
      <top style="thin">
        <color rgb="FF00AF50"/>
      </top>
      <bottom style="thin">
        <color rgb="FF00AF50"/>
      </bottom>
    </border>
    <border>
      <left style="thin">
        <color rgb="FFFF0000"/>
      </left>
      <right style="thin">
        <color rgb="FFFF0000"/>
      </right>
      <top style="thin">
        <color rgb="FFFF0000"/>
      </top>
      <bottom style="thin">
        <color rgb="FFFF0000"/>
      </bottom>
    </border>
    <border>
      <left style="thin">
        <color rgb="FFFF3300"/>
      </left>
      <right style="thin">
        <color rgb="FFFF3300"/>
      </right>
      <top style="thin">
        <color rgb="FFFF3300"/>
      </top>
    </border>
    <border>
      <left style="thin">
        <color rgb="FFFF3300"/>
      </left>
      <right style="thin">
        <color rgb="FFFF3300"/>
      </right>
    </border>
    <border>
      <left style="thin">
        <color rgb="FFFF0000"/>
      </left>
      <right style="thin">
        <color rgb="FFFF0000"/>
      </right>
      <top style="thin">
        <color rgb="FFFF0000"/>
      </top>
    </border>
    <border>
      <left style="thin">
        <color rgb="FFFF0000"/>
      </left>
      <right style="thin">
        <color rgb="FFFF0000"/>
      </right>
    </border>
    <border>
      <left style="thin">
        <color rgb="FF0033CC"/>
      </left>
      <top style="thin">
        <color rgb="FF0033CC"/>
      </top>
      <bottom style="thin">
        <color rgb="FF0033CC"/>
      </bottom>
    </border>
    <border>
      <right style="thin">
        <color rgb="FFFF3300"/>
      </right>
    </border>
    <border>
      <left style="thin">
        <color rgb="FFFF0000"/>
      </left>
      <right style="thin">
        <color rgb="FFFF0000"/>
      </right>
      <bottom style="thin">
        <color rgb="FFFF0000"/>
      </bottom>
    </border>
    <border>
      <left style="thin">
        <color rgb="FF0033CC"/>
      </left>
      <right style="thin">
        <color rgb="FF0033CC"/>
      </right>
      <top style="thin">
        <color rgb="FF0033CC"/>
      </top>
      <bottom style="thin">
        <color rgb="FF0033CC"/>
      </bottom>
    </border>
    <border>
      <left style="thin">
        <color rgb="FFFF3300"/>
      </left>
      <right style="thin">
        <color rgb="FFFF3300"/>
      </right>
      <bottom style="thin">
        <color rgb="FFFF3300"/>
      </bottom>
    </border>
    <border>
      <right style="thin">
        <color rgb="FFFF3300"/>
      </right>
      <bottom style="thin">
        <color rgb="FFFF3300"/>
      </bottom>
    </border>
    <border>
      <left style="thin">
        <color rgb="FF0033CC"/>
      </left>
      <right style="thin">
        <color rgb="FF0033CC"/>
      </right>
      <top style="thin">
        <color rgb="FF0033CC"/>
      </top>
    </border>
    <border>
      <left style="thin">
        <color rgb="FFFF3300"/>
      </left>
      <top style="thin">
        <color rgb="FFFF3300"/>
      </top>
    </border>
    <border>
      <left style="thin">
        <color rgb="FFFF3300"/>
      </left>
      <bottom style="thin">
        <color rgb="FFFF3300"/>
      </bottom>
    </border>
    <border>
      <left style="thin">
        <color rgb="FF6F2F9F"/>
      </left>
      <right style="thin">
        <color rgb="FF6F2F9F"/>
      </right>
      <top style="thin">
        <color rgb="FF6F2F9F"/>
      </top>
      <bottom style="thin">
        <color rgb="FF6F2F9F"/>
      </bottom>
    </border>
    <border>
      <bottom style="medium">
        <color rgb="FFFF3300"/>
      </bottom>
    </border>
    <border>
      <left style="thin">
        <color rgb="FF959595"/>
      </left>
      <right style="thin">
        <color rgb="FF959595"/>
      </right>
      <top style="thin">
        <color rgb="FF959595"/>
      </top>
      <bottom style="thin">
        <color rgb="FF959595"/>
      </bottom>
    </border>
    <border>
      <left style="thin">
        <color rgb="FF6F2F9F"/>
      </left>
      <right style="thin">
        <color rgb="FF6F2F9F"/>
      </right>
      <top style="thin">
        <color rgb="FF6F2F9F"/>
      </top>
    </border>
    <border>
      <left style="thin">
        <color rgb="FF6F2F9F"/>
      </left>
      <top style="thin">
        <color rgb="FF6F2F9F"/>
      </top>
      <bottom style="thin">
        <color rgb="FF6F2F9F"/>
      </bottom>
    </border>
    <border>
      <left style="thin">
        <color rgb="FF959595"/>
      </left>
      <top style="thin">
        <color rgb="FF959595"/>
      </top>
    </border>
    <border>
      <left style="thin">
        <color rgb="FF6F2F9F"/>
      </left>
      <right style="thin">
        <color rgb="FF6F2F9F"/>
      </right>
    </border>
    <border>
      <right style="thin">
        <color rgb="FF959595"/>
      </right>
      <top style="thin">
        <color rgb="FF959595"/>
      </top>
    </border>
    <border>
      <left style="thin">
        <color rgb="FF6F2F9F"/>
      </left>
      <right style="thin">
        <color rgb="FF6F2F9F"/>
      </right>
      <bottom style="thin">
        <color rgb="FF6F2F9F"/>
      </bottom>
    </border>
    <border>
      <left style="thin">
        <color rgb="FF959595"/>
      </left>
      <bottom style="thin">
        <color rgb="FF959595"/>
      </bottom>
    </border>
    <border>
      <right style="thin">
        <color rgb="FF959595"/>
      </right>
      <bottom style="thin">
        <color rgb="FF959595"/>
      </bottom>
    </border>
    <border>
      <left style="thin">
        <color rgb="FFFF3300"/>
      </left>
      <top style="thin">
        <color rgb="FFFF3300"/>
      </top>
      <bottom style="thin">
        <color rgb="FFFF3300"/>
      </bottom>
    </border>
    <border>
      <right style="thin">
        <color rgb="FFFF3300"/>
      </right>
      <top style="thin">
        <color rgb="FFFF3300"/>
      </top>
      <bottom style="thin">
        <color rgb="FFFF3300"/>
      </bottom>
    </border>
    <border>
      <bottom style="thin">
        <color rgb="FF000000"/>
      </bottom>
    </border>
    <border>
      <left style="thin">
        <color rgb="FF000000"/>
      </left>
      <bottom style="thin">
        <color rgb="FF000000"/>
      </bottom>
    </border>
    <border>
      <right style="thin">
        <color rgb="FF000000"/>
      </right>
      <bottom style="thin">
        <color rgb="FF000000"/>
      </bottom>
    </border>
    <border>
      <left style="thin">
        <color rgb="FFFF0000"/>
      </left>
      <bottom style="thin">
        <color rgb="FFFF0000"/>
      </bottom>
    </border>
    <border>
      <left style="thin">
        <color rgb="FFFF0000"/>
      </left>
      <top style="thin">
        <color rgb="FFFF0000"/>
      </top>
      <bottom style="thin">
        <color rgb="FFFF0000"/>
      </bottom>
    </border>
    <border>
      <left style="thin">
        <color rgb="FFFF0000"/>
      </left>
      <top style="thin">
        <color rgb="FFFF0000"/>
      </top>
    </border>
    <border>
      <left style="thin">
        <color rgb="FF959595"/>
      </left>
      <right style="thin">
        <color rgb="FF959595"/>
      </right>
      <top style="thin">
        <color rgb="FF959595"/>
      </top>
    </border>
    <border>
      <left style="thin">
        <color rgb="FF00AF50"/>
      </left>
      <top style="thin">
        <color rgb="FF00AF50"/>
      </top>
      <bottom style="thin">
        <color rgb="FF00AF50"/>
      </bottom>
    </border>
    <border>
      <right style="thin">
        <color rgb="FF00AF50"/>
      </right>
      <top style="thin">
        <color rgb="FF00AF50"/>
      </top>
      <bottom style="thin">
        <color rgb="FF00AF50"/>
      </bottom>
    </border>
    <border>
      <right style="thin">
        <color rgb="FF0033CC"/>
      </right>
      <top style="thin">
        <color rgb="FF0033CC"/>
      </top>
      <bottom style="thin">
        <color rgb="FF0033CC"/>
      </bottom>
    </border>
    <border>
      <right style="thin">
        <color rgb="FF6F2F9F"/>
      </right>
      <top style="thin">
        <color rgb="FF6F2F9F"/>
      </top>
      <bottom style="thin">
        <color rgb="FF6F2F9F"/>
      </bottom>
    </border>
    <border>
      <left style="thin">
        <color rgb="FF959595"/>
      </left>
      <top style="thin">
        <color rgb="FF959595"/>
      </top>
      <bottom style="thin">
        <color rgb="FF959595"/>
      </bottom>
    </border>
    <border>
      <right style="thin">
        <color rgb="FF959595"/>
      </right>
      <top style="thin">
        <color rgb="FF959595"/>
      </top>
      <bottom style="thin">
        <color rgb="FF959595"/>
      </bottom>
    </border>
    <border>
      <top style="thin">
        <color rgb="FF959595"/>
      </top>
    </border>
    <border>
      <bottom style="thin">
        <color rgb="FF959595"/>
      </bottom>
    </border>
    <border>
      <right style="thin">
        <color rgb="FFFF0000"/>
      </right>
      <top style="thin">
        <color rgb="FFFF0000"/>
      </top>
      <bottom style="thin">
        <color rgb="FFFF0000"/>
      </bottom>
    </border>
    <border>
      <top style="thin">
        <color rgb="FFFF0000"/>
      </top>
      <bottom style="thin">
        <color rgb="FFFF0000"/>
      </bottom>
    </border>
    <border>
      <top style="thin">
        <color rgb="FFFF0000"/>
      </top>
    </border>
    <border>
      <right style="thin">
        <color rgb="FFFF0000"/>
      </right>
      <top style="thin">
        <color rgb="FFFF0000"/>
      </top>
    </border>
    <border>
      <left style="thin">
        <color rgb="FFFF0000"/>
      </left>
    </border>
    <border>
      <right style="thin">
        <color rgb="FFFF0000"/>
      </right>
    </border>
    <border>
      <bottom style="thin">
        <color rgb="FFFF0000"/>
      </bottom>
    </border>
    <border>
      <right style="thin">
        <color rgb="FFFF0000"/>
      </right>
      <bottom style="thin">
        <color rgb="FFFF0000"/>
      </bottom>
    </border>
  </borders>
  <cellStyleXfs count="1">
    <xf borderId="0" fillId="0" fontId="0" numFmtId="0" applyAlignment="1" applyFont="1"/>
  </cellStyleXfs>
  <cellXfs count="171">
    <xf borderId="0" fillId="0" fontId="0" numFmtId="0" xfId="0" applyAlignment="1" applyFont="1">
      <alignment readingOrder="0" shrinkToFit="0" vertical="bottom" wrapText="0"/>
    </xf>
    <xf borderId="2" fillId="4" fontId="1" numFmtId="0" xfId="0" applyAlignment="1" applyBorder="1" applyFill="1" applyFont="1">
      <alignment vertical="center"/>
    </xf>
    <xf borderId="1" fillId="2" fontId="1" numFmtId="0" xfId="0" applyAlignment="1" applyBorder="1" applyFill="1" applyFont="1">
      <alignment vertical="center"/>
    </xf>
    <xf borderId="3" fillId="3" fontId="1" numFmtId="0" xfId="0" applyAlignment="1" applyBorder="1" applyFill="1" applyFont="1">
      <alignment vertical="center"/>
    </xf>
    <xf borderId="2" fillId="5" fontId="2" numFmtId="0" xfId="0" applyAlignment="1" applyBorder="1" applyFill="1" applyFont="1">
      <alignment horizontal="center" vertical="center"/>
    </xf>
    <xf borderId="4" fillId="6" fontId="2" numFmtId="0" xfId="0" applyAlignment="1" applyBorder="1" applyFill="1" applyFont="1">
      <alignment horizontal="center" vertical="center"/>
    </xf>
    <xf borderId="2" fillId="0" fontId="3" numFmtId="0" xfId="0" applyAlignment="1" applyBorder="1" applyFont="1">
      <alignment horizontal="center" readingOrder="0" shrinkToFit="0" vertical="center" wrapText="0"/>
    </xf>
    <xf borderId="1" fillId="0" fontId="3" numFmtId="0" xfId="0" applyAlignment="1" applyBorder="1" applyFont="1">
      <alignment horizontal="center" readingOrder="0" shrinkToFit="0" vertical="center" wrapText="0"/>
    </xf>
    <xf borderId="3" fillId="7" fontId="2" numFmtId="0" xfId="0" applyAlignment="1" applyBorder="1" applyFill="1" applyFont="1">
      <alignment horizontal="center" vertical="center"/>
    </xf>
    <xf borderId="2" fillId="0" fontId="3" numFmtId="0" xfId="0" applyAlignment="1" applyBorder="1" applyFont="1">
      <alignment horizontal="center" shrinkToFit="0" vertical="center" wrapText="0"/>
    </xf>
    <xf borderId="3" fillId="0" fontId="3" numFmtId="0" xfId="0" applyAlignment="1" applyBorder="1" applyFont="1">
      <alignment readingOrder="0" shrinkToFit="0" vertical="center" wrapText="0"/>
    </xf>
    <xf borderId="4" fillId="6" fontId="4" numFmtId="0" xfId="0" applyAlignment="1" applyBorder="1" applyFill="1" applyFont="1">
      <alignment horizontal="center" vertical="center"/>
    </xf>
    <xf borderId="4" fillId="0" fontId="5" numFmtId="0" xfId="0" applyAlignment="1" applyBorder="1" applyFont="1">
      <alignment horizontal="center" readingOrder="0" shrinkToFit="0" vertical="center" wrapText="0"/>
    </xf>
    <xf borderId="4" fillId="0" fontId="6" numFmtId="0" xfId="0" applyAlignment="1" applyBorder="1" applyFont="1">
      <alignment horizontal="center" readingOrder="0" shrinkToFit="0" vertical="center" wrapText="0"/>
    </xf>
    <xf borderId="5" fillId="6" fontId="2" numFmtId="0" xfId="0" applyAlignment="1" applyBorder="1" applyFill="1" applyFont="1">
      <alignment horizontal="center" vertical="center"/>
    </xf>
    <xf borderId="6" fillId="0" fontId="3" numFmtId="0" xfId="0" applyAlignment="1" applyBorder="1" applyFont="1">
      <alignment readingOrder="0" shrinkToFit="0" vertical="center" wrapText="1"/>
    </xf>
    <xf borderId="7" fillId="0" fontId="7" numFmtId="0" xfId="0" applyBorder="1" applyFont="1"/>
    <xf borderId="2" fillId="0" fontId="3" numFmtId="0" xfId="0" applyAlignment="1" applyBorder="1" applyFont="1">
      <alignment horizontal="center" vertical="center"/>
    </xf>
    <xf borderId="5" fillId="0" fontId="3" numFmtId="0" xfId="0" applyAlignment="1" applyBorder="1" applyFont="1">
      <alignment horizontal="center" vertical="center"/>
    </xf>
    <xf borderId="8" fillId="8" fontId="8" numFmtId="0" xfId="0" applyAlignment="1" applyBorder="1" applyFill="1" applyFont="1">
      <alignment shrinkToFit="0" vertical="center" wrapText="0"/>
    </xf>
    <xf borderId="2" fillId="0" fontId="6" numFmtId="0" xfId="0" applyAlignment="1" applyBorder="1" applyFont="1">
      <alignment horizontal="center" readingOrder="0" shrinkToFit="0" vertical="center" wrapText="1"/>
    </xf>
    <xf borderId="3" fillId="7" fontId="2" numFmtId="0" xfId="0" applyAlignment="1" applyBorder="1" applyFill="1" applyFont="1">
      <alignment horizontal="center" readingOrder="0" vertical="center"/>
    </xf>
    <xf borderId="2" fillId="0" fontId="6" numFmtId="0" xfId="0" applyAlignment="1" applyBorder="1" applyFont="1">
      <alignment readingOrder="0" shrinkToFit="0" vertical="center" wrapText="1"/>
    </xf>
    <xf borderId="2" fillId="0" fontId="6" numFmtId="0" xfId="0" applyAlignment="1" applyBorder="1" applyFont="1">
      <alignment shrinkToFit="0" vertical="center" wrapText="1"/>
    </xf>
    <xf borderId="8" fillId="8" fontId="1" numFmtId="0" xfId="0" applyAlignment="1" applyBorder="1" applyFill="1" applyFont="1">
      <alignment vertical="center"/>
    </xf>
    <xf borderId="9" fillId="0" fontId="3" numFmtId="0" xfId="0" applyAlignment="1" applyBorder="1" applyFont="1">
      <alignment horizontal="center" vertical="center"/>
    </xf>
    <xf borderId="3" fillId="9" fontId="3" numFmtId="164" xfId="0" applyAlignment="1" applyBorder="1" applyFill="1" applyFont="1" applyNumberFormat="1">
      <alignment horizontal="left" readingOrder="0" shrinkToFit="0" vertical="center" wrapText="0"/>
    </xf>
    <xf borderId="10" fillId="0" fontId="7" numFmtId="0" xfId="0" applyBorder="1" applyFont="1"/>
    <xf borderId="2" fillId="0" fontId="9" numFmtId="49" xfId="0" applyAlignment="1" applyBorder="1" applyFont="1" applyNumberFormat="1">
      <alignment horizontal="center" readingOrder="0" shrinkToFit="0" vertical="center" wrapText="0"/>
    </xf>
    <xf borderId="11" fillId="10" fontId="10" numFmtId="0" xfId="0" applyAlignment="1" applyBorder="1" applyFill="1" applyFont="1">
      <alignment horizontal="center" vertical="center"/>
    </xf>
    <xf borderId="12" fillId="6" fontId="2" numFmtId="0" xfId="0" applyAlignment="1" applyBorder="1" applyFill="1" applyFont="1">
      <alignment horizontal="center" vertical="center"/>
    </xf>
    <xf borderId="11" fillId="10" fontId="3" numFmtId="0" xfId="0" applyAlignment="1" applyBorder="1" applyFill="1" applyFont="1">
      <alignment horizontal="center" vertical="center"/>
    </xf>
    <xf borderId="13" fillId="0" fontId="3" numFmtId="0" xfId="0" applyAlignment="1" applyBorder="1" applyFont="1">
      <alignment horizontal="center" vertical="center"/>
    </xf>
    <xf borderId="12" fillId="0" fontId="3" numFmtId="0" xfId="0" applyAlignment="1" applyBorder="1" applyFont="1">
      <alignment horizontal="center" vertical="center"/>
    </xf>
    <xf borderId="1" fillId="0" fontId="6" numFmtId="0" xfId="0" applyAlignment="1" applyBorder="1" applyFont="1">
      <alignment horizontal="center" readingOrder="0" shrinkToFit="0" vertical="center" wrapText="1"/>
    </xf>
    <xf borderId="1" fillId="0" fontId="6" numFmtId="0" xfId="0" applyAlignment="1" applyBorder="1" applyFont="1">
      <alignment readingOrder="0" shrinkToFit="0" vertical="center" wrapText="1"/>
    </xf>
    <xf borderId="11" fillId="10" fontId="2" numFmtId="0" xfId="0" applyAlignment="1" applyBorder="1" applyFill="1" applyFont="1">
      <alignment horizontal="center" vertical="center"/>
    </xf>
    <xf borderId="1" fillId="6" fontId="2" numFmtId="0" xfId="0" applyAlignment="1" applyBorder="1" applyFill="1" applyFont="1">
      <alignment horizontal="center" vertical="center"/>
    </xf>
    <xf borderId="11" fillId="0" fontId="6" numFmtId="0" xfId="0" applyAlignment="1" applyBorder="1" applyFont="1">
      <alignment horizontal="center" readingOrder="0" shrinkToFit="0" vertical="center" wrapText="1"/>
    </xf>
    <xf borderId="1" fillId="0" fontId="3" numFmtId="0" xfId="0" applyAlignment="1" applyBorder="1" applyFont="1">
      <alignment horizontal="center" readingOrder="0" shrinkToFit="0" vertical="center" wrapText="1"/>
    </xf>
    <xf borderId="14" fillId="10" fontId="2" numFmtId="0" xfId="0" applyAlignment="1" applyBorder="1" applyFill="1" applyFont="1">
      <alignment horizontal="center" vertical="center"/>
    </xf>
    <xf borderId="14" fillId="0" fontId="6" numFmtId="0" xfId="0" applyAlignment="1" applyBorder="1" applyFont="1">
      <alignment horizontal="center" readingOrder="0" shrinkToFit="0" vertical="center" wrapText="0"/>
    </xf>
    <xf borderId="4" fillId="0" fontId="9" numFmtId="49" xfId="0" applyAlignment="1" applyBorder="1" applyFont="1" applyNumberFormat="1">
      <alignment horizontal="center" readingOrder="0" shrinkToFit="0" vertical="center" wrapText="0"/>
    </xf>
    <xf borderId="14" fillId="0" fontId="6" numFmtId="0" xfId="0" applyAlignment="1" applyBorder="1" applyFont="1">
      <alignment horizontal="center" shrinkToFit="0" vertical="center" wrapText="0"/>
    </xf>
    <xf borderId="15" fillId="6" fontId="2" numFmtId="0" xfId="0" applyAlignment="1" applyBorder="1" applyFill="1" applyFont="1">
      <alignment horizontal="center" vertical="center"/>
    </xf>
    <xf borderId="4" fillId="0" fontId="11" numFmtId="0" xfId="0" applyAlignment="1" applyBorder="1" applyFont="1">
      <alignment horizontal="center" readingOrder="0" shrinkToFit="0" vertical="center" wrapText="0"/>
    </xf>
    <xf borderId="14" fillId="10" fontId="2" numFmtId="0" xfId="0" applyAlignment="1" applyBorder="1" applyFill="1" applyFont="1">
      <alignment horizontal="center" readingOrder="0" vertical="center"/>
    </xf>
    <xf borderId="4" fillId="0" fontId="3" numFmtId="165" xfId="0" applyAlignment="1" applyBorder="1" applyFont="1" applyNumberFormat="1">
      <alignment horizontal="center" readingOrder="0" shrinkToFit="0" vertical="center" wrapText="0"/>
    </xf>
    <xf borderId="14" fillId="0" fontId="3" numFmtId="166" xfId="0" applyAlignment="1" applyBorder="1" applyFont="1" applyNumberFormat="1">
      <alignment horizontal="center" readingOrder="0" shrinkToFit="0" vertical="center" wrapText="0"/>
    </xf>
    <xf borderId="14" fillId="0" fontId="3" numFmtId="166" xfId="0" applyAlignment="1" applyBorder="1" applyFont="1" applyNumberFormat="1">
      <alignment horizontal="center" shrinkToFit="0" vertical="center" wrapText="0"/>
    </xf>
    <xf borderId="16" fillId="0" fontId="7" numFmtId="0" xfId="0" applyBorder="1" applyFont="1"/>
    <xf borderId="12" fillId="0" fontId="3" numFmtId="167" xfId="0" applyAlignment="1" applyBorder="1" applyFont="1" applyNumberFormat="1">
      <alignment horizontal="center" readingOrder="0" shrinkToFit="0" vertical="center" wrapText="0"/>
    </xf>
    <xf borderId="14" fillId="0" fontId="3" numFmtId="166" xfId="0" applyAlignment="1" applyBorder="1" applyFont="1" applyNumberFormat="1">
      <alignment horizontal="center" readingOrder="0" shrinkToFit="0" vertical="center" wrapText="0"/>
    </xf>
    <xf borderId="11" fillId="10" fontId="2" numFmtId="0" xfId="0" applyAlignment="1" applyBorder="1" applyFill="1" applyFont="1">
      <alignment horizontal="center" readingOrder="0" vertical="center"/>
    </xf>
    <xf borderId="11" fillId="0" fontId="3" numFmtId="168" xfId="0" applyAlignment="1" applyBorder="1" applyFont="1" applyNumberFormat="1">
      <alignment horizontal="center" readingOrder="0" shrinkToFit="0" vertical="center" wrapText="0"/>
    </xf>
    <xf borderId="11" fillId="0" fontId="3" numFmtId="168" xfId="0" applyAlignment="1" applyBorder="1" applyFont="1" applyNumberFormat="1">
      <alignment horizontal="center" shrinkToFit="0" vertical="center" wrapText="0"/>
    </xf>
    <xf borderId="17" fillId="11" fontId="12" numFmtId="0" xfId="0" applyAlignment="1" applyBorder="1" applyFill="1" applyFont="1">
      <alignment vertical="center"/>
    </xf>
    <xf borderId="19" fillId="12" fontId="1" numFmtId="0" xfId="0" applyAlignment="1" applyBorder="1" applyFill="1" applyFont="1">
      <alignment vertical="center"/>
    </xf>
    <xf borderId="18" fillId="0" fontId="13" numFmtId="0" xfId="0" applyAlignment="1" applyBorder="1" applyFont="1">
      <alignment horizontal="left" readingOrder="0" vertical="bottom"/>
    </xf>
    <xf borderId="20" fillId="13" fontId="3" numFmtId="0" xfId="0" applyAlignment="1" applyBorder="1" applyFill="1" applyFont="1">
      <alignment horizontal="center" vertical="center"/>
    </xf>
    <xf borderId="17" fillId="0" fontId="5" numFmtId="0" xfId="0" applyAlignment="1" applyBorder="1" applyFont="1">
      <alignment horizontal="center" readingOrder="0" shrinkToFit="0" vertical="center" wrapText="1"/>
    </xf>
    <xf borderId="21" fillId="0" fontId="5" numFmtId="0" xfId="0" applyAlignment="1" applyBorder="1" applyFont="1">
      <alignment horizontal="center" shrinkToFit="0" vertical="center" wrapText="1"/>
    </xf>
    <xf borderId="22" fillId="0" fontId="6" numFmtId="0" xfId="0" applyAlignment="1" applyBorder="1" applyFont="1">
      <alignment horizontal="center" readingOrder="0" vertical="center"/>
    </xf>
    <xf borderId="19" fillId="0" fontId="6" numFmtId="0" xfId="0" applyAlignment="1" applyBorder="1" applyFont="1">
      <alignment horizontal="left" readingOrder="0" vertical="center"/>
    </xf>
    <xf borderId="23" fillId="0" fontId="7" numFmtId="0" xfId="0" applyBorder="1" applyFont="1"/>
    <xf borderId="22" fillId="0" fontId="6" numFmtId="0" xfId="0" applyAlignment="1" applyBorder="1" applyFont="1">
      <alignment horizontal="left" readingOrder="0" shrinkToFit="0" vertical="center" wrapText="1"/>
    </xf>
    <xf borderId="24" fillId="0" fontId="7" numFmtId="0" xfId="0" applyBorder="1" applyFont="1"/>
    <xf borderId="25" fillId="0" fontId="7" numFmtId="0" xfId="0" applyBorder="1" applyFont="1"/>
    <xf borderId="17" fillId="0" fontId="5" numFmtId="0" xfId="0" applyAlignment="1" applyBorder="1" applyFont="1">
      <alignment horizontal="center" shrinkToFit="0" vertical="center" wrapText="1"/>
    </xf>
    <xf borderId="26" fillId="0" fontId="7" numFmtId="0" xfId="0" applyBorder="1" applyFont="1"/>
    <xf borderId="27" fillId="0" fontId="7" numFmtId="0" xfId="0" applyBorder="1" applyFont="1"/>
    <xf borderId="18" fillId="0" fontId="14" numFmtId="0" xfId="0" applyAlignment="1" applyBorder="1" applyFont="1">
      <alignment horizontal="left" readingOrder="0" vertical="bottom"/>
    </xf>
    <xf borderId="18" fillId="0" fontId="14" numFmtId="0" xfId="0" applyAlignment="1" applyBorder="1" applyFont="1">
      <alignment horizontal="left" readingOrder="0" vertical="center"/>
    </xf>
    <xf borderId="18" fillId="0" fontId="15" numFmtId="0" xfId="0" applyAlignment="1" applyBorder="1" applyFont="1">
      <alignment horizontal="left" vertical="center"/>
    </xf>
    <xf borderId="0" fillId="0" fontId="16" numFmtId="0" xfId="0" applyAlignment="1" applyFont="1">
      <alignment horizontal="left" vertical="center"/>
    </xf>
    <xf borderId="28" fillId="2" fontId="1" numFmtId="0" xfId="0" applyAlignment="1" applyBorder="1" applyFill="1" applyFont="1">
      <alignment vertical="center"/>
    </xf>
    <xf borderId="29" fillId="2" fontId="3" numFmtId="0" xfId="0" applyBorder="1" applyFill="1" applyFont="1"/>
    <xf borderId="30" fillId="0" fontId="17" numFmtId="0" xfId="0" applyAlignment="1" applyBorder="1" applyFont="1">
      <alignment vertical="bottom"/>
    </xf>
    <xf borderId="30" fillId="0" fontId="17" numFmtId="0" xfId="0" applyAlignment="1" applyBorder="1" applyFont="1">
      <alignment vertical="bottom"/>
    </xf>
    <xf borderId="4" fillId="0" fontId="3" numFmtId="0" xfId="0" applyAlignment="1" applyBorder="1" applyFont="1">
      <alignment horizontal="center" shrinkToFit="0" vertical="center" wrapText="0"/>
    </xf>
    <xf borderId="31" fillId="14" fontId="17" numFmtId="0" xfId="0" applyAlignment="1" applyBorder="1" applyFill="1" applyFont="1">
      <alignment vertical="bottom"/>
    </xf>
    <xf borderId="32" fillId="14" fontId="17" numFmtId="0" xfId="0" applyAlignment="1" applyBorder="1" applyFill="1" applyFont="1">
      <alignment vertical="bottom"/>
    </xf>
    <xf borderId="32" fillId="14" fontId="18" numFmtId="0" xfId="0" applyAlignment="1" applyBorder="1" applyFill="1" applyFont="1">
      <alignment horizontal="center" vertical="bottom"/>
    </xf>
    <xf borderId="32" fillId="14" fontId="18" numFmtId="0" xfId="0" applyAlignment="1" applyBorder="1" applyFill="1" applyFont="1">
      <alignment horizontal="center" vertical="bottom"/>
    </xf>
    <xf borderId="31" fillId="0" fontId="19" numFmtId="0" xfId="0" applyAlignment="1" applyBorder="1" applyFont="1">
      <alignment vertical="bottom"/>
    </xf>
    <xf borderId="32" fillId="0" fontId="17" numFmtId="0" xfId="0" applyAlignment="1" applyBorder="1" applyFont="1">
      <alignment vertical="bottom"/>
    </xf>
    <xf borderId="32" fillId="0" fontId="17" numFmtId="0" xfId="0" applyAlignment="1" applyBorder="1" applyFont="1">
      <alignment horizontal="center" readingOrder="0"/>
    </xf>
    <xf borderId="32" fillId="0" fontId="17" numFmtId="0" xfId="0" applyAlignment="1" applyBorder="1" applyFont="1">
      <alignment readingOrder="0" vertical="bottom"/>
    </xf>
    <xf borderId="0" fillId="0" fontId="17" numFmtId="0" xfId="0" applyAlignment="1" applyFont="1">
      <alignment vertical="bottom"/>
    </xf>
    <xf borderId="0" fillId="0" fontId="17" numFmtId="0" xfId="0" applyAlignment="1" applyFont="1">
      <alignment horizontal="center" vertical="bottom"/>
    </xf>
    <xf borderId="0" fillId="0" fontId="3" numFmtId="14" xfId="0" applyAlignment="1" applyFont="1" applyNumberFormat="1">
      <alignment readingOrder="0"/>
    </xf>
    <xf borderId="0" fillId="0" fontId="3" numFmtId="0" xfId="0" applyAlignment="1" applyFont="1">
      <alignment readingOrder="0"/>
    </xf>
    <xf borderId="4" fillId="0" fontId="6" numFmtId="0" xfId="0" applyAlignment="1" applyBorder="1" applyFont="1">
      <alignment horizontal="center" shrinkToFit="0" vertical="center" wrapText="1"/>
    </xf>
    <xf borderId="0" fillId="0" fontId="3" numFmtId="169" xfId="0" applyAlignment="1" applyFont="1" applyNumberFormat="1">
      <alignment readingOrder="0"/>
    </xf>
    <xf borderId="3" fillId="3" fontId="1" numFmtId="0" xfId="0" applyAlignment="1" applyBorder="1" applyFill="1" applyFont="1">
      <alignment horizontal="center" vertical="center"/>
    </xf>
    <xf borderId="0" fillId="0" fontId="3" numFmtId="0" xfId="0" applyAlignment="1" applyFont="1">
      <alignment horizontal="center" vertical="center"/>
    </xf>
    <xf borderId="33" fillId="7" fontId="2" numFmtId="0" xfId="0" applyAlignment="1" applyBorder="1" applyFill="1" applyFont="1">
      <alignment horizontal="center" vertical="center"/>
    </xf>
    <xf borderId="1" fillId="0" fontId="3" numFmtId="0" xfId="0" applyAlignment="1" applyBorder="1" applyFont="1">
      <alignment readingOrder="0" shrinkToFit="0" vertical="center" wrapText="0"/>
    </xf>
    <xf borderId="4" fillId="0" fontId="3" numFmtId="0" xfId="0" applyAlignment="1" applyBorder="1" applyFont="1">
      <alignment readingOrder="0" shrinkToFit="0" vertical="center" wrapText="1"/>
    </xf>
    <xf borderId="33" fillId="0" fontId="3" numFmtId="0" xfId="0" applyAlignment="1" applyBorder="1" applyFont="1">
      <alignment readingOrder="0" shrinkToFit="0" vertical="center" wrapText="0"/>
    </xf>
    <xf borderId="5" fillId="0" fontId="7" numFmtId="0" xfId="0" applyBorder="1" applyFont="1"/>
    <xf borderId="34" fillId="0" fontId="3" numFmtId="0" xfId="0" applyAlignment="1" applyBorder="1" applyFont="1">
      <alignment readingOrder="0" shrinkToFit="0" vertical="center" wrapText="0"/>
    </xf>
    <xf borderId="6" fillId="7" fontId="2" numFmtId="0" xfId="0" applyAlignment="1" applyBorder="1" applyFill="1" applyFont="1">
      <alignment horizontal="center" vertical="center"/>
    </xf>
    <xf borderId="35" fillId="0" fontId="3" numFmtId="0" xfId="0" applyAlignment="1" applyBorder="1" applyFont="1">
      <alignment readingOrder="0" shrinkToFit="0" vertical="center" wrapText="0"/>
    </xf>
    <xf borderId="1" fillId="7" fontId="2" numFmtId="0" xfId="0" applyAlignment="1" applyBorder="1" applyFill="1" applyFont="1">
      <alignment horizontal="center" readingOrder="0" vertical="center"/>
    </xf>
    <xf borderId="1" fillId="0" fontId="3" numFmtId="164" xfId="0" applyAlignment="1" applyBorder="1" applyFont="1" applyNumberFormat="1">
      <alignment horizontal="left" readingOrder="0" shrinkToFit="0" vertical="center" wrapText="0"/>
    </xf>
    <xf borderId="12" fillId="0" fontId="7" numFmtId="0" xfId="0" applyBorder="1" applyFont="1"/>
    <xf borderId="1" fillId="2" fontId="1" numFmtId="0" xfId="0" applyAlignment="1" applyBorder="1" applyFill="1" applyFont="1">
      <alignment horizontal="center" vertical="center"/>
    </xf>
    <xf borderId="2" fillId="4" fontId="1" numFmtId="0" xfId="0" applyAlignment="1" applyBorder="1" applyFill="1" applyFont="1">
      <alignment horizontal="center" vertical="center"/>
    </xf>
    <xf borderId="1" fillId="0" fontId="6" numFmtId="0" xfId="0" applyAlignment="1" applyBorder="1" applyFont="1">
      <alignment horizontal="left" shrinkToFit="0" vertical="center" wrapText="1"/>
    </xf>
    <xf borderId="8" fillId="8" fontId="8" numFmtId="0" xfId="0" applyAlignment="1" applyBorder="1" applyFill="1" applyFont="1">
      <alignment horizontal="center" shrinkToFit="0" vertical="center" wrapText="0"/>
    </xf>
    <xf borderId="8" fillId="8" fontId="1" numFmtId="0" xfId="0" applyAlignment="1" applyBorder="1" applyFill="1" applyFont="1">
      <alignment horizontal="center" vertical="center"/>
    </xf>
    <xf borderId="2" fillId="0" fontId="20" numFmtId="49" xfId="0" applyAlignment="1" applyBorder="1" applyFont="1" applyNumberFormat="1">
      <alignment horizontal="center" readingOrder="0" shrinkToFit="0" vertical="center" wrapText="0"/>
    </xf>
    <xf borderId="1" fillId="0" fontId="3" numFmtId="0" xfId="0" applyAlignment="1" applyBorder="1" applyFont="1">
      <alignment horizontal="center" shrinkToFit="0" vertical="center" wrapText="1"/>
    </xf>
    <xf borderId="4" fillId="0" fontId="21" numFmtId="0" xfId="0" applyAlignment="1" applyBorder="1" applyFont="1">
      <alignment horizontal="center" shrinkToFit="0" vertical="center" wrapText="0"/>
    </xf>
    <xf borderId="4" fillId="0" fontId="21" numFmtId="0" xfId="0" applyAlignment="1" applyBorder="1" applyFont="1">
      <alignment horizontal="center" readingOrder="0" shrinkToFit="0" vertical="center" wrapText="0"/>
    </xf>
    <xf borderId="4" fillId="0" fontId="21" numFmtId="170" xfId="0" applyAlignment="1" applyBorder="1" applyFont="1" applyNumberFormat="1">
      <alignment horizontal="center" readingOrder="0" shrinkToFit="0" vertical="center" wrapText="0"/>
    </xf>
    <xf borderId="16" fillId="6" fontId="2" numFmtId="0" xfId="0" applyAlignment="1" applyBorder="1" applyFill="1" applyFont="1">
      <alignment horizontal="center" readingOrder="0" vertical="center"/>
    </xf>
    <xf borderId="12" fillId="0" fontId="3" numFmtId="167" xfId="0" applyAlignment="1" applyBorder="1" applyFont="1" applyNumberFormat="1">
      <alignment horizontal="center" readingOrder="0" shrinkToFit="0" vertical="center" wrapText="0"/>
    </xf>
    <xf borderId="4" fillId="0" fontId="9" numFmtId="49" xfId="0" applyAlignment="1" applyBorder="1" applyFont="1" applyNumberFormat="1">
      <alignment horizontal="center" shrinkToFit="0" vertical="center" wrapText="0"/>
    </xf>
    <xf borderId="4" fillId="0" fontId="3" numFmtId="165" xfId="0" applyAlignment="1" applyBorder="1" applyFont="1" applyNumberFormat="1">
      <alignment horizontal="center" shrinkToFit="0" vertical="center" wrapText="0"/>
    </xf>
    <xf borderId="12" fillId="0" fontId="3" numFmtId="167" xfId="0" applyAlignment="1" applyBorder="1" applyFont="1" applyNumberFormat="1">
      <alignment horizontal="center" shrinkToFit="0" vertical="center" wrapText="0"/>
    </xf>
    <xf borderId="17" fillId="11" fontId="12" numFmtId="0" xfId="0" applyAlignment="1" applyBorder="1" applyFill="1" applyFont="1">
      <alignment horizontal="center" vertical="center"/>
    </xf>
    <xf borderId="19" fillId="12" fontId="1" numFmtId="0" xfId="0" applyAlignment="1" applyBorder="1" applyFill="1" applyFont="1">
      <alignment horizontal="center" vertical="center"/>
    </xf>
    <xf borderId="36" fillId="0" fontId="6" numFmtId="0" xfId="0" applyAlignment="1" applyBorder="1" applyFont="1">
      <alignment horizontal="left" readingOrder="0" shrinkToFit="0" vertical="center" wrapText="1"/>
    </xf>
    <xf borderId="37" fillId="4" fontId="1" numFmtId="0" xfId="0" applyAlignment="1" applyBorder="1" applyFill="1" applyFont="1">
      <alignment vertical="center"/>
    </xf>
    <xf borderId="38" fillId="4" fontId="3" numFmtId="0" xfId="0" applyBorder="1" applyFill="1" applyFont="1"/>
    <xf borderId="4" fillId="0" fontId="3" numFmtId="0" xfId="0" applyAlignment="1" applyBorder="1" applyFont="1">
      <alignment horizontal="center" readingOrder="0" shrinkToFit="0" vertical="center" wrapText="0"/>
    </xf>
    <xf borderId="4" fillId="0" fontId="6" numFmtId="0" xfId="0" applyAlignment="1" applyBorder="1" applyFont="1">
      <alignment horizontal="center" readingOrder="0" shrinkToFit="0" vertical="center" wrapText="1"/>
    </xf>
    <xf borderId="2" fillId="0" fontId="6" numFmtId="0" xfId="0" applyAlignment="1" applyBorder="1" applyFont="1">
      <alignment horizontal="left" shrinkToFit="0" vertical="center" wrapText="1"/>
    </xf>
    <xf borderId="2" fillId="0" fontId="9" numFmtId="49" xfId="0" applyAlignment="1" applyBorder="1" applyFont="1" applyNumberFormat="1">
      <alignment horizontal="center" shrinkToFit="0" vertical="center" wrapText="0"/>
    </xf>
    <xf borderId="39" fillId="8" fontId="3" numFmtId="0" xfId="0" applyBorder="1" applyFill="1" applyFont="1"/>
    <xf borderId="1" fillId="0" fontId="6" numFmtId="0" xfId="0" applyAlignment="1" applyBorder="1" applyFont="1">
      <alignment horizontal="left" readingOrder="0" shrinkToFit="0" vertical="center" wrapText="1"/>
    </xf>
    <xf borderId="4" fillId="0" fontId="21" numFmtId="49" xfId="0" applyAlignment="1" applyBorder="1" applyFont="1" applyNumberFormat="1">
      <alignment horizontal="center" shrinkToFit="0" vertical="center" wrapText="0"/>
    </xf>
    <xf borderId="4" fillId="0" fontId="21" numFmtId="49" xfId="0" applyAlignment="1" applyBorder="1" applyFont="1" applyNumberFormat="1">
      <alignment horizontal="center" readingOrder="0" shrinkToFit="0" vertical="center" wrapText="0"/>
    </xf>
    <xf borderId="11" fillId="0" fontId="6" numFmtId="0" xfId="0" applyAlignment="1" applyBorder="1" applyFont="1">
      <alignment horizontal="center" shrinkToFit="0" vertical="center" wrapText="1"/>
    </xf>
    <xf borderId="4" fillId="0" fontId="3" numFmtId="171" xfId="0" applyAlignment="1" applyBorder="1" applyFont="1" applyNumberFormat="1">
      <alignment horizontal="center" readingOrder="0" shrinkToFit="0" vertical="center" wrapText="0"/>
    </xf>
    <xf borderId="14" fillId="0" fontId="3" numFmtId="166" xfId="0" applyAlignment="1" applyBorder="1" applyFont="1" applyNumberFormat="1">
      <alignment horizontal="center" shrinkToFit="0" vertical="center" wrapText="0"/>
    </xf>
    <xf borderId="2" fillId="0" fontId="6" numFmtId="0" xfId="0" applyAlignment="1" applyBorder="1" applyFont="1">
      <alignment horizontal="left" readingOrder="0" shrinkToFit="0" vertical="center" wrapText="1"/>
    </xf>
    <xf borderId="21" fillId="11" fontId="1" numFmtId="0" xfId="0" applyAlignment="1" applyBorder="1" applyFill="1" applyFont="1">
      <alignment vertical="center"/>
    </xf>
    <xf borderId="40" fillId="11" fontId="3" numFmtId="0" xfId="0" applyBorder="1" applyFill="1" applyFont="1"/>
    <xf borderId="0" fillId="12" fontId="1" numFmtId="0" xfId="0" applyAlignment="1" applyFill="1" applyFont="1">
      <alignment vertical="center"/>
    </xf>
    <xf borderId="0" fillId="12" fontId="3" numFmtId="0" xfId="0" applyFill="1" applyFont="1"/>
    <xf borderId="11" fillId="0" fontId="3" numFmtId="172" xfId="0" applyAlignment="1" applyBorder="1" applyFont="1" applyNumberFormat="1">
      <alignment horizontal="center" readingOrder="0" shrinkToFit="0" vertical="center" wrapText="0"/>
    </xf>
    <xf borderId="11" fillId="0" fontId="3" numFmtId="172" xfId="0" applyAlignment="1" applyBorder="1" applyFont="1" applyNumberFormat="1">
      <alignment horizontal="center" shrinkToFit="0" vertical="center" wrapText="0"/>
    </xf>
    <xf borderId="11" fillId="0" fontId="3" numFmtId="172" xfId="0" applyAlignment="1" applyBorder="1" applyFont="1" applyNumberFormat="1">
      <alignment horizontal="center" readingOrder="0" shrinkToFit="0" vertical="center" wrapText="0"/>
    </xf>
    <xf borderId="11" fillId="0" fontId="3" numFmtId="172" xfId="0" applyAlignment="1" applyBorder="1" applyFont="1" applyNumberFormat="1">
      <alignment horizontal="center" shrinkToFit="0" vertical="center" wrapText="0"/>
    </xf>
    <xf borderId="19" fillId="0" fontId="6" numFmtId="0" xfId="0" applyAlignment="1" applyBorder="1" applyFont="1">
      <alignment horizontal="center" vertical="center"/>
    </xf>
    <xf borderId="41" fillId="0" fontId="6" numFmtId="0" xfId="0" applyAlignment="1" applyBorder="1" applyFont="1">
      <alignment horizontal="left" vertical="center"/>
    </xf>
    <xf borderId="42" fillId="0" fontId="7" numFmtId="0" xfId="0" applyBorder="1" applyFont="1"/>
    <xf borderId="19" fillId="0" fontId="6" numFmtId="0" xfId="0" applyAlignment="1" applyBorder="1" applyFont="1">
      <alignment horizontal="center" readingOrder="0" vertical="center"/>
    </xf>
    <xf borderId="41" fillId="0" fontId="6" numFmtId="0" xfId="0" applyAlignment="1" applyBorder="1" applyFont="1">
      <alignment horizontal="left" readingOrder="0" vertical="center"/>
    </xf>
    <xf borderId="22" fillId="0" fontId="6" numFmtId="0" xfId="0" applyAlignment="1" applyBorder="1" applyFont="1">
      <alignment horizontal="left" shrinkToFit="0" vertical="center" wrapText="1"/>
    </xf>
    <xf borderId="43" fillId="0" fontId="7" numFmtId="0" xfId="0" applyBorder="1" applyFont="1"/>
    <xf borderId="44" fillId="0" fontId="7" numFmtId="0" xfId="0" applyBorder="1" applyFont="1"/>
    <xf borderId="34" fillId="3" fontId="1" numFmtId="0" xfId="0" applyAlignment="1" applyBorder="1" applyFill="1" applyFont="1">
      <alignment vertical="center"/>
    </xf>
    <xf borderId="45" fillId="3" fontId="3" numFmtId="0" xfId="0" applyBorder="1" applyFill="1" applyFont="1"/>
    <xf borderId="46" fillId="0" fontId="7" numFmtId="0" xfId="0" applyBorder="1" applyFont="1"/>
    <xf borderId="45" fillId="0" fontId="7" numFmtId="0" xfId="0" applyBorder="1" applyFont="1"/>
    <xf borderId="35" fillId="0" fontId="3" numFmtId="0" xfId="0" applyAlignment="1" applyBorder="1" applyFont="1">
      <alignment readingOrder="0" shrinkToFit="0" vertical="center" wrapText="1"/>
    </xf>
    <xf borderId="47" fillId="0" fontId="7" numFmtId="0" xfId="0" applyBorder="1" applyFont="1"/>
    <xf borderId="48" fillId="0" fontId="7" numFmtId="0" xfId="0" applyBorder="1" applyFont="1"/>
    <xf borderId="49" fillId="0" fontId="7" numFmtId="0" xfId="0" applyBorder="1" applyFont="1"/>
    <xf borderId="50" fillId="0" fontId="7" numFmtId="0" xfId="0" applyBorder="1" applyFont="1"/>
    <xf borderId="34" fillId="0" fontId="3" numFmtId="0" xfId="0" applyAlignment="1" applyBorder="1" applyFont="1">
      <alignment shrinkToFit="0" vertical="center" wrapText="0"/>
    </xf>
    <xf borderId="35" fillId="0" fontId="3" numFmtId="0" xfId="0" applyAlignment="1" applyBorder="1" applyFont="1">
      <alignment shrinkToFit="0" vertical="center" wrapText="1"/>
    </xf>
    <xf borderId="34" fillId="0" fontId="3" numFmtId="14" xfId="0" applyAlignment="1" applyBorder="1" applyFont="1" applyNumberFormat="1">
      <alignment horizontal="left" readingOrder="0" shrinkToFit="0" vertical="center" wrapText="0"/>
    </xf>
    <xf borderId="33" fillId="0" fontId="7" numFmtId="0" xfId="0" applyBorder="1" applyFont="1"/>
    <xf borderId="51" fillId="0" fontId="7" numFmtId="0" xfId="0" applyBorder="1" applyFont="1"/>
    <xf borderId="52" fillId="0" fontId="7" numFmtId="0" xfId="0" applyBorder="1" applyFont="1"/>
    <xf borderId="34" fillId="0" fontId="3" numFmtId="164" xfId="0" applyAlignment="1" applyBorder="1" applyFont="1" applyNumberFormat="1">
      <alignment horizontal="left"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2.jpg"/><Relationship Id="rId2" Type="http://schemas.openxmlformats.org/officeDocument/2006/relationships/image" Target="../media/image4.jpg"/><Relationship Id="rId3" Type="http://schemas.openxmlformats.org/officeDocument/2006/relationships/image" Target="../media/image8.jpg"/><Relationship Id="rId4" Type="http://schemas.openxmlformats.org/officeDocument/2006/relationships/image" Target="../media/image5.jpg"/><Relationship Id="rId11" Type="http://schemas.openxmlformats.org/officeDocument/2006/relationships/image" Target="../media/image6.jpg"/><Relationship Id="rId10" Type="http://schemas.openxmlformats.org/officeDocument/2006/relationships/image" Target="../media/image9.jpg"/><Relationship Id="rId9" Type="http://schemas.openxmlformats.org/officeDocument/2006/relationships/image" Target="../media/image7.jpg"/><Relationship Id="rId5" Type="http://schemas.openxmlformats.org/officeDocument/2006/relationships/image" Target="../media/image11.jpg"/><Relationship Id="rId6" Type="http://schemas.openxmlformats.org/officeDocument/2006/relationships/image" Target="../media/image10.jpg"/><Relationship Id="rId7" Type="http://schemas.openxmlformats.org/officeDocument/2006/relationships/image" Target="../media/image2.jpg"/><Relationship Id="rId8" Type="http://schemas.openxmlformats.org/officeDocument/2006/relationships/image" Target="../media/image3.jpg"/></Relationships>
</file>

<file path=xl/drawings/_rels/drawing3.xml.rels><?xml version="1.0" encoding="UTF-8" standalone="yes"?><Relationships xmlns="http://schemas.openxmlformats.org/package/2006/relationships"><Relationship Id="rId1" Type="http://schemas.openxmlformats.org/officeDocument/2006/relationships/image" Target="../media/image14.jpg"/><Relationship Id="rId2" Type="http://schemas.openxmlformats.org/officeDocument/2006/relationships/image" Target="../media/image15.jpg"/><Relationship Id="rId3" Type="http://schemas.openxmlformats.org/officeDocument/2006/relationships/image" Target="../media/image16.jpg"/><Relationship Id="rId4" Type="http://schemas.openxmlformats.org/officeDocument/2006/relationships/image" Target="../media/image13.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2.jpg"/><Relationship Id="rId2" Type="http://schemas.openxmlformats.org/officeDocument/2006/relationships/image" Target="../media/image4.jpg"/><Relationship Id="rId3" Type="http://schemas.openxmlformats.org/officeDocument/2006/relationships/image" Target="../media/image8.jpg"/><Relationship Id="rId4" Type="http://schemas.openxmlformats.org/officeDocument/2006/relationships/image" Target="../media/image5.jpg"/><Relationship Id="rId11" Type="http://schemas.openxmlformats.org/officeDocument/2006/relationships/image" Target="../media/image6.jpg"/><Relationship Id="rId10" Type="http://schemas.openxmlformats.org/officeDocument/2006/relationships/image" Target="../media/image9.jpg"/><Relationship Id="rId9" Type="http://schemas.openxmlformats.org/officeDocument/2006/relationships/image" Target="../media/image7.jpg"/><Relationship Id="rId5" Type="http://schemas.openxmlformats.org/officeDocument/2006/relationships/image" Target="../media/image11.jpg"/><Relationship Id="rId6" Type="http://schemas.openxmlformats.org/officeDocument/2006/relationships/image" Target="../media/image10.jpg"/><Relationship Id="rId7" Type="http://schemas.openxmlformats.org/officeDocument/2006/relationships/image" Target="../media/image2.jpg"/><Relationship Id="rId8" Type="http://schemas.openxmlformats.org/officeDocument/2006/relationships/image" Target="../media/image3.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4.jpg"/><Relationship Id="rId2" Type="http://schemas.openxmlformats.org/officeDocument/2006/relationships/image" Target="../media/image15.jpg"/><Relationship Id="rId3" Type="http://schemas.openxmlformats.org/officeDocument/2006/relationships/image" Target="../media/image16.jpg"/><Relationship Id="rId4" Type="http://schemas.openxmlformats.org/officeDocument/2006/relationships/image" Target="../media/image13.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828675"/>
    <xdr:pic>
      <xdr:nvPicPr>
        <xdr:cNvPr id="0" name="image12.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181100" cy="857250"/>
    <xdr:pic>
      <xdr:nvPicPr>
        <xdr:cNvPr id="0" name="image4.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28675"/>
    <xdr:pic>
      <xdr:nvPicPr>
        <xdr:cNvPr id="0" name="image8.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247775" cy="828675"/>
    <xdr:pic>
      <xdr:nvPicPr>
        <xdr:cNvPr id="0" name="image5.jpg"/>
        <xdr:cNvPicPr preferRelativeResize="0"/>
      </xdr:nvPicPr>
      <xdr:blipFill>
        <a:blip cstate="print" r:embed="rId4"/>
        <a:stretch>
          <a:fillRect/>
        </a:stretch>
      </xdr:blipFill>
      <xdr:spPr>
        <a:prstGeom prst="rect">
          <a:avLst/>
        </a:prstGeom>
        <a:noFill/>
      </xdr:spPr>
    </xdr:pic>
    <xdr:clientData fLocksWithSheet="0"/>
  </xdr:oneCellAnchor>
  <xdr:oneCellAnchor>
    <xdr:from>
      <xdr:col>1</xdr:col>
      <xdr:colOff>0</xdr:colOff>
      <xdr:row>5</xdr:row>
      <xdr:rowOff>0</xdr:rowOff>
    </xdr:from>
    <xdr:ext cx="1247775" cy="828675"/>
    <xdr:pic>
      <xdr:nvPicPr>
        <xdr:cNvPr id="0" name="image11.jpg"/>
        <xdr:cNvPicPr preferRelativeResize="0"/>
      </xdr:nvPicPr>
      <xdr:blipFill>
        <a:blip cstate="print" r:embed="rId5"/>
        <a:stretch>
          <a:fillRect/>
        </a:stretch>
      </xdr:blipFill>
      <xdr:spPr>
        <a:prstGeom prst="rect">
          <a:avLst/>
        </a:prstGeom>
        <a:noFill/>
      </xdr:spPr>
    </xdr:pic>
    <xdr:clientData fLocksWithSheet="0"/>
  </xdr:oneCellAnchor>
  <xdr:oneCellAnchor>
    <xdr:from>
      <xdr:col>2</xdr:col>
      <xdr:colOff>0</xdr:colOff>
      <xdr:row>5</xdr:row>
      <xdr:rowOff>0</xdr:rowOff>
    </xdr:from>
    <xdr:ext cx="1247775" cy="828675"/>
    <xdr:pic>
      <xdr:nvPicPr>
        <xdr:cNvPr id="0" name="image10.jpg"/>
        <xdr:cNvPicPr preferRelativeResize="0"/>
      </xdr:nvPicPr>
      <xdr:blipFill>
        <a:blip cstate="print" r:embed="rId6"/>
        <a:stretch>
          <a:fillRect/>
        </a:stretch>
      </xdr:blipFill>
      <xdr:spPr>
        <a:prstGeom prst="rect">
          <a:avLst/>
        </a:prstGeom>
        <a:noFill/>
      </xdr:spPr>
    </xdr:pic>
    <xdr:clientData fLocksWithSheet="0"/>
  </xdr:oneCellAnchor>
  <xdr:oneCellAnchor>
    <xdr:from>
      <xdr:col>3</xdr:col>
      <xdr:colOff>0</xdr:colOff>
      <xdr:row>5</xdr:row>
      <xdr:rowOff>0</xdr:rowOff>
    </xdr:from>
    <xdr:ext cx="1247775" cy="828675"/>
    <xdr:pic>
      <xdr:nvPicPr>
        <xdr:cNvPr id="0" name="image2.jpg"/>
        <xdr:cNvPicPr preferRelativeResize="0"/>
      </xdr:nvPicPr>
      <xdr:blipFill>
        <a:blip cstate="print" r:embed="rId7"/>
        <a:stretch>
          <a:fillRect/>
        </a:stretch>
      </xdr:blipFill>
      <xdr:spPr>
        <a:prstGeom prst="rect">
          <a:avLst/>
        </a:prstGeom>
        <a:noFill/>
      </xdr:spPr>
    </xdr:pic>
    <xdr:clientData fLocksWithSheet="0"/>
  </xdr:oneCellAnchor>
  <xdr:oneCellAnchor>
    <xdr:from>
      <xdr:col>4</xdr:col>
      <xdr:colOff>0</xdr:colOff>
      <xdr:row>5</xdr:row>
      <xdr:rowOff>0</xdr:rowOff>
    </xdr:from>
    <xdr:ext cx="1247775" cy="828675"/>
    <xdr:pic>
      <xdr:nvPicPr>
        <xdr:cNvPr id="0" name="image1.jpg"/>
        <xdr:cNvPicPr preferRelativeResize="0"/>
      </xdr:nvPicPr>
      <xdr:blipFill>
        <a:blip cstate="print" r:embed="rId7"/>
        <a:stretch>
          <a:fillRect/>
        </a:stretch>
      </xdr:blipFill>
      <xdr:spPr>
        <a:prstGeom prst="rect">
          <a:avLst/>
        </a:prstGeom>
        <a:noFill/>
      </xdr:spPr>
    </xdr:pic>
    <xdr:clientData fLocksWithSheet="0"/>
  </xdr:oneCellAnchor>
  <xdr:oneCellAnchor>
    <xdr:from>
      <xdr:col>1</xdr:col>
      <xdr:colOff>0</xdr:colOff>
      <xdr:row>7</xdr:row>
      <xdr:rowOff>0</xdr:rowOff>
    </xdr:from>
    <xdr:ext cx="990600" cy="857250"/>
    <xdr:pic>
      <xdr:nvPicPr>
        <xdr:cNvPr id="0" name="image3.jpg"/>
        <xdr:cNvPicPr preferRelativeResize="0"/>
      </xdr:nvPicPr>
      <xdr:blipFill>
        <a:blip cstate="print" r:embed="rId8"/>
        <a:stretch>
          <a:fillRect/>
        </a:stretch>
      </xdr:blipFill>
      <xdr:spPr>
        <a:prstGeom prst="rect">
          <a:avLst/>
        </a:prstGeom>
        <a:noFill/>
      </xdr:spPr>
    </xdr:pic>
    <xdr:clientData fLocksWithSheet="0"/>
  </xdr:oneCellAnchor>
  <xdr:oneCellAnchor>
    <xdr:from>
      <xdr:col>2</xdr:col>
      <xdr:colOff>0</xdr:colOff>
      <xdr:row>7</xdr:row>
      <xdr:rowOff>0</xdr:rowOff>
    </xdr:from>
    <xdr:ext cx="1028700" cy="857250"/>
    <xdr:pic>
      <xdr:nvPicPr>
        <xdr:cNvPr id="0" name="image7.jpg"/>
        <xdr:cNvPicPr preferRelativeResize="0"/>
      </xdr:nvPicPr>
      <xdr:blipFill>
        <a:blip cstate="print" r:embed="rId9"/>
        <a:stretch>
          <a:fillRect/>
        </a:stretch>
      </xdr:blipFill>
      <xdr:spPr>
        <a:prstGeom prst="rect">
          <a:avLst/>
        </a:prstGeom>
        <a:noFill/>
      </xdr:spPr>
    </xdr:pic>
    <xdr:clientData fLocksWithSheet="0"/>
  </xdr:oneCellAnchor>
  <xdr:oneCellAnchor>
    <xdr:from>
      <xdr:col>3</xdr:col>
      <xdr:colOff>0</xdr:colOff>
      <xdr:row>7</xdr:row>
      <xdr:rowOff>0</xdr:rowOff>
    </xdr:from>
    <xdr:ext cx="1038225" cy="857250"/>
    <xdr:pic>
      <xdr:nvPicPr>
        <xdr:cNvPr id="0" name="image9.jpg"/>
        <xdr:cNvPicPr preferRelativeResize="0"/>
      </xdr:nvPicPr>
      <xdr:blipFill>
        <a:blip cstate="print" r:embed="rId10"/>
        <a:stretch>
          <a:fillRect/>
        </a:stretch>
      </xdr:blipFill>
      <xdr:spPr>
        <a:prstGeom prst="rect">
          <a:avLst/>
        </a:prstGeom>
        <a:noFill/>
      </xdr:spPr>
    </xdr:pic>
    <xdr:clientData fLocksWithSheet="0"/>
  </xdr:oneCellAnchor>
  <xdr:oneCellAnchor>
    <xdr:from>
      <xdr:col>4</xdr:col>
      <xdr:colOff>0</xdr:colOff>
      <xdr:row>7</xdr:row>
      <xdr:rowOff>0</xdr:rowOff>
    </xdr:from>
    <xdr:ext cx="942975" cy="857250"/>
    <xdr:pic>
      <xdr:nvPicPr>
        <xdr:cNvPr id="0" name="image6.jpg"/>
        <xdr:cNvPicPr preferRelativeResize="0"/>
      </xdr:nvPicPr>
      <xdr:blipFill>
        <a:blip cstate="print" r:embed="rId1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2</xdr:row>
      <xdr:rowOff>0</xdr:rowOff>
    </xdr:from>
    <xdr:ext cx="1143000" cy="857250"/>
    <xdr:pic>
      <xdr:nvPicPr>
        <xdr:cNvPr id="0" name="image14.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2</xdr:row>
      <xdr:rowOff>0</xdr:rowOff>
    </xdr:from>
    <xdr:ext cx="1143000" cy="857250"/>
    <xdr:pic>
      <xdr:nvPicPr>
        <xdr:cNvPr id="0" name="image15.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2</xdr:row>
      <xdr:rowOff>0</xdr:rowOff>
    </xdr:from>
    <xdr:ext cx="1143000" cy="857250"/>
    <xdr:pic>
      <xdr:nvPicPr>
        <xdr:cNvPr id="0" name="image16.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2</xdr:row>
      <xdr:rowOff>0</xdr:rowOff>
    </xdr:from>
    <xdr:ext cx="1143000" cy="857250"/>
    <xdr:pic>
      <xdr:nvPicPr>
        <xdr:cNvPr id="0" name="image13.jpg"/>
        <xdr:cNvPicPr preferRelativeResize="0"/>
      </xdr:nvPicPr>
      <xdr:blipFill>
        <a:blip cstate="print" r:embed="rId4"/>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114300</xdr:colOff>
      <xdr:row>0</xdr:row>
      <xdr:rowOff>171450</xdr:rowOff>
    </xdr:from>
    <xdr:ext cx="1123950" cy="390525"/>
    <xdr:sp>
      <xdr:nvSpPr>
        <xdr:cNvPr id="3" name="Shape 3"/>
        <xdr:cNvSpPr/>
      </xdr:nvSpPr>
      <xdr:spPr>
        <a:xfrm>
          <a:off x="343125" y="949275"/>
          <a:ext cx="1100700" cy="370200"/>
        </a:xfrm>
        <a:prstGeom prst="bevel">
          <a:avLst>
            <a:gd fmla="val 12500" name="adj"/>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rPr lang="en-US" sz="1400"/>
            <a:t>更新</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828675"/>
    <xdr:pic>
      <xdr:nvPicPr>
        <xdr:cNvPr id="0" name="image12.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181100" cy="857250"/>
    <xdr:pic>
      <xdr:nvPicPr>
        <xdr:cNvPr id="0" name="image4.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28675"/>
    <xdr:pic>
      <xdr:nvPicPr>
        <xdr:cNvPr id="0" name="image8.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247775" cy="828675"/>
    <xdr:pic>
      <xdr:nvPicPr>
        <xdr:cNvPr id="0" name="image5.jpg"/>
        <xdr:cNvPicPr preferRelativeResize="0"/>
      </xdr:nvPicPr>
      <xdr:blipFill>
        <a:blip cstate="print" r:embed="rId4"/>
        <a:stretch>
          <a:fillRect/>
        </a:stretch>
      </xdr:blipFill>
      <xdr:spPr>
        <a:prstGeom prst="rect">
          <a:avLst/>
        </a:prstGeom>
        <a:noFill/>
      </xdr:spPr>
    </xdr:pic>
    <xdr:clientData fLocksWithSheet="0"/>
  </xdr:oneCellAnchor>
  <xdr:oneCellAnchor>
    <xdr:from>
      <xdr:col>1</xdr:col>
      <xdr:colOff>0</xdr:colOff>
      <xdr:row>5</xdr:row>
      <xdr:rowOff>0</xdr:rowOff>
    </xdr:from>
    <xdr:ext cx="1247775" cy="828675"/>
    <xdr:pic>
      <xdr:nvPicPr>
        <xdr:cNvPr id="0" name="image11.jpg"/>
        <xdr:cNvPicPr preferRelativeResize="0"/>
      </xdr:nvPicPr>
      <xdr:blipFill>
        <a:blip cstate="print" r:embed="rId5"/>
        <a:stretch>
          <a:fillRect/>
        </a:stretch>
      </xdr:blipFill>
      <xdr:spPr>
        <a:prstGeom prst="rect">
          <a:avLst/>
        </a:prstGeom>
        <a:noFill/>
      </xdr:spPr>
    </xdr:pic>
    <xdr:clientData fLocksWithSheet="0"/>
  </xdr:oneCellAnchor>
  <xdr:oneCellAnchor>
    <xdr:from>
      <xdr:col>2</xdr:col>
      <xdr:colOff>0</xdr:colOff>
      <xdr:row>5</xdr:row>
      <xdr:rowOff>0</xdr:rowOff>
    </xdr:from>
    <xdr:ext cx="1247775" cy="828675"/>
    <xdr:pic>
      <xdr:nvPicPr>
        <xdr:cNvPr id="0" name="image10.jpg"/>
        <xdr:cNvPicPr preferRelativeResize="0"/>
      </xdr:nvPicPr>
      <xdr:blipFill>
        <a:blip cstate="print" r:embed="rId6"/>
        <a:stretch>
          <a:fillRect/>
        </a:stretch>
      </xdr:blipFill>
      <xdr:spPr>
        <a:prstGeom prst="rect">
          <a:avLst/>
        </a:prstGeom>
        <a:noFill/>
      </xdr:spPr>
    </xdr:pic>
    <xdr:clientData fLocksWithSheet="0"/>
  </xdr:oneCellAnchor>
  <xdr:oneCellAnchor>
    <xdr:from>
      <xdr:col>3</xdr:col>
      <xdr:colOff>0</xdr:colOff>
      <xdr:row>5</xdr:row>
      <xdr:rowOff>0</xdr:rowOff>
    </xdr:from>
    <xdr:ext cx="1247775" cy="828675"/>
    <xdr:pic>
      <xdr:nvPicPr>
        <xdr:cNvPr id="0" name="image2.jpg"/>
        <xdr:cNvPicPr preferRelativeResize="0"/>
      </xdr:nvPicPr>
      <xdr:blipFill>
        <a:blip cstate="print" r:embed="rId7"/>
        <a:stretch>
          <a:fillRect/>
        </a:stretch>
      </xdr:blipFill>
      <xdr:spPr>
        <a:prstGeom prst="rect">
          <a:avLst/>
        </a:prstGeom>
        <a:noFill/>
      </xdr:spPr>
    </xdr:pic>
    <xdr:clientData fLocksWithSheet="0"/>
  </xdr:oneCellAnchor>
  <xdr:oneCellAnchor>
    <xdr:from>
      <xdr:col>4</xdr:col>
      <xdr:colOff>0</xdr:colOff>
      <xdr:row>5</xdr:row>
      <xdr:rowOff>0</xdr:rowOff>
    </xdr:from>
    <xdr:ext cx="1247775" cy="828675"/>
    <xdr:pic>
      <xdr:nvPicPr>
        <xdr:cNvPr id="0" name="image1.jpg"/>
        <xdr:cNvPicPr preferRelativeResize="0"/>
      </xdr:nvPicPr>
      <xdr:blipFill>
        <a:blip cstate="print" r:embed="rId7"/>
        <a:stretch>
          <a:fillRect/>
        </a:stretch>
      </xdr:blipFill>
      <xdr:spPr>
        <a:prstGeom prst="rect">
          <a:avLst/>
        </a:prstGeom>
        <a:noFill/>
      </xdr:spPr>
    </xdr:pic>
    <xdr:clientData fLocksWithSheet="0"/>
  </xdr:oneCellAnchor>
  <xdr:oneCellAnchor>
    <xdr:from>
      <xdr:col>1</xdr:col>
      <xdr:colOff>0</xdr:colOff>
      <xdr:row>7</xdr:row>
      <xdr:rowOff>0</xdr:rowOff>
    </xdr:from>
    <xdr:ext cx="990600" cy="857250"/>
    <xdr:pic>
      <xdr:nvPicPr>
        <xdr:cNvPr id="0" name="image3.jpg"/>
        <xdr:cNvPicPr preferRelativeResize="0"/>
      </xdr:nvPicPr>
      <xdr:blipFill>
        <a:blip cstate="print" r:embed="rId8"/>
        <a:stretch>
          <a:fillRect/>
        </a:stretch>
      </xdr:blipFill>
      <xdr:spPr>
        <a:prstGeom prst="rect">
          <a:avLst/>
        </a:prstGeom>
        <a:noFill/>
      </xdr:spPr>
    </xdr:pic>
    <xdr:clientData fLocksWithSheet="0"/>
  </xdr:oneCellAnchor>
  <xdr:oneCellAnchor>
    <xdr:from>
      <xdr:col>2</xdr:col>
      <xdr:colOff>0</xdr:colOff>
      <xdr:row>7</xdr:row>
      <xdr:rowOff>0</xdr:rowOff>
    </xdr:from>
    <xdr:ext cx="1028700" cy="857250"/>
    <xdr:pic>
      <xdr:nvPicPr>
        <xdr:cNvPr id="0" name="image7.jpg"/>
        <xdr:cNvPicPr preferRelativeResize="0"/>
      </xdr:nvPicPr>
      <xdr:blipFill>
        <a:blip cstate="print" r:embed="rId9"/>
        <a:stretch>
          <a:fillRect/>
        </a:stretch>
      </xdr:blipFill>
      <xdr:spPr>
        <a:prstGeom prst="rect">
          <a:avLst/>
        </a:prstGeom>
        <a:noFill/>
      </xdr:spPr>
    </xdr:pic>
    <xdr:clientData fLocksWithSheet="0"/>
  </xdr:oneCellAnchor>
  <xdr:oneCellAnchor>
    <xdr:from>
      <xdr:col>3</xdr:col>
      <xdr:colOff>0</xdr:colOff>
      <xdr:row>7</xdr:row>
      <xdr:rowOff>0</xdr:rowOff>
    </xdr:from>
    <xdr:ext cx="1038225" cy="857250"/>
    <xdr:pic>
      <xdr:nvPicPr>
        <xdr:cNvPr id="0" name="image9.jpg"/>
        <xdr:cNvPicPr preferRelativeResize="0"/>
      </xdr:nvPicPr>
      <xdr:blipFill>
        <a:blip cstate="print" r:embed="rId10"/>
        <a:stretch>
          <a:fillRect/>
        </a:stretch>
      </xdr:blipFill>
      <xdr:spPr>
        <a:prstGeom prst="rect">
          <a:avLst/>
        </a:prstGeom>
        <a:noFill/>
      </xdr:spPr>
    </xdr:pic>
    <xdr:clientData fLocksWithSheet="0"/>
  </xdr:oneCellAnchor>
  <xdr:oneCellAnchor>
    <xdr:from>
      <xdr:col>4</xdr:col>
      <xdr:colOff>0</xdr:colOff>
      <xdr:row>7</xdr:row>
      <xdr:rowOff>0</xdr:rowOff>
    </xdr:from>
    <xdr:ext cx="942975" cy="857250"/>
    <xdr:pic>
      <xdr:nvPicPr>
        <xdr:cNvPr id="0" name="image6.jpg"/>
        <xdr:cNvPicPr preferRelativeResize="0"/>
      </xdr:nvPicPr>
      <xdr:blipFill>
        <a:blip cstate="print" r:embed="rId1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2</xdr:row>
      <xdr:rowOff>0</xdr:rowOff>
    </xdr:from>
    <xdr:ext cx="1143000" cy="857250"/>
    <xdr:pic>
      <xdr:nvPicPr>
        <xdr:cNvPr id="0" name="image14.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2</xdr:row>
      <xdr:rowOff>0</xdr:rowOff>
    </xdr:from>
    <xdr:ext cx="1143000" cy="857250"/>
    <xdr:pic>
      <xdr:nvPicPr>
        <xdr:cNvPr id="0" name="image15.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2</xdr:row>
      <xdr:rowOff>0</xdr:rowOff>
    </xdr:from>
    <xdr:ext cx="1143000" cy="857250"/>
    <xdr:pic>
      <xdr:nvPicPr>
        <xdr:cNvPr id="0" name="image16.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2</xdr:row>
      <xdr:rowOff>0</xdr:rowOff>
    </xdr:from>
    <xdr:ext cx="1143000" cy="857250"/>
    <xdr:pic>
      <xdr:nvPicPr>
        <xdr:cNvPr id="0" name="image13.jpg"/>
        <xdr:cNvPicPr preferRelativeResize="0"/>
      </xdr:nvPicPr>
      <xdr:blipFill>
        <a:blip cstate="print" r:embed="rId4"/>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3" t="str">
        <f>IFERROR(__xludf.DUMMYFUNCTION("IMPORTRANGE(""https://docs.google.com/spreadsheets/d/1vsTcEcugRZXGU84Ng3dXvNCAOD3CAaUTEbnnM7tyUJg/edit?usp=sharing"",""施設概要!A1"")"),"施設概要")</f>
        <v>施設概要</v>
      </c>
    </row>
    <row r="2" ht="22.5" customHeight="1">
      <c r="A2" s="8" t="str">
        <f>IFERROR(__xludf.DUMMYFUNCTION("IMPORTRANGE(""https://docs.google.com/spreadsheets/d/1vsTcEcugRZXGU84Ng3dXvNCAOD3CAaUTEbnnM7tyUJg/edit?usp=sharing"",""施設概要!A2"")"),"所在地")</f>
        <v>所在地</v>
      </c>
      <c r="B2" s="10" t="s">
        <v>8</v>
      </c>
      <c r="C2" s="15" t="s">
        <v>10</v>
      </c>
    </row>
    <row r="3" ht="22.5" customHeight="1">
      <c r="A3" s="8" t="str">
        <f>IFERROR(__xludf.DUMMYFUNCTION("IMPORTRANGE(""https://docs.google.com/spreadsheets/d/1vsTcEcugRZXGU84Ng3dXvNCAOD3CAaUTEbnnM7tyUJg/edit?usp=sharing"",""施設概要!A3"")"),"給食部門名")</f>
        <v>給食部門名</v>
      </c>
      <c r="B3" s="10" t="s">
        <v>11</v>
      </c>
      <c r="C3" s="16"/>
    </row>
    <row r="4" ht="22.5" customHeight="1">
      <c r="A4" s="8" t="str">
        <f>IFERROR(__xludf.DUMMYFUNCTION("IMPORTRANGE(""https://docs.google.com/spreadsheets/d/1vsTcEcugRZXGU84Ng3dXvNCAOD3CAaUTEbnnM7tyUJg/edit?usp=sharing"",""施設概要!A4"")"),"電話")</f>
        <v>電話</v>
      </c>
      <c r="B4" s="10" t="s">
        <v>12</v>
      </c>
      <c r="C4" s="16"/>
    </row>
    <row r="5" ht="22.5" customHeight="1">
      <c r="A5" s="8" t="str">
        <f>IFERROR(__xludf.DUMMYFUNCTION("IMPORTRANGE(""https://docs.google.com/spreadsheets/d/1vsTcEcugRZXGU84Ng3dXvNCAOD3CAaUTEbnnM7tyUJg/edit?usp=sharing"",""施設概要!A5"")"),"FAX")</f>
        <v>FAX</v>
      </c>
      <c r="B5" s="10" t="s">
        <v>13</v>
      </c>
      <c r="C5" s="16"/>
    </row>
    <row r="6" ht="22.5" customHeight="1">
      <c r="A6" s="21" t="str">
        <f>IFERROR(__xludf.DUMMYFUNCTION("IMPORTRANGE(""https://docs.google.com/spreadsheets/d/1vsTcEcugRZXGU84Ng3dXvNCAOD3CAaUTEbnnM7tyUJg/edit?usp=sharing"",""施設概要!A6"")"),"更新日")</f>
        <v>更新日</v>
      </c>
      <c r="B6" s="26">
        <v>46126.53083888889</v>
      </c>
      <c r="C6" s="27"/>
    </row>
  </sheetData>
  <mergeCells count="1">
    <mergeCell ref="C2:C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2" t="str">
        <f>IFERROR(__xludf.DUMMYFUNCTION("IMPORTRANGE(""https://docs.google.com/spreadsheets/d/1vsTcEcugRZXGU84Ng3dXvNCAOD3CAaUTEbnnM7tyUJg/edit?usp=sharing"",""おかず形態一覧表!A1"")"),"1. おかず形態一覧表")</f>
        <v>1. おかず形態一覧表</v>
      </c>
    </row>
    <row r="2" ht="22.5" customHeight="1">
      <c r="A2" s="5" t="str">
        <f>IFERROR(__xludf.DUMMYFUNCTION("IMPORTRANGE(""https://docs.google.com/spreadsheets/d/1vsTcEcugRZXGU84Ng3dXvNCAOD3CAaUTEbnnM7tyUJg/edit?usp=sharing"",""おかず形態一覧表!A2"")"),"食種名称")</f>
        <v>食種名称</v>
      </c>
      <c r="B2" s="7" t="s">
        <v>1</v>
      </c>
      <c r="C2" s="7" t="s">
        <v>3</v>
      </c>
      <c r="D2" s="7" t="s">
        <v>6</v>
      </c>
      <c r="E2" s="7" t="s">
        <v>7</v>
      </c>
      <c r="F2" s="7"/>
      <c r="G2" s="7"/>
      <c r="H2" s="7"/>
    </row>
    <row r="3" ht="18.75" customHeight="1">
      <c r="A3" s="11" t="str">
        <f>IFERROR(__xludf.DUMMYFUNCTION("IMPORTRANGE(""https://docs.google.com/spreadsheets/d/1vsTcEcugRZXGU84Ng3dXvNCAOD3CAaUTEbnnM7tyUJg/edit?usp=sharing"",""おかず形態一覧表!A3"")"),"肉のおかず")</f>
        <v>肉のおかず</v>
      </c>
      <c r="B3" s="12" t="s">
        <v>9</v>
      </c>
      <c r="C3" s="12" t="s">
        <v>9</v>
      </c>
      <c r="D3" s="12" t="s">
        <v>9</v>
      </c>
      <c r="E3" s="12" t="s">
        <v>9</v>
      </c>
      <c r="F3" s="13"/>
      <c r="G3" s="13"/>
      <c r="H3" s="13"/>
    </row>
    <row r="4" ht="67.5" customHeight="1">
      <c r="A4" s="14" t="str">
        <f>IFERROR(__xludf.DUMMYFUNCTION("IMPORTRANGE(""https://docs.google.com/spreadsheets/d/1vsTcEcugRZXGU84Ng3dXvNCAOD3CAaUTEbnnM7tyUJg/edit?usp=sharing"",""おかず形態一覧表!A4"")"),"画像")</f>
        <v>画像</v>
      </c>
      <c r="B4" s="18"/>
      <c r="C4" s="18"/>
      <c r="D4" s="18"/>
      <c r="E4" s="18"/>
      <c r="F4" s="18"/>
      <c r="G4" s="18"/>
      <c r="H4" s="18"/>
    </row>
    <row r="5" ht="18.75" customHeight="1">
      <c r="A5" s="11" t="str">
        <f>IFERROR(__xludf.DUMMYFUNCTION("IMPORTRANGE(""https://docs.google.com/spreadsheets/d/1vsTcEcugRZXGU84Ng3dXvNCAOD3CAaUTEbnnM7tyUJg/edit?usp=sharing"",""おかず形態一覧表!A5"")"),"魚のおかず")</f>
        <v>魚のおかず</v>
      </c>
      <c r="B5" s="13" t="s">
        <v>15</v>
      </c>
      <c r="C5" s="13" t="s">
        <v>15</v>
      </c>
      <c r="D5" s="12" t="s">
        <v>16</v>
      </c>
      <c r="E5" s="12" t="s">
        <v>16</v>
      </c>
      <c r="F5" s="13"/>
      <c r="G5" s="13"/>
      <c r="H5" s="13"/>
    </row>
    <row r="6" ht="67.5" customHeight="1">
      <c r="A6" s="14" t="str">
        <f>IFERROR(__xludf.DUMMYFUNCTION("IMPORTRANGE(""https://docs.google.com/spreadsheets/d/1vsTcEcugRZXGU84Ng3dXvNCAOD3CAaUTEbnnM7tyUJg/edit?usp=sharing"",""おかず形態一覧表!A6"")"),"画像")</f>
        <v>画像</v>
      </c>
      <c r="B6" s="25"/>
      <c r="C6" s="18"/>
      <c r="D6" s="18"/>
      <c r="E6" s="18"/>
      <c r="F6" s="18"/>
      <c r="G6" s="18"/>
      <c r="H6" s="18"/>
    </row>
    <row r="7" ht="18.75" customHeight="1">
      <c r="A7" s="11" t="str">
        <f>IFERROR(__xludf.DUMMYFUNCTION("IMPORTRANGE(""https://docs.google.com/spreadsheets/d/1vsTcEcugRZXGU84Ng3dXvNCAOD3CAaUTEbnnM7tyUJg/edit?usp=sharing"",""おかず形態一覧表!A7"")"),"野菜のおかず")</f>
        <v>野菜のおかず</v>
      </c>
      <c r="B7" s="12" t="s">
        <v>23</v>
      </c>
      <c r="C7" s="12" t="s">
        <v>23</v>
      </c>
      <c r="D7" s="13" t="s">
        <v>24</v>
      </c>
      <c r="E7" s="13" t="s">
        <v>24</v>
      </c>
      <c r="F7" s="13"/>
      <c r="G7" s="13"/>
      <c r="H7" s="13"/>
    </row>
    <row r="8" ht="67.5" customHeight="1">
      <c r="A8" s="30" t="str">
        <f>IFERROR(__xludf.DUMMYFUNCTION("IMPORTRANGE(""https://docs.google.com/spreadsheets/d/1vsTcEcugRZXGU84Ng3dXvNCAOD3CAaUTEbnnM7tyUJg/edit?usp=sharing"",""おかず形態一覧表!A8"")"),"画像")</f>
        <v>画像</v>
      </c>
      <c r="B8" s="32"/>
      <c r="C8" s="33"/>
      <c r="D8" s="33"/>
      <c r="E8" s="33"/>
      <c r="F8" s="33"/>
      <c r="G8" s="33"/>
      <c r="H8" s="33"/>
    </row>
    <row r="9" ht="112.5" customHeight="1">
      <c r="A9" s="30" t="str">
        <f>IFERROR(__xludf.DUMMYFUNCTION("IMPORTRANGE(""https://docs.google.com/spreadsheets/d/1vsTcEcugRZXGU84Ng3dXvNCAOD3CAaUTEbnnM7tyUJg/edit?usp=sharing"",""おかず形態一覧表!A9"")"),"内容")</f>
        <v>内容</v>
      </c>
      <c r="B9" s="34" t="s">
        <v>25</v>
      </c>
      <c r="C9" s="34" t="s">
        <v>26</v>
      </c>
      <c r="D9" s="34" t="s">
        <v>27</v>
      </c>
      <c r="E9" s="34" t="s">
        <v>28</v>
      </c>
      <c r="F9" s="35"/>
      <c r="G9" s="35"/>
      <c r="H9" s="35"/>
    </row>
    <row r="10" ht="45.0" customHeight="1">
      <c r="A10" s="37" t="str">
        <f>IFERROR(__xludf.DUMMYFUNCTION("IMPORTRANGE(""https://docs.google.com/spreadsheets/d/1vsTcEcugRZXGU84Ng3dXvNCAOD3CAaUTEbnnM7tyUJg/edit?usp=sharing"",""おかず形態一覧表!A10"")"),"大きさ・形状")</f>
        <v>大きさ・形状</v>
      </c>
      <c r="B10" s="39" t="s">
        <v>30</v>
      </c>
      <c r="C10" s="39" t="s">
        <v>32</v>
      </c>
      <c r="D10" s="39" t="s">
        <v>33</v>
      </c>
      <c r="E10" s="39" t="s">
        <v>34</v>
      </c>
      <c r="F10" s="39"/>
      <c r="G10" s="39"/>
      <c r="H10" s="39"/>
    </row>
    <row r="11" ht="45.0" customHeight="1">
      <c r="A11" s="37" t="str">
        <f>IFERROR(__xludf.DUMMYFUNCTION("IMPORTRANGE(""https://docs.google.com/spreadsheets/d/1vsTcEcugRZXGU84Ng3dXvNCAOD3CAaUTEbnnM7tyUJg/edit?usp=sharing"",""おかず形態一覧表!A11"")"),"咀嚼の必要性")</f>
        <v>咀嚼の必要性</v>
      </c>
      <c r="B11" s="39"/>
      <c r="C11" s="39" t="s">
        <v>35</v>
      </c>
      <c r="D11" s="39" t="s">
        <v>36</v>
      </c>
      <c r="E11" s="39" t="s">
        <v>37</v>
      </c>
      <c r="F11" s="39"/>
      <c r="G11" s="39"/>
      <c r="H11" s="39"/>
    </row>
    <row r="12" ht="22.5" customHeight="1">
      <c r="A12" s="37" t="str">
        <f>IFERROR(__xludf.DUMMYFUNCTION("IMPORTRANGE(""https://docs.google.com/spreadsheets/d/1vsTcEcugRZXGU84Ng3dXvNCAOD3CAaUTEbnnM7tyUJg/edit?usp=sharing"",""おかず形態一覧表!A12"")"),"学会分類2021")</f>
        <v>学会分類2021</v>
      </c>
      <c r="B12" s="42"/>
      <c r="C12" s="42" t="s">
        <v>20</v>
      </c>
      <c r="D12" s="42" t="s">
        <v>39</v>
      </c>
      <c r="E12" s="42" t="s">
        <v>40</v>
      </c>
      <c r="F12" s="42"/>
      <c r="G12" s="42"/>
      <c r="H12" s="42"/>
    </row>
    <row r="13" ht="22.5" customHeight="1">
      <c r="A13" s="44" t="str">
        <f>IFERROR(__xludf.DUMMYFUNCTION("IMPORTRANGE(""https://docs.google.com/spreadsheets/d/1vsTcEcugRZXGU84Ng3dXvNCAOD3CAaUTEbnnM7tyUJg/edit?usp=sharing"",""おかず形態一覧表!A13"")"),"栄養量目安")</f>
        <v>栄養量目安</v>
      </c>
      <c r="B13" s="12" t="s">
        <v>42</v>
      </c>
      <c r="C13" s="12" t="s">
        <v>43</v>
      </c>
      <c r="D13" s="45" t="s">
        <v>44</v>
      </c>
      <c r="E13" s="45" t="s">
        <v>45</v>
      </c>
      <c r="F13" s="47"/>
      <c r="G13" s="47"/>
      <c r="H13" s="47"/>
    </row>
    <row r="14" ht="22.5" customHeight="1">
      <c r="A14" s="50"/>
      <c r="B14" s="51">
        <v>1480.0</v>
      </c>
      <c r="C14" s="51">
        <v>1250.0</v>
      </c>
      <c r="D14" s="51">
        <v>1150.0</v>
      </c>
      <c r="E14" s="51">
        <v>1000.0</v>
      </c>
      <c r="F14" s="51"/>
      <c r="G14" s="51"/>
      <c r="H14" s="51"/>
    </row>
  </sheetData>
  <mergeCells count="1">
    <mergeCell ref="A13:A14"/>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1" t="str">
        <f>IFERROR(__xludf.DUMMYFUNCTION("IMPORTRANGE(""https://docs.google.com/spreadsheets/d/1vsTcEcugRZXGU84Ng3dXvNCAOD3CAaUTEbnnM7tyUJg/edit?usp=sharing"",""主食一覧!A1"")"),"2. 主食一覧")</f>
        <v>2. 主食一覧</v>
      </c>
    </row>
    <row r="2" ht="22.5" customHeight="1">
      <c r="A2" s="4" t="str">
        <f>IFERROR(__xludf.DUMMYFUNCTION("IMPORTRANGE(""https://docs.google.com/spreadsheets/d/1vsTcEcugRZXGU84Ng3dXvNCAOD3CAaUTEbnnM7tyUJg/edit?usp=sharing"",""主食一覧!A2"")"),"主食名称")</f>
        <v>主食名称</v>
      </c>
      <c r="B2" s="6" t="s">
        <v>0</v>
      </c>
      <c r="C2" s="6" t="s">
        <v>2</v>
      </c>
      <c r="D2" s="6" t="s">
        <v>4</v>
      </c>
      <c r="E2" s="6" t="s">
        <v>5</v>
      </c>
      <c r="F2" s="6"/>
      <c r="G2" s="6"/>
      <c r="H2" s="9"/>
    </row>
    <row r="3" ht="67.5" customHeight="1">
      <c r="A3" s="4" t="str">
        <f>IFERROR(__xludf.DUMMYFUNCTION("IMPORTRANGE(""https://docs.google.com/spreadsheets/d/1vsTcEcugRZXGU84Ng3dXvNCAOD3CAaUTEbnnM7tyUJg/edit?usp=sharing"",""主食一覧!A3"")"),"画像")</f>
        <v>画像</v>
      </c>
      <c r="B3" s="17"/>
      <c r="C3" s="17"/>
      <c r="D3" s="17"/>
      <c r="E3" s="17"/>
      <c r="F3" s="17"/>
      <c r="G3" s="17"/>
      <c r="H3" s="17"/>
    </row>
    <row r="4" ht="45.0" customHeight="1">
      <c r="A4" s="4" t="str">
        <f>IFERROR(__xludf.DUMMYFUNCTION("IMPORTRANGE(""https://docs.google.com/spreadsheets/d/1vsTcEcugRZXGU84Ng3dXvNCAOD3CAaUTEbnnM7tyUJg/edit?usp=sharing"",""主食一覧!A4"")"),"内容")</f>
        <v>内容</v>
      </c>
      <c r="B4" s="20" t="s">
        <v>14</v>
      </c>
      <c r="C4" s="20" t="s">
        <v>17</v>
      </c>
      <c r="D4" s="20" t="s">
        <v>18</v>
      </c>
      <c r="E4" s="20" t="s">
        <v>19</v>
      </c>
      <c r="F4" s="22"/>
      <c r="G4" s="22"/>
      <c r="H4" s="23"/>
    </row>
    <row r="5" ht="22.5" customHeight="1">
      <c r="A5" s="4" t="str">
        <f>IFERROR(__xludf.DUMMYFUNCTION("IMPORTRANGE(""https://docs.google.com/spreadsheets/d/1vsTcEcugRZXGU84Ng3dXvNCAOD3CAaUTEbnnM7tyUJg/edit?usp=sharing"",""主食一覧!A5"")"),"学会分類2021")</f>
        <v>学会分類2021</v>
      </c>
      <c r="B5" s="28"/>
      <c r="C5" s="28" t="s">
        <v>20</v>
      </c>
      <c r="D5" s="28" t="s">
        <v>21</v>
      </c>
      <c r="E5" s="28" t="s">
        <v>22</v>
      </c>
      <c r="F5" s="28"/>
      <c r="G5" s="28"/>
      <c r="H5" s="28"/>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19" t="str">
        <f>IFERROR(__xludf.DUMMYFUNCTION("IMPORTRANGE(""https://docs.google.com/spreadsheets/d/1vsTcEcugRZXGU84Ng3dXvNCAOD3CAaUTEbnnM7tyUJg/edit?usp=sharing"",""水分とろみの基準・水分ゼリー!A1"")"),"3-1. 水分とろみの基準")</f>
        <v>3-1. 水分とろみの基準</v>
      </c>
      <c r="F1" s="24" t="str">
        <f>IFERROR(__xludf.DUMMYFUNCTION("IMPORTRANGE(""https://docs.google.com/spreadsheets/d/1vsTcEcugRZXGU84Ng3dXvNCAOD3CAaUTEbnnM7tyUJg/edit?usp=sharing"",""水分とろみの基準・水分ゼリー!F1"")"),"3-2. 水分ゼリー")</f>
        <v>3-2. 水分ゼリー</v>
      </c>
    </row>
    <row r="2" ht="30.0" customHeight="1">
      <c r="A2" s="29" t="str">
        <f>IFERROR(__xludf.DUMMYFUNCTION("IMPORTRANGE(""https://docs.google.com/spreadsheets/d/1vsTcEcugRZXGU84Ng3dXvNCAOD3CAaUTEbnnM7tyUJg/edit?usp=sharing"",""水分とろみの基準・水分ゼリー!A2"")"),"学会分類2021
（とろみ）")</f>
        <v>学会分類2021
（とろみ）</v>
      </c>
      <c r="B2" s="31" t="str">
        <f>IFERROR(__xludf.DUMMYFUNCTION("IMPORTRANGE(""https://docs.google.com/spreadsheets/d/1vsTcEcugRZXGU84Ng3dXvNCAOD3CAaUTEbnnM7tyUJg/edit?usp=sharing"",""水分とろみの基準・水分ゼリー!B2"")"),"薄いとろみ")</f>
        <v>薄いとろみ</v>
      </c>
      <c r="C2" s="31" t="str">
        <f>IFERROR(__xludf.DUMMYFUNCTION("IMPORTRANGE(""https://docs.google.com/spreadsheets/d/1vsTcEcugRZXGU84Ng3dXvNCAOD3CAaUTEbnnM7tyUJg/edit?usp=sharing"",""水分とろみの基準・水分ゼリー!C2"")"),"中間のとろみ")</f>
        <v>中間のとろみ</v>
      </c>
      <c r="D2" s="31" t="str">
        <f>IFERROR(__xludf.DUMMYFUNCTION("IMPORTRANGE(""https://docs.google.com/spreadsheets/d/1vsTcEcugRZXGU84Ng3dXvNCAOD3CAaUTEbnnM7tyUJg/edit?usp=sharing"",""水分とろみの基準・水分ゼリー!D2"")"),"濃いとろみ")</f>
        <v>濃いとろみ</v>
      </c>
      <c r="E2" s="31" t="str">
        <f>IFERROR(__xludf.DUMMYFUNCTION("IMPORTRANGE(""https://docs.google.com/spreadsheets/d/1vsTcEcugRZXGU84Ng3dXvNCAOD3CAaUTEbnnM7tyUJg/edit?usp=sharing"",""水分とろみの基準・水分ゼリー!E2"")"),"")</f>
        <v/>
      </c>
      <c r="F2" s="36" t="str">
        <f>IFERROR(__xludf.DUMMYFUNCTION("IMPORTRANGE(""https://docs.google.com/spreadsheets/d/1vsTcEcugRZXGU84Ng3dXvNCAOD3CAaUTEbnnM7tyUJg/edit?usp=sharing"",""水分とろみの基準・水分ゼリー!F2"")"),"名称")</f>
        <v>名称</v>
      </c>
      <c r="G2" s="38" t="s">
        <v>29</v>
      </c>
      <c r="H2" s="38" t="s">
        <v>31</v>
      </c>
    </row>
    <row r="3" ht="22.5" customHeight="1">
      <c r="A3" s="40" t="str">
        <f>IFERROR(__xludf.DUMMYFUNCTION("IMPORTRANGE(""https://docs.google.com/spreadsheets/d/1vsTcEcugRZXGU84Ng3dXvNCAOD3CAaUTEbnnM7tyUJg/edit?usp=sharing"",""水分とろみの基準・水分ゼリー!A3"")"),"とろみ調整食品")</f>
        <v>とろみ調整食品</v>
      </c>
      <c r="B3" s="41" t="s">
        <v>38</v>
      </c>
      <c r="C3" s="41" t="s">
        <v>38</v>
      </c>
      <c r="D3" s="41" t="s">
        <v>38</v>
      </c>
      <c r="E3" s="43"/>
      <c r="F3" s="40" t="str">
        <f>IFERROR(__xludf.DUMMYFUNCTION("IMPORTRANGE(""https://docs.google.com/spreadsheets/d/1vsTcEcugRZXGU84Ng3dXvNCAOD3CAaUTEbnnM7tyUJg/edit?usp=sharing"",""水分とろみの基準・水分ゼリー!F3"")"),"とろみ調整食品")</f>
        <v>とろみ調整食品</v>
      </c>
      <c r="G3" s="41" t="s">
        <v>41</v>
      </c>
      <c r="H3" s="41" t="s">
        <v>41</v>
      </c>
    </row>
    <row r="4" ht="22.5" customHeight="1">
      <c r="A4" s="46" t="str">
        <f>IFERROR(__xludf.DUMMYFUNCTION("IMPORTRANGE(""https://docs.google.com/spreadsheets/d/1vsTcEcugRZXGU84Ng3dXvNCAOD3CAaUTEbnnM7tyUJg/edit?usp=sharing"",""水分とろみの基準・水分ゼリー!A4"")"),"水100mlあたり")</f>
        <v>水100mlあたり</v>
      </c>
      <c r="B4" s="48" t="s">
        <v>46</v>
      </c>
      <c r="C4" s="48" t="s">
        <v>47</v>
      </c>
      <c r="D4" s="48" t="s">
        <v>48</v>
      </c>
      <c r="E4" s="49"/>
      <c r="F4" s="40" t="str">
        <f>IFERROR(__xludf.DUMMYFUNCTION("IMPORTRANGE(""https://docs.google.com/spreadsheets/d/1vsTcEcugRZXGU84Ng3dXvNCAOD3CAaUTEbnnM7tyUJg/edit?usp=sharing"",""水分とろみの基準・水分ゼリー!F4"")"),"水100mlあたり")</f>
        <v>水100mlあたり</v>
      </c>
      <c r="G4" s="52" t="s">
        <v>49</v>
      </c>
      <c r="H4" s="52" t="s">
        <v>49</v>
      </c>
    </row>
    <row r="5" ht="22.5" customHeight="1">
      <c r="A5" s="53" t="str">
        <f>IFERROR(__xludf.DUMMYFUNCTION("IMPORTRANGE(""https://docs.google.com/spreadsheets/d/1vsTcEcugRZXGU84Ng3dXvNCAOD3CAaUTEbnnM7tyUJg/edit?usp=sharing"",""水分とろみの基準・水分ゼリー!A5"")"),"小さじ")</f>
        <v>小さじ</v>
      </c>
      <c r="B5" s="54"/>
      <c r="C5" s="55"/>
      <c r="D5" s="54"/>
      <c r="E5" s="55"/>
      <c r="F5" s="53" t="s">
        <v>50</v>
      </c>
      <c r="G5" s="54"/>
      <c r="H5" s="55"/>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56" t="str">
        <f>IFERROR(__xludf.DUMMYFUNCTION("IMPORTRANGE(""https://docs.google.com/spreadsheets/d/1vsTcEcugRZXGU84Ng3dXvNCAOD3CAaUTEbnnM7tyUJg/edit?usp=sharing"",""濃厚流動食・補助食品!A1"")"),"4. 濃厚流動食（経管栄養）")</f>
        <v>4. 濃厚流動食（経管栄養）</v>
      </c>
      <c r="F1" s="57" t="str">
        <f>IFERROR(__xludf.DUMMYFUNCTION("IMPORTRANGE(""https://docs.google.com/spreadsheets/d/1vsTcEcugRZXGU84Ng3dXvNCAOD3CAaUTEbnnM7tyUJg/edit?usp=sharing"",""濃厚流動食・補助食品!F1"")"),"5. 補助食品、その他")</f>
        <v>5. 補助食品、その他</v>
      </c>
    </row>
    <row r="2" ht="22.5" customHeight="1">
      <c r="A2" s="59" t="str">
        <f>IFERROR(__xludf.DUMMYFUNCTION("IMPORTRANGE(""https://docs.google.com/spreadsheets/d/1vsTcEcugRZXGU84Ng3dXvNCAOD3CAaUTEbnnM7tyUJg/edit?usp=sharing"",""濃厚流動食・補助食品!A2"")"),"商品名")</f>
        <v>商品名</v>
      </c>
      <c r="B2" s="60" t="s">
        <v>52</v>
      </c>
      <c r="C2" s="60"/>
      <c r="D2" s="60"/>
      <c r="E2" s="61"/>
      <c r="F2" s="62" t="s">
        <v>53</v>
      </c>
      <c r="G2" s="63"/>
    </row>
    <row r="3" ht="22.5" customHeight="1">
      <c r="A3" s="64"/>
      <c r="B3" s="60"/>
      <c r="C3" s="60"/>
      <c r="D3" s="60"/>
      <c r="E3" s="61"/>
      <c r="F3" s="65" t="s">
        <v>54</v>
      </c>
      <c r="G3" s="66"/>
    </row>
    <row r="4" ht="22.5" customHeight="1">
      <c r="A4" s="67"/>
      <c r="B4" s="60"/>
      <c r="C4" s="60"/>
      <c r="D4" s="68"/>
      <c r="E4" s="61"/>
      <c r="F4" s="69"/>
      <c r="G4" s="70"/>
    </row>
  </sheetData>
  <mergeCells count="2">
    <mergeCell ref="A2:A4"/>
    <mergeCell ref="F3:G4"/>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30.0" customHeight="1">
      <c r="A1" s="58" t="s">
        <v>51</v>
      </c>
      <c r="B1" s="71"/>
      <c r="C1" s="72" t="s">
        <v>55</v>
      </c>
      <c r="D1" s="73"/>
      <c r="E1" s="73"/>
      <c r="F1" s="73"/>
      <c r="G1" s="73"/>
      <c r="H1" s="73"/>
      <c r="I1" s="74"/>
      <c r="J1" s="74"/>
      <c r="K1" s="74"/>
      <c r="L1" s="74"/>
      <c r="M1" s="74"/>
      <c r="N1" s="74"/>
      <c r="O1" s="74"/>
      <c r="P1" s="74"/>
      <c r="Q1" s="74"/>
      <c r="R1" s="74"/>
      <c r="S1" s="74"/>
      <c r="T1" s="74"/>
      <c r="U1" s="74"/>
      <c r="V1" s="74"/>
      <c r="W1" s="74"/>
      <c r="X1" s="74"/>
      <c r="Y1" s="74"/>
      <c r="Z1" s="74"/>
    </row>
    <row r="2" ht="7.5" customHeight="1"/>
    <row r="3" ht="22.5" customHeight="1">
      <c r="A3" s="75" t="str">
        <f>IFERROR(__xludf.DUMMYFUNCTION("IMPORTRANGE(""https://docs.google.com/spreadsheets/d/1vsTcEcugRZXGU84Ng3dXvNCAOD3CAaUTEbnnM7tyUJg/edit?usp=sharing"",""おかず形態一覧表!A1"")"),"1. おかず形態一覧表")</f>
        <v>1. おかず形態一覧表</v>
      </c>
      <c r="B3" s="76"/>
    </row>
    <row r="4" ht="22.5" customHeight="1">
      <c r="A4" s="5" t="str">
        <f>IFERROR(__xludf.DUMMYFUNCTION("IMPORTRANGE(""https://docs.google.com/spreadsheets/d/1vsTcEcugRZXGU84Ng3dXvNCAOD3CAaUTEbnnM7tyUJg/edit?usp=sharing"",""おかず形態一覧表!A2"")"),"食種名称")</f>
        <v>食種名称</v>
      </c>
      <c r="B4" s="79" t="str">
        <f>'おかず形態一覧表'!B2</f>
        <v>常食</v>
      </c>
      <c r="C4" s="79" t="str">
        <f>'おかず形態一覧表'!C2</f>
        <v>刻み</v>
      </c>
      <c r="D4" s="79" t="str">
        <f>'おかず形態一覧表'!D2</f>
        <v>カッター</v>
      </c>
      <c r="E4" s="79" t="str">
        <f>'おかず形態一覧表'!E2</f>
        <v>ミキサー</v>
      </c>
      <c r="F4" s="79" t="str">
        <f>'おかず形態一覧表'!F2</f>
        <v/>
      </c>
      <c r="G4" s="79" t="str">
        <f>'おかず形態一覧表'!G2</f>
        <v/>
      </c>
      <c r="H4" s="79" t="str">
        <f>'おかず形態一覧表'!H2</f>
        <v/>
      </c>
    </row>
    <row r="5" ht="22.5" customHeight="1">
      <c r="A5" s="5" t="str">
        <f>IFERROR(__xludf.DUMMYFUNCTION("IMPORTRANGE(""https://docs.google.com/spreadsheets/d/1vsTcEcugRZXGU84Ng3dXvNCAOD3CAaUTEbnnM7tyUJg/edit?usp=sharing"",""おかず形態一覧表!A3"")"),"肉のおかず")</f>
        <v>肉のおかず</v>
      </c>
      <c r="B5" s="92" t="str">
        <f>'おかず形態一覧表'!B3</f>
        <v>鶏肉とかぼちゃの甘酢炒め</v>
      </c>
      <c r="C5" s="92" t="str">
        <f>'おかず形態一覧表'!C3</f>
        <v>鶏肉とかぼちゃの甘酢炒め</v>
      </c>
      <c r="D5" s="92" t="str">
        <f>'おかず形態一覧表'!D3</f>
        <v>鶏肉とかぼちゃの甘酢炒め</v>
      </c>
      <c r="E5" s="92" t="str">
        <f>'おかず形態一覧表'!E3</f>
        <v>鶏肉とかぼちゃの甘酢炒め</v>
      </c>
      <c r="F5" s="92" t="str">
        <f>'おかず形態一覧表'!F3</f>
        <v/>
      </c>
      <c r="G5" s="92" t="str">
        <f>'おかず形態一覧表'!G3</f>
        <v/>
      </c>
      <c r="H5" s="92" t="str">
        <f>'おかず形態一覧表'!H3</f>
        <v/>
      </c>
    </row>
    <row r="6" ht="67.5" customHeight="1">
      <c r="A6" s="14" t="str">
        <f>IFERROR(__xludf.DUMMYFUNCTION("IMPORTRANGE(""https://docs.google.com/spreadsheets/d/1vsTcEcugRZXGU84Ng3dXvNCAOD3CAaUTEbnnM7tyUJg/edit?usp=sharing"",""おかず形態一覧表!A4"")"),"画像")</f>
        <v>画像</v>
      </c>
      <c r="B6" s="25" t="str">
        <f>'おかず形態一覧表'!B4</f>
        <v/>
      </c>
      <c r="C6" s="25" t="str">
        <f>'おかず形態一覧表'!C4</f>
        <v/>
      </c>
      <c r="D6" s="25" t="str">
        <f>'おかず形態一覧表'!D4</f>
        <v/>
      </c>
      <c r="E6" s="25" t="str">
        <f>'おかず形態一覧表'!E4</f>
        <v/>
      </c>
      <c r="F6" s="25" t="str">
        <f>'おかず形態一覧表'!F4</f>
        <v/>
      </c>
      <c r="G6" s="25" t="str">
        <f>'おかず形態一覧表'!G4</f>
        <v/>
      </c>
      <c r="H6" s="25" t="str">
        <f>'おかず形態一覧表'!H4</f>
        <v/>
      </c>
    </row>
    <row r="7" ht="22.5" customHeight="1">
      <c r="A7" s="5" t="str">
        <f>IFERROR(__xludf.DUMMYFUNCTION("IMPORTRANGE(""https://docs.google.com/spreadsheets/d/1vsTcEcugRZXGU84Ng3dXvNCAOD3CAaUTEbnnM7tyUJg/edit?usp=sharing"",""おかず形態一覧表!A5"")"),"魚のおかず")</f>
        <v>魚のおかず</v>
      </c>
      <c r="B7" s="92" t="str">
        <f>'おかず形態一覧表'!B5</f>
        <v>カレイの紫蘇味噌焼き</v>
      </c>
      <c r="C7" s="92" t="str">
        <f>'おかず形態一覧表'!C5</f>
        <v>カレイの紫蘇味噌焼き</v>
      </c>
      <c r="D7" s="92" t="str">
        <f>'おかず形態一覧表'!D5</f>
        <v>魚ムースの紫蘇味噌焼き</v>
      </c>
      <c r="E7" s="92" t="str">
        <f>'おかず形態一覧表'!E5</f>
        <v>魚ムースの紫蘇味噌焼き</v>
      </c>
      <c r="F7" s="92" t="str">
        <f>'おかず形態一覧表'!F5</f>
        <v/>
      </c>
      <c r="G7" s="92" t="str">
        <f>'おかず形態一覧表'!G5</f>
        <v/>
      </c>
      <c r="H7" s="92" t="str">
        <f>'おかず形態一覧表'!H5</f>
        <v/>
      </c>
    </row>
    <row r="8" ht="67.5" customHeight="1">
      <c r="A8" s="14" t="str">
        <f>IFERROR(__xludf.DUMMYFUNCTION("IMPORTRANGE(""https://docs.google.com/spreadsheets/d/1vsTcEcugRZXGU84Ng3dXvNCAOD3CAaUTEbnnM7tyUJg/edit?usp=sharing"",""おかず形態一覧表!A6"")"),"画像")</f>
        <v>画像</v>
      </c>
      <c r="B8" s="25" t="str">
        <f>'おかず形態一覧表'!B6</f>
        <v/>
      </c>
      <c r="C8" s="25" t="str">
        <f>'おかず形態一覧表'!C6</f>
        <v/>
      </c>
      <c r="D8" s="25" t="str">
        <f>'おかず形態一覧表'!D6</f>
        <v/>
      </c>
      <c r="E8" s="25" t="str">
        <f>'おかず形態一覧表'!E6</f>
        <v/>
      </c>
      <c r="F8" s="25" t="str">
        <f>'おかず形態一覧表'!F6</f>
        <v/>
      </c>
      <c r="G8" s="25" t="str">
        <f>'おかず形態一覧表'!G6</f>
        <v/>
      </c>
      <c r="H8" s="25" t="str">
        <f>'おかず形態一覧表'!H6</f>
        <v/>
      </c>
    </row>
    <row r="9" ht="22.5" customHeight="1">
      <c r="A9" s="5" t="str">
        <f>IFERROR(__xludf.DUMMYFUNCTION("IMPORTRANGE(""https://docs.google.com/spreadsheets/d/1vsTcEcugRZXGU84Ng3dXvNCAOD3CAaUTEbnnM7tyUJg/edit?usp=sharing"",""おかず形態一覧表!A7"")"),"野菜のおかず")</f>
        <v>野菜のおかず</v>
      </c>
      <c r="B9" s="92" t="str">
        <f>'おかず形態一覧表'!B7</f>
        <v>大根とひじきの和え混ぜ</v>
      </c>
      <c r="C9" s="92" t="str">
        <f>'おかず形態一覧表'!C7</f>
        <v>大根とひじきの和え混ぜ</v>
      </c>
      <c r="D9" s="92" t="str">
        <f>'おかず形態一覧表'!D7</f>
        <v>大根と野菜の和え混ぜ</v>
      </c>
      <c r="E9" s="92" t="str">
        <f>'おかず形態一覧表'!E7</f>
        <v>大根と野菜の和え混ぜ</v>
      </c>
      <c r="F9" s="92" t="str">
        <f>'おかず形態一覧表'!F7</f>
        <v/>
      </c>
      <c r="G9" s="92" t="str">
        <f>'おかず形態一覧表'!G7</f>
        <v/>
      </c>
      <c r="H9" s="92" t="str">
        <f>'おかず形態一覧表'!H7</f>
        <v/>
      </c>
    </row>
    <row r="10" ht="67.5" customHeight="1">
      <c r="A10" s="30" t="str">
        <f>IFERROR(__xludf.DUMMYFUNCTION("IMPORTRANGE(""https://docs.google.com/spreadsheets/d/1vsTcEcugRZXGU84Ng3dXvNCAOD3CAaUTEbnnM7tyUJg/edit?usp=sharing"",""おかず形態一覧表!A8"")"),"画像")</f>
        <v>画像</v>
      </c>
      <c r="B10" s="32" t="str">
        <f>'おかず形態一覧表'!B8</f>
        <v/>
      </c>
      <c r="C10" s="32" t="str">
        <f>'おかず形態一覧表'!C8</f>
        <v/>
      </c>
      <c r="D10" s="32" t="str">
        <f>'おかず形態一覧表'!D8</f>
        <v/>
      </c>
      <c r="E10" s="32" t="str">
        <f>'おかず形態一覧表'!E8</f>
        <v/>
      </c>
      <c r="F10" s="32" t="str">
        <f>'おかず形態一覧表'!F8</f>
        <v/>
      </c>
      <c r="G10" s="32" t="str">
        <f>'おかず形態一覧表'!G8</f>
        <v/>
      </c>
      <c r="H10" s="32" t="str">
        <f>'おかず形態一覧表'!H8</f>
        <v/>
      </c>
    </row>
    <row r="11" ht="112.5" customHeight="1">
      <c r="A11" s="30" t="str">
        <f>IFERROR(__xludf.DUMMYFUNCTION("IMPORTRANGE(""https://docs.google.com/spreadsheets/d/1vsTcEcugRZXGU84Ng3dXvNCAOD3CAaUTEbnnM7tyUJg/edit?usp=sharing"",""おかず形態一覧表!A9"")"),"内容")</f>
        <v>内容</v>
      </c>
      <c r="B11" s="109" t="str">
        <f>'おかず形態一覧表'!B9</f>
        <v>一般的な食事</v>
      </c>
      <c r="C11" s="109" t="str">
        <f>'おかず形態一覧表'!C9</f>
        <v>調理後細かく刻む</v>
      </c>
      <c r="D11" s="109" t="str">
        <f>'おかず形態一覧表'!D9</f>
        <v>調理後ロボクープでわずかに粒が残る程度まで撹拌。（食材によりミキサームース・とろみナールを加えて調整している）</v>
      </c>
      <c r="E11" s="109" t="str">
        <f>'おかず形態一覧表'!E9</f>
        <v>料理後ロボクープで滑らかになるまで撹拌（ミキサームースを使用しムース状にしている）</v>
      </c>
      <c r="F11" s="109" t="str">
        <f>'おかず形態一覧表'!F9</f>
        <v/>
      </c>
      <c r="G11" s="109" t="str">
        <f>'おかず形態一覧表'!G9</f>
        <v/>
      </c>
      <c r="H11" s="109" t="str">
        <f>'おかず形態一覧表'!H9</f>
        <v/>
      </c>
    </row>
    <row r="12" ht="45.0" customHeight="1">
      <c r="A12" s="37" t="str">
        <f>IFERROR(__xludf.DUMMYFUNCTION("IMPORTRANGE(""https://docs.google.com/spreadsheets/d/1vsTcEcugRZXGU84Ng3dXvNCAOD3CAaUTEbnnM7tyUJg/edit?usp=sharing"",""おかず形態一覧表!A10"")"),"大きさ・形状")</f>
        <v>大きさ・形状</v>
      </c>
      <c r="B12" s="113" t="str">
        <f>'おかず形態一覧表'!B10</f>
        <v>通常の大きさ</v>
      </c>
      <c r="C12" s="113" t="str">
        <f>'おかず形態一覧表'!C10</f>
        <v>５mm程度</v>
      </c>
      <c r="D12" s="113" t="str">
        <f>'おかず形態一覧表'!D10</f>
        <v>やや粒の残る
ペースト状</v>
      </c>
      <c r="E12" s="113" t="str">
        <f>'おかず形態一覧表'!E10</f>
        <v>ペースト状ムース状</v>
      </c>
      <c r="F12" s="113" t="str">
        <f>'おかず形態一覧表'!F10</f>
        <v/>
      </c>
      <c r="G12" s="113" t="str">
        <f>'おかず形態一覧表'!G10</f>
        <v/>
      </c>
      <c r="H12" s="113" t="str">
        <f>'おかず形態一覧表'!H10</f>
        <v/>
      </c>
    </row>
    <row r="13" ht="45.0" customHeight="1">
      <c r="A13" s="37" t="str">
        <f>IFERROR(__xludf.DUMMYFUNCTION("IMPORTRANGE(""https://docs.google.com/spreadsheets/d/1vsTcEcugRZXGU84Ng3dXvNCAOD3CAaUTEbnnM7tyUJg/edit?usp=sharing"",""おかず形態一覧表!A11"")"),"咀嚼の必要性")</f>
        <v>咀嚼の必要性</v>
      </c>
      <c r="B13" s="113" t="str">
        <f>'おかず形態一覧表'!B11</f>
        <v/>
      </c>
      <c r="C13" s="113" t="str">
        <f>'おかず形態一覧表'!C11</f>
        <v>歯茎でつぶせる</v>
      </c>
      <c r="D13" s="113" t="str">
        <f>'おかず形態一覧表'!D11</f>
        <v>舌でつぶせる</v>
      </c>
      <c r="E13" s="113" t="str">
        <f>'おかず形態一覧表'!E11</f>
        <v>噛まなくて良い</v>
      </c>
      <c r="F13" s="113" t="str">
        <f>'おかず形態一覧表'!F11</f>
        <v/>
      </c>
      <c r="G13" s="113" t="str">
        <f>'おかず形態一覧表'!G11</f>
        <v/>
      </c>
      <c r="H13" s="113" t="str">
        <f>'おかず形態一覧表'!H11</f>
        <v/>
      </c>
    </row>
    <row r="14" ht="22.5" customHeight="1">
      <c r="A14" s="37" t="str">
        <f>IFERROR(__xludf.DUMMYFUNCTION("IMPORTRANGE(""https://docs.google.com/spreadsheets/d/1vsTcEcugRZXGU84Ng3dXvNCAOD3CAaUTEbnnM7tyUJg/edit?usp=sharing"",""おかず形態一覧表!A12"")"),"学会分類2021")</f>
        <v>学会分類2021</v>
      </c>
      <c r="B14" s="119" t="str">
        <f>'おかず形態一覧表'!B12</f>
        <v/>
      </c>
      <c r="C14" s="119" t="str">
        <f>'おかず形態一覧表'!C12</f>
        <v>4</v>
      </c>
      <c r="D14" s="119" t="str">
        <f>'おかず形態一覧表'!D12</f>
        <v>3/2-2</v>
      </c>
      <c r="E14" s="119" t="str">
        <f>'おかず形態一覧表'!E12</f>
        <v>2-2/2-1</v>
      </c>
      <c r="F14" s="119" t="str">
        <f>'おかず形態一覧表'!F12</f>
        <v/>
      </c>
      <c r="G14" s="119" t="str">
        <f>'おかず形態一覧表'!G12</f>
        <v/>
      </c>
      <c r="H14" s="119" t="str">
        <f>'おかず形態一覧表'!H12</f>
        <v/>
      </c>
    </row>
    <row r="15" ht="22.5" customHeight="1">
      <c r="A15" s="44" t="str">
        <f>IFERROR(__xludf.DUMMYFUNCTION("IMPORTRANGE(""https://docs.google.com/spreadsheets/d/1vsTcEcugRZXGU84Ng3dXvNCAOD3CAaUTEbnnM7tyUJg/edit?usp=sharing"",""おかず形態一覧表!A13"")"),"栄養量目安")</f>
        <v>栄養量目安</v>
      </c>
      <c r="B15" s="79" t="str">
        <f>'おかず形態一覧表'!B13</f>
        <v>米飯150</v>
      </c>
      <c r="C15" s="79" t="str">
        <f>'おかず形態一覧表'!C13</f>
        <v>全粥240</v>
      </c>
      <c r="D15" s="79" t="str">
        <f>'おかず形態一覧表'!D13</f>
        <v>全粥210ｇ・粥ﾑｰｽ210</v>
      </c>
      <c r="E15" s="79" t="str">
        <f>'おかず形態一覧表'!E13</f>
        <v>粥ﾐｷｻｰﾑｰｽ180</v>
      </c>
      <c r="F15" s="120" t="str">
        <f>'おかず形態一覧表'!F13</f>
        <v/>
      </c>
      <c r="G15" s="120" t="str">
        <f>'おかず形態一覧表'!G13</f>
        <v/>
      </c>
      <c r="H15" s="120" t="str">
        <f>'おかず形態一覧表'!H13</f>
        <v/>
      </c>
    </row>
    <row r="16" ht="22.5" customHeight="1">
      <c r="A16" s="50"/>
      <c r="B16" s="121">
        <f>'おかず形態一覧表'!B14</f>
        <v>1480</v>
      </c>
      <c r="C16" s="121">
        <f>'おかず形態一覧表'!C14</f>
        <v>1250</v>
      </c>
      <c r="D16" s="121">
        <f>'おかず形態一覧表'!D14</f>
        <v>1150</v>
      </c>
      <c r="E16" s="121">
        <f>'おかず形態一覧表'!E14</f>
        <v>1000</v>
      </c>
      <c r="F16" s="121" t="str">
        <f>'おかず形態一覧表'!F14</f>
        <v/>
      </c>
      <c r="G16" s="121" t="str">
        <f>'おかず形態一覧表'!G14</f>
        <v/>
      </c>
      <c r="H16" s="121" t="str">
        <f>'おかず形態一覧表'!H14</f>
        <v/>
      </c>
    </row>
    <row r="17" ht="7.5" customHeight="1"/>
    <row r="18" ht="22.5" customHeight="1">
      <c r="A18" s="125" t="str">
        <f>IFERROR(__xludf.DUMMYFUNCTION("IMPORTRANGE(""https://docs.google.com/spreadsheets/d/1vsTcEcugRZXGU84Ng3dXvNCAOD3CAaUTEbnnM7tyUJg/edit?usp=sharing"",""主食一覧!A1"")"),"2. 主食一覧")</f>
        <v>2. 主食一覧</v>
      </c>
      <c r="B18" s="126"/>
    </row>
    <row r="19" ht="22.5" customHeight="1">
      <c r="A19" s="4" t="str">
        <f>IFERROR(__xludf.DUMMYFUNCTION("IMPORTRANGE(""https://docs.google.com/spreadsheets/d/1vsTcEcugRZXGU84Ng3dXvNCAOD3CAaUTEbnnM7tyUJg/edit?usp=sharing"",""主食一覧!A2"")"),"主食名称")</f>
        <v>主食名称</v>
      </c>
      <c r="B19" s="9" t="str">
        <f>'主食一覧'!B2</f>
        <v>米飯</v>
      </c>
      <c r="C19" s="9" t="str">
        <f>'主食一覧'!C2</f>
        <v>全粥</v>
      </c>
      <c r="D19" s="9" t="str">
        <f>'主食一覧'!D2</f>
        <v>粥ムース</v>
      </c>
      <c r="E19" s="9" t="str">
        <f>'主食一覧'!E2</f>
        <v>粥ミキサームース</v>
      </c>
      <c r="F19" s="9" t="str">
        <f>'主食一覧'!F2</f>
        <v/>
      </c>
      <c r="G19" s="9" t="str">
        <f>'主食一覧'!G2</f>
        <v/>
      </c>
      <c r="H19" s="9" t="str">
        <f>'主食一覧'!H2</f>
        <v/>
      </c>
    </row>
    <row r="20" ht="67.5" customHeight="1">
      <c r="A20" s="4" t="str">
        <f>IFERROR(__xludf.DUMMYFUNCTION("IMPORTRANGE(""https://docs.google.com/spreadsheets/d/1vsTcEcugRZXGU84Ng3dXvNCAOD3CAaUTEbnnM7tyUJg/edit?usp=sharing"",""主食一覧!A3"")"),"画像")</f>
        <v>画像</v>
      </c>
      <c r="B20" s="17" t="str">
        <f>'主食一覧'!B3</f>
        <v/>
      </c>
      <c r="C20" s="17" t="str">
        <f>'主食一覧'!C3</f>
        <v/>
      </c>
      <c r="D20" s="17" t="str">
        <f>'主食一覧'!D3</f>
        <v/>
      </c>
      <c r="E20" s="17" t="str">
        <f>'主食一覧'!E3</f>
        <v/>
      </c>
      <c r="F20" s="17" t="str">
        <f>'主食一覧'!F3</f>
        <v/>
      </c>
      <c r="G20" s="17" t="str">
        <f>'主食一覧'!G3</f>
        <v/>
      </c>
      <c r="H20" s="17" t="str">
        <f>'主食一覧'!H3</f>
        <v/>
      </c>
    </row>
    <row r="21" ht="45.0" customHeight="1">
      <c r="A21" s="4" t="str">
        <f>IFERROR(__xludf.DUMMYFUNCTION("IMPORTRANGE(""https://docs.google.com/spreadsheets/d/1vsTcEcugRZXGU84Ng3dXvNCAOD3CAaUTEbnnM7tyUJg/edit?usp=sharing"",""主食一覧!A4"")"),"内容")</f>
        <v>内容</v>
      </c>
      <c r="B21" s="129" t="str">
        <f>'主食一覧'!B4</f>
        <v>通常のごはん
重量比
＝米1：水1.4</v>
      </c>
      <c r="C21" s="129" t="str">
        <f>'主食一覧'!C4</f>
        <v>通常の全粥
重量比
＝米1：水6</v>
      </c>
      <c r="D21" s="129" t="str">
        <f>'主食一覧'!D4</f>
        <v>通常の粥にホット＆ソフト２.4％を加えたもの</v>
      </c>
      <c r="E21" s="129" t="str">
        <f>'主食一覧'!E4</f>
        <v>粥をミキサーにかけたものにホット＆ソフト２％を加えたもの</v>
      </c>
      <c r="F21" s="129" t="str">
        <f>'主食一覧'!F4</f>
        <v/>
      </c>
      <c r="G21" s="129" t="str">
        <f>'主食一覧'!G4</f>
        <v/>
      </c>
      <c r="H21" s="129" t="str">
        <f>'主食一覧'!H4</f>
        <v/>
      </c>
    </row>
    <row r="22" ht="22.5" customHeight="1">
      <c r="A22" s="4" t="str">
        <f>IFERROR(__xludf.DUMMYFUNCTION("IMPORTRANGE(""https://docs.google.com/spreadsheets/d/1vsTcEcugRZXGU84Ng3dXvNCAOD3CAaUTEbnnM7tyUJg/edit?usp=sharing"",""主食一覧!A5"")"),"学会分類2021")</f>
        <v>学会分類2021</v>
      </c>
      <c r="B22" s="130" t="str">
        <f>'主食一覧'!B5</f>
        <v/>
      </c>
      <c r="C22" s="130" t="str">
        <f>'主食一覧'!C5</f>
        <v>4</v>
      </c>
      <c r="D22" s="130" t="str">
        <f>'主食一覧'!D5</f>
        <v>3</v>
      </c>
      <c r="E22" s="130" t="str">
        <f>'主食一覧'!E5</f>
        <v>1ｊ</v>
      </c>
      <c r="F22" s="130" t="str">
        <f>'主食一覧'!F5</f>
        <v/>
      </c>
      <c r="G22" s="130" t="str">
        <f>'主食一覧'!G5</f>
        <v/>
      </c>
      <c r="H22" s="130" t="str">
        <f>'主食一覧'!H5</f>
        <v/>
      </c>
    </row>
    <row r="23" ht="7.5" customHeight="1"/>
    <row r="24" ht="22.5" customHeight="1">
      <c r="A24" s="24" t="str">
        <f>IFERROR(__xludf.DUMMYFUNCTION("IMPORTRANGE(""https://docs.google.com/spreadsheets/d/1vsTcEcugRZXGU84Ng3dXvNCAOD3CAaUTEbnnM7tyUJg/edit?usp=sharing"",""水分とろみの基準・水分ゼリー!A1"")"),"3-1. 水分とろみの基準")</f>
        <v>3-1. 水分とろみの基準</v>
      </c>
      <c r="B24" s="131"/>
      <c r="F24" s="24" t="str">
        <f>IFERROR(__xludf.DUMMYFUNCTION("IMPORTRANGE(""https://docs.google.com/spreadsheets/d/1vsTcEcugRZXGU84Ng3dXvNCAOD3CAaUTEbnnM7tyUJg/edit?usp=sharing"",""水分とろみの基準・水分ゼリー!F1"")"),"3-2. 水分ゼリー")</f>
        <v>3-2. 水分ゼリー</v>
      </c>
      <c r="G24" s="131"/>
    </row>
    <row r="25" ht="30.0" customHeight="1">
      <c r="A25" s="29" t="str">
        <f>IFERROR(__xludf.DUMMYFUNCTION("IMPORTRANGE(""https://docs.google.com/spreadsheets/d/1vsTcEcugRZXGU84Ng3dXvNCAOD3CAaUTEbnnM7tyUJg/edit?usp=sharing"",""水分とろみの基準・水分ゼリー!A2"")"),"学会分類2021
（とろみ）")</f>
        <v>学会分類2021
（とろみ）</v>
      </c>
      <c r="B25" s="31" t="str">
        <f>IFERROR(__xludf.DUMMYFUNCTION("IMPORTRANGE(""https://docs.google.com/spreadsheets/d/1vsTcEcugRZXGU84Ng3dXvNCAOD3CAaUTEbnnM7tyUJg/edit?usp=sharing"",""水分とろみの基準・水分ゼリー!B2"")"),"薄いとろみ")</f>
        <v>薄いとろみ</v>
      </c>
      <c r="C25" s="31" t="str">
        <f>IFERROR(__xludf.DUMMYFUNCTION("IMPORTRANGE(""https://docs.google.com/spreadsheets/d/1vsTcEcugRZXGU84Ng3dXvNCAOD3CAaUTEbnnM7tyUJg/edit?usp=sharing"",""水分とろみの基準・水分ゼリー!C2"")"),"中間のとろみ")</f>
        <v>中間のとろみ</v>
      </c>
      <c r="D25" s="31" t="str">
        <f>IFERROR(__xludf.DUMMYFUNCTION("IMPORTRANGE(""https://docs.google.com/spreadsheets/d/1vsTcEcugRZXGU84Ng3dXvNCAOD3CAaUTEbnnM7tyUJg/edit?usp=sharing"",""水分とろみの基準・水分ゼリー!D2"")"),"濃いとろみ")</f>
        <v>濃いとろみ</v>
      </c>
      <c r="E25" s="31" t="str">
        <f>IFERROR(__xludf.DUMMYFUNCTION("IMPORTRANGE(""https://docs.google.com/spreadsheets/d/1vsTcEcugRZXGU84Ng3dXvNCAOD3CAaUTEbnnM7tyUJg/edit?usp=sharing"",""水分とろみの基準・水分ゼリー!E2"")"),"")</f>
        <v/>
      </c>
      <c r="F25" s="36" t="str">
        <f>IFERROR(__xludf.DUMMYFUNCTION("IMPORTRANGE(""https://docs.google.com/spreadsheets/d/1vsTcEcugRZXGU84Ng3dXvNCAOD3CAaUTEbnnM7tyUJg/edit?usp=sharing"",""水分とろみの基準・水分ゼリー!F2"")"),"名称")</f>
        <v>名称</v>
      </c>
      <c r="G25" s="135" t="str">
        <f>'水分とろみの基準・水分ゼリー'!G2</f>
        <v>お茶ゼリー</v>
      </c>
      <c r="H25" s="135" t="str">
        <f>'水分とろみの基準・水分ゼリー'!H2</f>
        <v>イオンゼリー</v>
      </c>
    </row>
    <row r="26" ht="22.5" customHeight="1">
      <c r="A26" s="40" t="str">
        <f>IFERROR(__xludf.DUMMYFUNCTION("IMPORTRANGE(""https://docs.google.com/spreadsheets/d/1vsTcEcugRZXGU84Ng3dXvNCAOD3CAaUTEbnnM7tyUJg/edit?usp=sharing"",""水分とろみの基準・水分ゼリー!A3"")"),"とろみ調整食品")</f>
        <v>とろみ調整食品</v>
      </c>
      <c r="B26" s="43" t="str">
        <f>'水分とろみの基準・水分ゼリー'!B3</f>
        <v>とろみナールplus</v>
      </c>
      <c r="C26" s="43" t="str">
        <f>'水分とろみの基準・水分ゼリー'!C3</f>
        <v>とろみナールplus</v>
      </c>
      <c r="D26" s="43" t="str">
        <f>'水分とろみの基準・水分ゼリー'!D3</f>
        <v>とろみナールplus</v>
      </c>
      <c r="E26" s="43" t="str">
        <f>'水分とろみの基準・水分ゼリー'!E3</f>
        <v/>
      </c>
      <c r="F26" s="40" t="str">
        <f>IFERROR(__xludf.DUMMYFUNCTION("IMPORTRANGE(""https://docs.google.com/spreadsheets/d/1vsTcEcugRZXGU84Ng3dXvNCAOD3CAaUTEbnnM7tyUJg/edit?usp=sharing"",""水分とろみの基準・水分ゼリー!F3"")"),"とろみ調整食品")</f>
        <v>とろみ調整食品</v>
      </c>
      <c r="G26" s="43" t="str">
        <f>'水分とろみの基準・水分ゼリー'!G3</f>
        <v>ゼラチンと寒天を混合</v>
      </c>
      <c r="H26" s="43" t="str">
        <f>'水分とろみの基準・水分ゼリー'!H3</f>
        <v>ゼラチンと寒天を混合</v>
      </c>
    </row>
    <row r="27" ht="22.5" customHeight="1">
      <c r="A27" s="46" t="str">
        <f>IFERROR(__xludf.DUMMYFUNCTION("IMPORTRANGE(""https://docs.google.com/spreadsheets/d/1vsTcEcugRZXGU84Ng3dXvNCAOD3CAaUTEbnnM7tyUJg/edit?usp=sharing"",""水分とろみの基準・水分ゼリー!A4"")"),"水100mlあたり")</f>
        <v>水100mlあたり</v>
      </c>
      <c r="B27" s="137" t="str">
        <f>'水分とろみの基準・水分ゼリー'!B4</f>
        <v>0.7g</v>
      </c>
      <c r="C27" s="137" t="str">
        <f>'水分とろみの基準・水分ゼリー'!C4</f>
        <v>1g</v>
      </c>
      <c r="D27" s="137" t="str">
        <f>'水分とろみの基準・水分ゼリー'!D4</f>
        <v>2g</v>
      </c>
      <c r="E27" s="137" t="str">
        <f>'水分とろみの基準・水分ゼリー'!E4</f>
        <v/>
      </c>
      <c r="F27" s="40" t="str">
        <f>IFERROR(__xludf.DUMMYFUNCTION("IMPORTRANGE(""https://docs.google.com/spreadsheets/d/1vsTcEcugRZXGU84Ng3dXvNCAOD3CAaUTEbnnM7tyUJg/edit?usp=sharing"",""水分とろみの基準・水分ゼリー!F4"")"),"水100mlあたり")</f>
        <v>水100mlあたり</v>
      </c>
      <c r="G27" s="137" t="str">
        <f>'水分とろみの基準・水分ゼリー'!G4</f>
        <v>寒天0.3g ゼラチン1g</v>
      </c>
      <c r="H27" s="137" t="str">
        <f>'水分とろみの基準・水分ゼリー'!H4</f>
        <v>寒天0.3g ゼラチン1g</v>
      </c>
    </row>
    <row r="28" ht="22.5" customHeight="1">
      <c r="A28" s="53" t="str">
        <f>IFERROR(__xludf.DUMMYFUNCTION("IMPORTRANGE(""https://docs.google.com/spreadsheets/d/1vsTcEcugRZXGU84Ng3dXvNCAOD3CAaUTEbnnM7tyUJg/edit?usp=sharing"",""水分とろみの基準・水分ゼリー!A5"")"),"小さじ")</f>
        <v>小さじ</v>
      </c>
      <c r="B28" s="55" t="str">
        <f>'水分とろみの基準・水分ゼリー'!B5</f>
        <v/>
      </c>
      <c r="C28" s="55" t="str">
        <f>'水分とろみの基準・水分ゼリー'!C5</f>
        <v/>
      </c>
      <c r="D28" s="55" t="str">
        <f>'水分とろみの基準・水分ゼリー'!D5</f>
        <v/>
      </c>
      <c r="E28" s="55" t="str">
        <f>'水分とろみの基準・水分ゼリー'!E5</f>
        <v/>
      </c>
      <c r="F28" s="53" t="s">
        <v>50</v>
      </c>
      <c r="G28" s="55" t="str">
        <f>'水分とろみの基準・水分ゼリー'!G5</f>
        <v/>
      </c>
      <c r="H28" s="55" t="str">
        <f>'水分とろみの基準・水分ゼリー'!H5</f>
        <v/>
      </c>
    </row>
    <row r="29" ht="7.5" customHeight="1"/>
    <row r="30" ht="22.5" customHeight="1">
      <c r="A30" s="139" t="str">
        <f>IFERROR(__xludf.DUMMYFUNCTION("IMPORTRANGE(""https://docs.google.com/spreadsheets/d/1vsTcEcugRZXGU84Ng3dXvNCAOD3CAaUTEbnnM7tyUJg/edit?usp=sharing"",""濃厚流動食・補助食品!A1"")"),"4. 濃厚流動食（経管栄養）")</f>
        <v>4. 濃厚流動食（経管栄養）</v>
      </c>
      <c r="B30" s="140"/>
      <c r="F30" s="141" t="str">
        <f>IFERROR(__xludf.DUMMYFUNCTION("IMPORTRANGE(""https://docs.google.com/spreadsheets/d/1vsTcEcugRZXGU84Ng3dXvNCAOD3CAaUTEbnnM7tyUJg/edit?usp=sharing"",""濃厚流動食・補助食品!F1"")"),"5. 補助食品、その他")</f>
        <v>5. 補助食品、その他</v>
      </c>
      <c r="G30" s="142"/>
    </row>
    <row r="31" ht="22.5" customHeight="1">
      <c r="A31" s="59" t="str">
        <f>IFERROR(__xludf.DUMMYFUNCTION("IMPORTRANGE(""https://docs.google.com/spreadsheets/d/1vsTcEcugRZXGU84Ng3dXvNCAOD3CAaUTEbnnM7tyUJg/edit?usp=sharing"",""濃厚流動食・補助食品!A2"")"),"商品名")</f>
        <v>商品名</v>
      </c>
      <c r="B31" s="68" t="str">
        <f>'濃厚流動食・補助食品'!B2</f>
        <v>ラクフィール</v>
      </c>
      <c r="C31" s="68" t="str">
        <f>'濃厚流動食・補助食品'!C2</f>
        <v/>
      </c>
      <c r="D31" s="68" t="str">
        <f>'濃厚流動食・補助食品'!D2</f>
        <v/>
      </c>
      <c r="E31" s="61" t="str">
        <f>'濃厚流動食・補助食品'!E2</f>
        <v/>
      </c>
      <c r="F31" s="147" t="str">
        <f>'濃厚流動食・補助食品'!F2</f>
        <v>Ｏｊ・１ｊ対応：可</v>
      </c>
      <c r="G31" s="148" t="str">
        <f>'濃厚流動食・補助食品'!G2</f>
        <v/>
      </c>
      <c r="H31" s="149"/>
    </row>
    <row r="32" ht="22.5" customHeight="1">
      <c r="A32" s="64"/>
      <c r="B32" s="68" t="str">
        <f>'濃厚流動食・補助食品'!B3</f>
        <v/>
      </c>
      <c r="C32" s="68" t="str">
        <f>'濃厚流動食・補助食品'!C3</f>
        <v/>
      </c>
      <c r="D32" s="68" t="str">
        <f>'濃厚流動食・補助食品'!D3</f>
        <v/>
      </c>
      <c r="E32" s="68" t="str">
        <f>'濃厚流動食・補助食品'!E3</f>
        <v/>
      </c>
      <c r="F32" s="152" t="str">
        <f>'濃厚流動食・補助食品'!F3</f>
        <v>メイバランスソフトゼリー</v>
      </c>
      <c r="G32" s="153"/>
      <c r="H32" s="66"/>
    </row>
    <row r="33" ht="22.5" customHeight="1">
      <c r="A33" s="67"/>
      <c r="B33" s="68" t="str">
        <f>'濃厚流動食・補助食品'!B4</f>
        <v/>
      </c>
      <c r="C33" s="68" t="str">
        <f>'濃厚流動食・補助食品'!C4</f>
        <v/>
      </c>
      <c r="D33" s="68" t="str">
        <f>'濃厚流動食・補助食品'!D4</f>
        <v/>
      </c>
      <c r="E33" s="68" t="str">
        <f>'濃厚流動食・補助食品'!E4</f>
        <v/>
      </c>
      <c r="F33" s="69"/>
      <c r="G33" s="154"/>
      <c r="H33" s="70"/>
    </row>
    <row r="34" ht="7.5" customHeight="1"/>
    <row r="35" ht="22.5" customHeight="1">
      <c r="A35" s="155" t="str">
        <f>IFERROR(__xludf.DUMMYFUNCTION("IMPORTRANGE(""https://docs.google.com/spreadsheets/d/1vsTcEcugRZXGU84Ng3dXvNCAOD3CAaUTEbnnM7tyUJg/edit?usp=sharing"",""施設概要!A1"")"),"施設概要")</f>
        <v>施設概要</v>
      </c>
      <c r="B35" s="156"/>
    </row>
    <row r="36" ht="22.5" customHeight="1">
      <c r="A36" s="8" t="str">
        <f>IFERROR(__xludf.DUMMYFUNCTION("IMPORTRANGE(""https://docs.google.com/spreadsheets/d/1vsTcEcugRZXGU84Ng3dXvNCAOD3CAaUTEbnnM7tyUJg/edit?usp=sharing"",""施設概要!A2"")"),"所在地")</f>
        <v>所在地</v>
      </c>
      <c r="B36" s="164" t="str">
        <f>'施設概要'!B2</f>
        <v>〒946-0305　新潟県魚沼市大栃山628-1</v>
      </c>
      <c r="C36" s="157"/>
      <c r="D36" s="158"/>
      <c r="E36" s="165" t="str">
        <f>'施設概要'!C2</f>
        <v>デイサービスセンターを併設。多職種協働で入所者の栄養状態や摂食状況の把握の確認、ご利用者個々の嗜好や状態に応じた食事内容・形態・食具を準備し、安全においしく食事を食べていただけるように努めています。毎月の行事を含め月2～3回の行事食や毎月おやつバイキングを行い食べる楽しみをもっていただけるようにしております。</v>
      </c>
      <c r="F36" s="160"/>
      <c r="G36" s="160"/>
      <c r="H36" s="161"/>
    </row>
    <row r="37" ht="22.5" customHeight="1">
      <c r="A37" s="8" t="str">
        <f>IFERROR(__xludf.DUMMYFUNCTION("IMPORTRANGE(""https://docs.google.com/spreadsheets/d/1vsTcEcugRZXGU84Ng3dXvNCAOD3CAaUTEbnnM7tyUJg/edit?usp=sharing"",""施設概要!A3"")"),"給食部門名")</f>
        <v>給食部門名</v>
      </c>
      <c r="B37" s="164" t="str">
        <f>'施設概要'!B3</f>
        <v>なし</v>
      </c>
      <c r="C37" s="157"/>
      <c r="D37" s="158"/>
      <c r="E37" s="162"/>
      <c r="H37" s="163"/>
    </row>
    <row r="38" ht="22.5" customHeight="1">
      <c r="A38" s="8" t="str">
        <f>IFERROR(__xludf.DUMMYFUNCTION("IMPORTRANGE(""https://docs.google.com/spreadsheets/d/1vsTcEcugRZXGU84Ng3dXvNCAOD3CAaUTEbnnM7tyUJg/edit?usp=sharing"",""施設概要!A4"")"),"電話")</f>
        <v>電話</v>
      </c>
      <c r="B38" s="164" t="str">
        <f>'施設概要'!B4</f>
        <v>025-796-3711（代）</v>
      </c>
      <c r="C38" s="157"/>
      <c r="D38" s="158"/>
      <c r="E38" s="162"/>
      <c r="H38" s="163"/>
    </row>
    <row r="39" ht="22.5" customHeight="1">
      <c r="A39" s="102" t="str">
        <f>IFERROR(__xludf.DUMMYFUNCTION("IMPORTRANGE(""https://docs.google.com/spreadsheets/d/1vsTcEcugRZXGU84Ng3dXvNCAOD3CAaUTEbnnM7tyUJg/edit?usp=sharing"",""施設概要!A5"")"),"FAX")</f>
        <v>FAX</v>
      </c>
      <c r="B39" s="164" t="str">
        <f>'施設概要'!B5</f>
        <v>025-796-3008（代）</v>
      </c>
      <c r="C39" s="157"/>
      <c r="D39" s="158"/>
      <c r="E39" s="162"/>
      <c r="H39" s="163"/>
    </row>
    <row r="40" ht="22.5" customHeight="1">
      <c r="A40" s="104" t="str">
        <f>IFERROR(__xludf.DUMMYFUNCTION("IMPORTRANGE(""https://docs.google.com/spreadsheets/d/1vsTcEcugRZXGU84Ng3dXvNCAOD3CAaUTEbnnM7tyUJg/edit?usp=sharing"",""施設概要!A6"")"),"更新日")</f>
        <v>更新日</v>
      </c>
      <c r="B40" s="170">
        <f>'施設概要'!B6</f>
        <v>46126.53084</v>
      </c>
      <c r="C40" s="157"/>
      <c r="D40" s="158"/>
      <c r="E40" s="167"/>
      <c r="F40" s="168"/>
      <c r="G40" s="168"/>
      <c r="H40" s="169"/>
    </row>
  </sheetData>
  <mergeCells count="10">
    <mergeCell ref="B38:D38"/>
    <mergeCell ref="B39:D39"/>
    <mergeCell ref="A15:A16"/>
    <mergeCell ref="A31:A33"/>
    <mergeCell ref="G31:H31"/>
    <mergeCell ref="F32:H33"/>
    <mergeCell ref="B36:D36"/>
    <mergeCell ref="E36:H40"/>
    <mergeCell ref="B37:D37"/>
    <mergeCell ref="B40:D40"/>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2" width="16.38"/>
    <col customWidth="1" min="3" max="3" width="10.13"/>
    <col customWidth="1" min="4" max="4" width="15.13"/>
  </cols>
  <sheetData>
    <row r="1">
      <c r="A1" s="77" t="s">
        <v>56</v>
      </c>
      <c r="B1" s="78"/>
      <c r="C1" s="78"/>
      <c r="D1" s="78"/>
    </row>
    <row r="2">
      <c r="A2" s="80" t="s">
        <v>57</v>
      </c>
      <c r="B2" s="81"/>
      <c r="C2" s="82" t="s">
        <v>58</v>
      </c>
      <c r="D2" s="83" t="s">
        <v>59</v>
      </c>
    </row>
    <row r="3">
      <c r="A3" s="84" t="s">
        <v>60</v>
      </c>
      <c r="B3" s="85"/>
      <c r="C3" s="86" t="b">
        <v>0</v>
      </c>
      <c r="D3" s="87"/>
    </row>
    <row r="4">
      <c r="A4" s="88"/>
      <c r="B4" s="88"/>
      <c r="C4" s="88"/>
      <c r="D4" s="88"/>
    </row>
    <row r="5">
      <c r="A5" s="89" t="s">
        <v>61</v>
      </c>
      <c r="B5" s="89" t="s">
        <v>62</v>
      </c>
      <c r="C5" s="88"/>
      <c r="D5" s="88"/>
    </row>
    <row r="6">
      <c r="A6" s="90">
        <v>46125.73023739584</v>
      </c>
      <c r="B6" s="91" t="s">
        <v>63</v>
      </c>
    </row>
    <row r="7">
      <c r="A7" s="90">
        <v>46125.735767094906</v>
      </c>
      <c r="B7" s="91" t="s">
        <v>63</v>
      </c>
    </row>
    <row r="8">
      <c r="A8" s="90">
        <v>46126.53084556713</v>
      </c>
      <c r="B8" s="91" t="s">
        <v>63</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18.88"/>
  </cols>
  <sheetData>
    <row r="1">
      <c r="A1" s="88" t="s">
        <v>64</v>
      </c>
      <c r="B1" s="88"/>
    </row>
    <row r="2">
      <c r="A2" s="88" t="s">
        <v>61</v>
      </c>
      <c r="B2" s="88" t="s">
        <v>65</v>
      </c>
    </row>
    <row r="3">
      <c r="A3" s="93">
        <v>46125.36796613426</v>
      </c>
      <c r="B3" s="91" t="s">
        <v>63</v>
      </c>
    </row>
    <row r="4">
      <c r="A4" s="93">
        <v>46125.40724770833</v>
      </c>
      <c r="B4" s="91" t="s">
        <v>63</v>
      </c>
    </row>
    <row r="5">
      <c r="A5" s="93">
        <v>46125.41648247685</v>
      </c>
      <c r="B5" s="91" t="s">
        <v>63</v>
      </c>
    </row>
    <row r="6">
      <c r="A6" s="93">
        <v>46125.431623344906</v>
      </c>
      <c r="B6" s="91" t="s">
        <v>63</v>
      </c>
    </row>
    <row r="7">
      <c r="A7" s="93">
        <v>46125.5372283912</v>
      </c>
      <c r="B7" s="91" t="s">
        <v>63</v>
      </c>
    </row>
    <row r="8">
      <c r="A8" s="93">
        <v>46125.538507164354</v>
      </c>
      <c r="B8" s="91" t="s">
        <v>63</v>
      </c>
    </row>
    <row r="9">
      <c r="A9" s="93">
        <v>46125.54240423611</v>
      </c>
      <c r="B9" s="91" t="s">
        <v>63</v>
      </c>
    </row>
    <row r="10">
      <c r="A10" s="93">
        <v>46125.7193819213</v>
      </c>
      <c r="B10" s="91" t="s">
        <v>63</v>
      </c>
    </row>
    <row r="11">
      <c r="A11" s="93">
        <v>46125.734887893515</v>
      </c>
      <c r="B11" s="91" t="s">
        <v>63</v>
      </c>
    </row>
    <row r="12">
      <c r="A12" s="93">
        <v>46126.527854189815</v>
      </c>
      <c r="B12" s="91" t="s">
        <v>63</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94" t="str">
        <f>IFERROR(__xludf.DUMMYFUNCTION("IMPORTRANGE(""https://docs.google.com/spreadsheets/d/1vsTcEcugRZXGU84Ng3dXvNCAOD3CAaUTEbnnM7tyUJg/edit?usp=sharing"",""施設概要!A1"")"),"施設概要")</f>
        <v>施設概要</v>
      </c>
      <c r="B1" s="95"/>
      <c r="C1" s="95"/>
    </row>
    <row r="2" ht="22.5" customHeight="1">
      <c r="A2" s="96" t="str">
        <f>IFERROR(__xludf.DUMMYFUNCTION("IMPORTRANGE(""https://docs.google.com/spreadsheets/d/1vsTcEcugRZXGU84Ng3dXvNCAOD3CAaUTEbnnM7tyUJg/edit?usp=sharing"",""施設概要!A2"")"),"所在地")</f>
        <v>所在地</v>
      </c>
      <c r="B2" s="97" t="s">
        <v>8</v>
      </c>
      <c r="C2" s="98" t="s">
        <v>10</v>
      </c>
    </row>
    <row r="3" ht="22.5" customHeight="1">
      <c r="A3" s="8" t="str">
        <f>IFERROR(__xludf.DUMMYFUNCTION("IMPORTRANGE(""https://docs.google.com/spreadsheets/d/1vsTcEcugRZXGU84Ng3dXvNCAOD3CAaUTEbnnM7tyUJg/edit?usp=sharing"",""施設概要!A3"")"),"給食部門名")</f>
        <v>給食部門名</v>
      </c>
      <c r="B3" s="99" t="s">
        <v>11</v>
      </c>
      <c r="C3" s="100"/>
    </row>
    <row r="4" ht="22.5" customHeight="1">
      <c r="A4" s="8" t="str">
        <f>IFERROR(__xludf.DUMMYFUNCTION("IMPORTRANGE(""https://docs.google.com/spreadsheets/d/1vsTcEcugRZXGU84Ng3dXvNCAOD3CAaUTEbnnM7tyUJg/edit?usp=sharing"",""施設概要!A4"")"),"電話")</f>
        <v>電話</v>
      </c>
      <c r="B4" s="101" t="s">
        <v>12</v>
      </c>
      <c r="C4" s="100"/>
    </row>
    <row r="5" ht="22.5" customHeight="1">
      <c r="A5" s="102" t="str">
        <f>IFERROR(__xludf.DUMMYFUNCTION("IMPORTRANGE(""https://docs.google.com/spreadsheets/d/1vsTcEcugRZXGU84Ng3dXvNCAOD3CAaUTEbnnM7tyUJg/edit?usp=sharing"",""施設概要!A5"")"),"FAX")</f>
        <v>FAX</v>
      </c>
      <c r="B5" s="103" t="s">
        <v>13</v>
      </c>
      <c r="C5" s="100"/>
    </row>
    <row r="6" ht="22.5" customHeight="1">
      <c r="A6" s="104" t="str">
        <f>IFERROR(__xludf.DUMMYFUNCTION("IMPORTRANGE(""https://docs.google.com/spreadsheets/d/1vsTcEcugRZXGU84Ng3dXvNCAOD3CAaUTEbnnM7tyUJg/edit?usp=sharing"",""施設概要!A6"")"),"更新日")</f>
        <v>更新日</v>
      </c>
      <c r="B6" s="105">
        <v>46126.53083888889</v>
      </c>
      <c r="C6" s="106"/>
    </row>
  </sheetData>
  <mergeCells count="1">
    <mergeCell ref="C2:C6"/>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07" t="str">
        <f>IFERROR(__xludf.DUMMYFUNCTION("IMPORTRANGE(""https://docs.google.com/spreadsheets/d/1vsTcEcugRZXGU84Ng3dXvNCAOD3CAaUTEbnnM7tyUJg/edit?usp=sharing"",""おかず形態一覧表!A1"")"),"1. おかず形態一覧表")</f>
        <v>1. おかず形態一覧表</v>
      </c>
      <c r="B1" s="95"/>
      <c r="C1" s="95"/>
      <c r="D1" s="95"/>
      <c r="E1" s="95"/>
      <c r="F1" s="95"/>
      <c r="G1" s="95"/>
      <c r="H1" s="95"/>
    </row>
    <row r="2" ht="22.5" customHeight="1">
      <c r="A2" s="5" t="str">
        <f>IFERROR(__xludf.DUMMYFUNCTION("IMPORTRANGE(""https://docs.google.com/spreadsheets/d/1vsTcEcugRZXGU84Ng3dXvNCAOD3CAaUTEbnnM7tyUJg/edit?usp=sharing"",""おかず形態一覧表!A2"")"),"食種名称")</f>
        <v>食種名称</v>
      </c>
      <c r="B2" s="7" t="s">
        <v>1</v>
      </c>
      <c r="C2" s="7" t="s">
        <v>3</v>
      </c>
      <c r="D2" s="7" t="s">
        <v>6</v>
      </c>
      <c r="E2" s="7" t="s">
        <v>7</v>
      </c>
      <c r="F2" s="7"/>
      <c r="G2" s="7"/>
      <c r="H2" s="7"/>
    </row>
    <row r="3" ht="18.75" customHeight="1">
      <c r="A3" s="11" t="str">
        <f>IFERROR(__xludf.DUMMYFUNCTION("IMPORTRANGE(""https://docs.google.com/spreadsheets/d/1vsTcEcugRZXGU84Ng3dXvNCAOD3CAaUTEbnnM7tyUJg/edit?usp=sharing"",""おかず形態一覧表!A3"")"),"肉のおかず")</f>
        <v>肉のおかず</v>
      </c>
      <c r="B3" s="13" t="s">
        <v>9</v>
      </c>
      <c r="C3" s="13" t="s">
        <v>9</v>
      </c>
      <c r="D3" s="13" t="s">
        <v>9</v>
      </c>
      <c r="E3" s="13" t="s">
        <v>9</v>
      </c>
      <c r="F3" s="13"/>
      <c r="G3" s="13"/>
      <c r="H3" s="13"/>
    </row>
    <row r="4" ht="67.5" customHeight="1">
      <c r="A4" s="14" t="str">
        <f>IFERROR(__xludf.DUMMYFUNCTION("IMPORTRANGE(""https://docs.google.com/spreadsheets/d/1vsTcEcugRZXGU84Ng3dXvNCAOD3CAaUTEbnnM7tyUJg/edit?usp=sharing"",""おかず形態一覧表!A4"")"),"画像")</f>
        <v>画像</v>
      </c>
      <c r="B4" s="18"/>
      <c r="C4" s="18"/>
      <c r="D4" s="18"/>
      <c r="E4" s="18"/>
      <c r="F4" s="18"/>
      <c r="G4" s="18"/>
      <c r="H4" s="18"/>
    </row>
    <row r="5" ht="18.75" customHeight="1">
      <c r="A5" s="11" t="str">
        <f>IFERROR(__xludf.DUMMYFUNCTION("IMPORTRANGE(""https://docs.google.com/spreadsheets/d/1vsTcEcugRZXGU84Ng3dXvNCAOD3CAaUTEbnnM7tyUJg/edit?usp=sharing"",""おかず形態一覧表!A5"")"),"魚のおかず")</f>
        <v>魚のおかず</v>
      </c>
      <c r="B5" s="13" t="s">
        <v>15</v>
      </c>
      <c r="C5" s="13" t="s">
        <v>15</v>
      </c>
      <c r="D5" s="13" t="s">
        <v>16</v>
      </c>
      <c r="E5" s="13" t="s">
        <v>16</v>
      </c>
      <c r="F5" s="13"/>
      <c r="G5" s="13"/>
      <c r="H5" s="13"/>
    </row>
    <row r="6" ht="67.5" customHeight="1">
      <c r="A6" s="14" t="str">
        <f>IFERROR(__xludf.DUMMYFUNCTION("IMPORTRANGE(""https://docs.google.com/spreadsheets/d/1vsTcEcugRZXGU84Ng3dXvNCAOD3CAaUTEbnnM7tyUJg/edit?usp=sharing"",""おかず形態一覧表!A6"")"),"画像")</f>
        <v>画像</v>
      </c>
      <c r="B6" s="25"/>
      <c r="C6" s="18"/>
      <c r="D6" s="18"/>
      <c r="E6" s="18"/>
      <c r="F6" s="18"/>
      <c r="G6" s="18"/>
      <c r="H6" s="18"/>
    </row>
    <row r="7" ht="18.75" customHeight="1">
      <c r="A7" s="11" t="str">
        <f>IFERROR(__xludf.DUMMYFUNCTION("IMPORTRANGE(""https://docs.google.com/spreadsheets/d/1vsTcEcugRZXGU84Ng3dXvNCAOD3CAaUTEbnnM7tyUJg/edit?usp=sharing"",""おかず形態一覧表!A7"")"),"野菜のおかず")</f>
        <v>野菜のおかず</v>
      </c>
      <c r="B7" s="13" t="s">
        <v>23</v>
      </c>
      <c r="C7" s="13" t="s">
        <v>23</v>
      </c>
      <c r="D7" s="13" t="s">
        <v>24</v>
      </c>
      <c r="E7" s="13" t="s">
        <v>24</v>
      </c>
      <c r="F7" s="13"/>
      <c r="G7" s="13"/>
      <c r="H7" s="13"/>
    </row>
    <row r="8" ht="67.5" customHeight="1">
      <c r="A8" s="30" t="str">
        <f>IFERROR(__xludf.DUMMYFUNCTION("IMPORTRANGE(""https://docs.google.com/spreadsheets/d/1vsTcEcugRZXGU84Ng3dXvNCAOD3CAaUTEbnnM7tyUJg/edit?usp=sharing"",""おかず形態一覧表!A8"")"),"画像")</f>
        <v>画像</v>
      </c>
      <c r="B8" s="32"/>
      <c r="C8" s="33"/>
      <c r="D8" s="33"/>
      <c r="E8" s="33"/>
      <c r="F8" s="33"/>
      <c r="G8" s="33"/>
      <c r="H8" s="33"/>
    </row>
    <row r="9" ht="112.5" customHeight="1">
      <c r="A9" s="30" t="str">
        <f>IFERROR(__xludf.DUMMYFUNCTION("IMPORTRANGE(""https://docs.google.com/spreadsheets/d/1vsTcEcugRZXGU84Ng3dXvNCAOD3CAaUTEbnnM7tyUJg/edit?usp=sharing"",""おかず形態一覧表!A9"")"),"内容")</f>
        <v>内容</v>
      </c>
      <c r="B9" s="35" t="s">
        <v>25</v>
      </c>
      <c r="C9" s="35" t="s">
        <v>26</v>
      </c>
      <c r="D9" s="35" t="s">
        <v>27</v>
      </c>
      <c r="E9" s="35" t="s">
        <v>28</v>
      </c>
      <c r="F9" s="35"/>
      <c r="G9" s="35"/>
      <c r="H9" s="35"/>
    </row>
    <row r="10" ht="45.0" customHeight="1">
      <c r="A10" s="37" t="str">
        <f>IFERROR(__xludf.DUMMYFUNCTION("IMPORTRANGE(""https://docs.google.com/spreadsheets/d/1vsTcEcugRZXGU84Ng3dXvNCAOD3CAaUTEbnnM7tyUJg/edit?usp=sharing"",""おかず形態一覧表!A10"")"),"大きさ・形状")</f>
        <v>大きさ・形状</v>
      </c>
      <c r="B10" s="39" t="s">
        <v>30</v>
      </c>
      <c r="C10" s="39" t="s">
        <v>32</v>
      </c>
      <c r="D10" s="39" t="s">
        <v>33</v>
      </c>
      <c r="E10" s="39" t="s">
        <v>34</v>
      </c>
      <c r="F10" s="39"/>
      <c r="G10" s="39"/>
      <c r="H10" s="39"/>
    </row>
    <row r="11" ht="45.0" customHeight="1">
      <c r="A11" s="37" t="str">
        <f>IFERROR(__xludf.DUMMYFUNCTION("IMPORTRANGE(""https://docs.google.com/spreadsheets/d/1vsTcEcugRZXGU84Ng3dXvNCAOD3CAaUTEbnnM7tyUJg/edit?usp=sharing"",""おかず形態一覧表!A11"")"),"咀嚼の必要性")</f>
        <v>咀嚼の必要性</v>
      </c>
      <c r="B11" s="113"/>
      <c r="C11" s="39" t="s">
        <v>35</v>
      </c>
      <c r="D11" s="39" t="s">
        <v>36</v>
      </c>
      <c r="E11" s="39" t="s">
        <v>37</v>
      </c>
      <c r="F11" s="39"/>
      <c r="G11" s="39"/>
      <c r="H11" s="39"/>
    </row>
    <row r="12" ht="22.5" customHeight="1">
      <c r="A12" s="37" t="str">
        <f>IFERROR(__xludf.DUMMYFUNCTION("IMPORTRANGE(""https://docs.google.com/spreadsheets/d/1vsTcEcugRZXGU84Ng3dXvNCAOD3CAaUTEbnnM7tyUJg/edit?usp=sharing"",""おかず形態一覧表!A12"")"),"学会分類2021")</f>
        <v>学会分類2021</v>
      </c>
      <c r="B12" s="114"/>
      <c r="C12" s="115">
        <v>4.0</v>
      </c>
      <c r="D12" s="115" t="s">
        <v>39</v>
      </c>
      <c r="E12" s="115" t="s">
        <v>40</v>
      </c>
      <c r="F12" s="115"/>
      <c r="G12" s="115"/>
      <c r="H12" s="116"/>
    </row>
    <row r="13" ht="22.5" customHeight="1">
      <c r="A13" s="44" t="str">
        <f>IFERROR(__xludf.DUMMYFUNCTION("IMPORTRANGE(""https://docs.google.com/spreadsheets/d/1vsTcEcugRZXGU84Ng3dXvNCAOD3CAaUTEbnnM7tyUJg/edit?usp=sharing"",""おかず形態一覧表!A13"")"),"栄養量目安")</f>
        <v>栄養量目安</v>
      </c>
      <c r="B13" s="47" t="s">
        <v>42</v>
      </c>
      <c r="C13" s="47" t="s">
        <v>43</v>
      </c>
      <c r="D13" s="47" t="s">
        <v>44</v>
      </c>
      <c r="E13" s="47" t="s">
        <v>45</v>
      </c>
      <c r="F13" s="47"/>
      <c r="G13" s="47"/>
      <c r="H13" s="47"/>
    </row>
    <row r="14" ht="22.5" customHeight="1">
      <c r="A14" s="117" t="s">
        <v>67</v>
      </c>
      <c r="B14" s="118">
        <v>1480.0</v>
      </c>
      <c r="C14" s="118">
        <v>1250.0</v>
      </c>
      <c r="D14" s="118">
        <v>1150.0</v>
      </c>
      <c r="E14" s="118">
        <v>1000.0</v>
      </c>
      <c r="F14" s="118"/>
      <c r="G14" s="118"/>
      <c r="H14" s="118"/>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08" t="str">
        <f>IFERROR(__xludf.DUMMYFUNCTION("IMPORTRANGE(""https://docs.google.com/spreadsheets/d/1vsTcEcugRZXGU84Ng3dXvNCAOD3CAaUTEbnnM7tyUJg/edit?usp=sharing"",""主食一覧!A1"")"),"2. 主食一覧")</f>
        <v>2. 主食一覧</v>
      </c>
      <c r="B1" s="95"/>
      <c r="C1" s="95"/>
      <c r="D1" s="95"/>
      <c r="E1" s="95"/>
      <c r="F1" s="95"/>
      <c r="G1" s="95"/>
      <c r="H1" s="95"/>
    </row>
    <row r="2" ht="22.5" customHeight="1">
      <c r="A2" s="4" t="str">
        <f>IFERROR(__xludf.DUMMYFUNCTION("IMPORTRANGE(""https://docs.google.com/spreadsheets/d/1vsTcEcugRZXGU84Ng3dXvNCAOD3CAaUTEbnnM7tyUJg/edit?usp=sharing"",""主食一覧!A2"")"),"主食名称")</f>
        <v>主食名称</v>
      </c>
      <c r="B2" s="6" t="s">
        <v>0</v>
      </c>
      <c r="C2" s="6" t="s">
        <v>2</v>
      </c>
      <c r="D2" s="6" t="s">
        <v>4</v>
      </c>
      <c r="E2" s="6" t="s">
        <v>5</v>
      </c>
      <c r="F2" s="6"/>
      <c r="G2" s="6"/>
      <c r="H2" s="9"/>
    </row>
    <row r="3" ht="67.5" customHeight="1">
      <c r="A3" s="4" t="str">
        <f>IFERROR(__xludf.DUMMYFUNCTION("IMPORTRANGE(""https://docs.google.com/spreadsheets/d/1vsTcEcugRZXGU84Ng3dXvNCAOD3CAaUTEbnnM7tyUJg/edit?usp=sharing"",""主食一覧!A3"")"),"画像")</f>
        <v>画像</v>
      </c>
      <c r="B3" s="17"/>
      <c r="C3" s="17"/>
      <c r="D3" s="17"/>
      <c r="E3" s="17"/>
      <c r="F3" s="17"/>
      <c r="G3" s="17"/>
      <c r="H3" s="17"/>
    </row>
    <row r="4" ht="45.0" customHeight="1">
      <c r="A4" s="4" t="str">
        <f>IFERROR(__xludf.DUMMYFUNCTION("IMPORTRANGE(""https://docs.google.com/spreadsheets/d/1vsTcEcugRZXGU84Ng3dXvNCAOD3CAaUTEbnnM7tyUJg/edit?usp=sharing"",""主食一覧!A4"")"),"内容")</f>
        <v>内容</v>
      </c>
      <c r="B4" s="22" t="s">
        <v>14</v>
      </c>
      <c r="C4" s="22" t="s">
        <v>17</v>
      </c>
      <c r="D4" s="22" t="s">
        <v>18</v>
      </c>
      <c r="E4" s="22" t="s">
        <v>19</v>
      </c>
      <c r="F4" s="22"/>
      <c r="G4" s="22"/>
      <c r="H4" s="23"/>
    </row>
    <row r="5" ht="22.5" customHeight="1">
      <c r="A5" s="4" t="str">
        <f>IFERROR(__xludf.DUMMYFUNCTION("IMPORTRANGE(""https://docs.google.com/spreadsheets/d/1vsTcEcugRZXGU84Ng3dXvNCAOD3CAaUTEbnnM7tyUJg/edit?usp=sharing"",""主食一覧!A5"")"),"学会分類2021")</f>
        <v>学会分類2021</v>
      </c>
      <c r="B5" s="112"/>
      <c r="C5" s="112" t="s">
        <v>20</v>
      </c>
      <c r="D5" s="112" t="s">
        <v>21</v>
      </c>
      <c r="E5" s="112" t="s">
        <v>22</v>
      </c>
      <c r="F5" s="112"/>
      <c r="G5" s="112"/>
      <c r="H5" s="112"/>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10" t="str">
        <f>IFERROR(__xludf.DUMMYFUNCTION("IMPORTRANGE(""https://docs.google.com/spreadsheets/d/1vsTcEcugRZXGU84Ng3dXvNCAOD3CAaUTEbnnM7tyUJg/edit?usp=sharing"",""水分とろみの基準・水分ゼリー!A1"")"),"3-1. 水分とろみの基準")</f>
        <v>3-1. 水分とろみの基準</v>
      </c>
      <c r="B1" s="95"/>
      <c r="C1" s="95"/>
      <c r="D1" s="95"/>
      <c r="E1" s="95"/>
      <c r="F1" s="111" t="str">
        <f>IFERROR(__xludf.DUMMYFUNCTION("IMPORTRANGE(""https://docs.google.com/spreadsheets/d/1vsTcEcugRZXGU84Ng3dXvNCAOD3CAaUTEbnnM7tyUJg/edit?usp=sharing"",""水分とろみの基準・水分ゼリー!F1"")"),"3-2. 水分ゼリー")</f>
        <v>3-2. 水分ゼリー</v>
      </c>
      <c r="G1" s="95"/>
      <c r="H1" s="95"/>
    </row>
    <row r="2" ht="30.0" customHeight="1">
      <c r="A2" s="29" t="str">
        <f>IFERROR(__xludf.DUMMYFUNCTION("IMPORTRANGE(""https://docs.google.com/spreadsheets/d/1vsTcEcugRZXGU84Ng3dXvNCAOD3CAaUTEbnnM7tyUJg/edit?usp=sharing"",""水分とろみの基準・水分ゼリー!A2"")"),"学会分類2021
（とろみ）")</f>
        <v>学会分類2021
（とろみ）</v>
      </c>
      <c r="B2" s="31" t="str">
        <f>IFERROR(__xludf.DUMMYFUNCTION("IMPORTRANGE(""https://docs.google.com/spreadsheets/d/1vsTcEcugRZXGU84Ng3dXvNCAOD3CAaUTEbnnM7tyUJg/edit?usp=sharing"",""水分とろみの基準・水分ゼリー!B2"")"),"薄いとろみ")</f>
        <v>薄いとろみ</v>
      </c>
      <c r="C2" s="31" t="str">
        <f>IFERROR(__xludf.DUMMYFUNCTION("IMPORTRANGE(""https://docs.google.com/spreadsheets/d/1vsTcEcugRZXGU84Ng3dXvNCAOD3CAaUTEbnnM7tyUJg/edit?usp=sharing"",""水分とろみの基準・水分ゼリー!C2"")"),"中間のとろみ")</f>
        <v>中間のとろみ</v>
      </c>
      <c r="D2" s="31" t="str">
        <f>IFERROR(__xludf.DUMMYFUNCTION("IMPORTRANGE(""https://docs.google.com/spreadsheets/d/1vsTcEcugRZXGU84Ng3dXvNCAOD3CAaUTEbnnM7tyUJg/edit?usp=sharing"",""水分とろみの基準・水分ゼリー!D2"")"),"濃いとろみ")</f>
        <v>濃いとろみ</v>
      </c>
      <c r="E2" s="31" t="str">
        <f>IFERROR(__xludf.DUMMYFUNCTION("IMPORTRANGE(""https://docs.google.com/spreadsheets/d/1vsTcEcugRZXGU84Ng3dXvNCAOD3CAaUTEbnnM7tyUJg/edit?usp=sharing"",""水分とろみの基準・水分ゼリー!E2"")"),"")</f>
        <v/>
      </c>
      <c r="F2" s="36" t="str">
        <f>IFERROR(__xludf.DUMMYFUNCTION("IMPORTRANGE(""https://docs.google.com/spreadsheets/d/1vsTcEcugRZXGU84Ng3dXvNCAOD3CAaUTEbnnM7tyUJg/edit?usp=sharing"",""水分とろみの基準・水分ゼリー!F2"")"),"名称")</f>
        <v>名称</v>
      </c>
      <c r="G2" s="38" t="s">
        <v>29</v>
      </c>
      <c r="H2" s="38" t="s">
        <v>31</v>
      </c>
    </row>
    <row r="3" ht="22.5" customHeight="1">
      <c r="A3" s="40" t="str">
        <f>IFERROR(__xludf.DUMMYFUNCTION("IMPORTRANGE(""https://docs.google.com/spreadsheets/d/1vsTcEcugRZXGU84Ng3dXvNCAOD3CAaUTEbnnM7tyUJg/edit?usp=sharing"",""水分とろみの基準・水分ゼリー!A3"")"),"とろみ調整食品")</f>
        <v>とろみ調整食品</v>
      </c>
      <c r="B3" s="41" t="s">
        <v>38</v>
      </c>
      <c r="C3" s="41" t="s">
        <v>38</v>
      </c>
      <c r="D3" s="41" t="s">
        <v>38</v>
      </c>
      <c r="E3" s="43"/>
      <c r="F3" s="40" t="str">
        <f>IFERROR(__xludf.DUMMYFUNCTION("IMPORTRANGE(""https://docs.google.com/spreadsheets/d/1vsTcEcugRZXGU84Ng3dXvNCAOD3CAaUTEbnnM7tyUJg/edit?usp=sharing"",""水分とろみの基準・水分ゼリー!F3"")"),"とろみ調整食品")</f>
        <v>とろみ調整食品</v>
      </c>
      <c r="G3" s="41" t="s">
        <v>41</v>
      </c>
      <c r="H3" s="41" t="s">
        <v>41</v>
      </c>
    </row>
    <row r="4" ht="22.5" customHeight="1">
      <c r="A4" s="46" t="str">
        <f>IFERROR(__xludf.DUMMYFUNCTION("IMPORTRANGE(""https://docs.google.com/spreadsheets/d/1vsTcEcugRZXGU84Ng3dXvNCAOD3CAaUTEbnnM7tyUJg/edit?usp=sharing"",""水分とろみの基準・水分ゼリー!A4"")"),"水100mlあたり")</f>
        <v>水100mlあたり</v>
      </c>
      <c r="B4" s="52" t="s">
        <v>46</v>
      </c>
      <c r="C4" s="52" t="s">
        <v>47</v>
      </c>
      <c r="D4" s="52" t="s">
        <v>48</v>
      </c>
      <c r="E4" s="52" t="s">
        <v>66</v>
      </c>
      <c r="F4" s="40" t="str">
        <f>IFERROR(__xludf.DUMMYFUNCTION("IMPORTRANGE(""https://docs.google.com/spreadsheets/d/1vsTcEcugRZXGU84Ng3dXvNCAOD3CAaUTEbnnM7tyUJg/edit?usp=sharing"",""水分とろみの基準・水分ゼリー!F4"")"),"水100mlあたり")</f>
        <v>水100mlあたり</v>
      </c>
      <c r="G4" s="52" t="s">
        <v>49</v>
      </c>
      <c r="H4" s="52" t="s">
        <v>49</v>
      </c>
    </row>
    <row r="5" ht="22.5" customHeight="1">
      <c r="A5" s="53" t="str">
        <f>IFERROR(__xludf.DUMMYFUNCTION("IMPORTRANGE(""https://docs.google.com/spreadsheets/d/1vsTcEcugRZXGU84Ng3dXvNCAOD3CAaUTEbnnM7tyUJg/edit?usp=sharing"",""水分とろみの基準・水分ゼリー!A5"")"),"小さじ")</f>
        <v>小さじ</v>
      </c>
      <c r="B5" s="54" t="s">
        <v>66</v>
      </c>
      <c r="C5" s="54" t="s">
        <v>66</v>
      </c>
      <c r="D5" s="54" t="s">
        <v>66</v>
      </c>
      <c r="E5" s="54" t="s">
        <v>66</v>
      </c>
      <c r="F5" s="53" t="s">
        <v>50</v>
      </c>
      <c r="G5" s="54"/>
      <c r="H5" s="55"/>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122" t="str">
        <f>IFERROR(__xludf.DUMMYFUNCTION("IMPORTRANGE(""https://docs.google.com/spreadsheets/d/1vsTcEcugRZXGU84Ng3dXvNCAOD3CAaUTEbnnM7tyUJg/edit?usp=sharing"",""濃厚流動食・補助食品!A1"")"),"4. 濃厚流動食（経管栄養）")</f>
        <v>4. 濃厚流動食（経管栄養）</v>
      </c>
      <c r="B1" s="95"/>
      <c r="C1" s="95"/>
      <c r="D1" s="95"/>
      <c r="E1" s="95"/>
      <c r="F1" s="123" t="str">
        <f>IFERROR(__xludf.DUMMYFUNCTION("IMPORTRANGE(""https://docs.google.com/spreadsheets/d/1vsTcEcugRZXGU84Ng3dXvNCAOD3CAaUTEbnnM7tyUJg/edit?usp=sharing"",""濃厚流動食・補助食品!F1"")"),"5. 補助食品、その他")</f>
        <v>5. 補助食品、その他</v>
      </c>
      <c r="G1" s="95"/>
    </row>
    <row r="2" ht="22.5" customHeight="1">
      <c r="A2" s="59" t="str">
        <f>IFERROR(__xludf.DUMMYFUNCTION("IMPORTRANGE(""https://docs.google.com/spreadsheets/d/1vsTcEcugRZXGU84Ng3dXvNCAOD3CAaUTEbnnM7tyUJg/edit?usp=sharing"",""濃厚流動食・補助食品!A2"")"),"商品名")</f>
        <v>商品名</v>
      </c>
      <c r="B2" s="60" t="s">
        <v>52</v>
      </c>
      <c r="C2" s="60"/>
      <c r="D2" s="60"/>
      <c r="E2" s="61"/>
      <c r="F2" s="62" t="s">
        <v>53</v>
      </c>
      <c r="G2" s="124"/>
    </row>
    <row r="3" ht="22.5" customHeight="1">
      <c r="A3" s="64"/>
      <c r="B3" s="60"/>
      <c r="C3" s="60"/>
      <c r="D3" s="60"/>
      <c r="E3" s="61"/>
      <c r="F3" s="65" t="s">
        <v>54</v>
      </c>
      <c r="G3" s="66"/>
    </row>
    <row r="4" ht="22.5" customHeight="1">
      <c r="A4" s="67"/>
      <c r="B4" s="60"/>
      <c r="C4" s="60"/>
      <c r="D4" s="68"/>
      <c r="E4" s="61"/>
      <c r="F4" s="69"/>
      <c r="G4" s="70"/>
    </row>
  </sheetData>
  <mergeCells count="2">
    <mergeCell ref="A2:A4"/>
    <mergeCell ref="F3:G4"/>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pageSetUpPr fitToPage="1"/>
  </sheetPr>
  <sheetViews>
    <sheetView showGridLines="0" workbookViewId="0"/>
  </sheetViews>
  <sheetFormatPr customHeight="1" defaultColWidth="12.63" defaultRowHeight="15.75"/>
  <cols>
    <col customWidth="1" min="1" max="8" width="16.38"/>
  </cols>
  <sheetData>
    <row r="1" ht="30.0" customHeight="1">
      <c r="A1" s="58" t="s">
        <v>51</v>
      </c>
      <c r="B1" s="71"/>
      <c r="C1" s="72" t="s">
        <v>55</v>
      </c>
      <c r="D1" s="73"/>
      <c r="E1" s="73"/>
      <c r="F1" s="73"/>
      <c r="G1" s="73"/>
      <c r="H1" s="73"/>
      <c r="I1" s="74"/>
      <c r="J1" s="74"/>
      <c r="K1" s="74"/>
      <c r="L1" s="74"/>
      <c r="M1" s="74"/>
      <c r="N1" s="74"/>
      <c r="O1" s="74"/>
      <c r="P1" s="74"/>
      <c r="Q1" s="74"/>
      <c r="R1" s="74"/>
      <c r="S1" s="74"/>
      <c r="T1" s="74"/>
      <c r="U1" s="74"/>
      <c r="V1" s="74"/>
      <c r="W1" s="74"/>
      <c r="X1" s="74"/>
      <c r="Y1" s="74"/>
      <c r="Z1" s="74"/>
    </row>
    <row r="2" ht="7.5" customHeight="1"/>
    <row r="3" ht="22.5" customHeight="1">
      <c r="A3" s="75" t="str">
        <f>IFERROR(__xludf.DUMMYFUNCTION("IMPORTRANGE(""https://docs.google.com/spreadsheets/d/1vsTcEcugRZXGU84Ng3dXvNCAOD3CAaUTEbnnM7tyUJg/edit?usp=sharing"",""おかず形態一覧表!A1"")"),"1. おかず形態一覧表")</f>
        <v>1. おかず形態一覧表</v>
      </c>
      <c r="B3" s="76"/>
    </row>
    <row r="4" ht="22.5" customHeight="1">
      <c r="A4" s="5" t="str">
        <f>IFERROR(__xludf.DUMMYFUNCTION("IMPORTRANGE(""https://docs.google.com/spreadsheets/d/1vsTcEcugRZXGU84Ng3dXvNCAOD3CAaUTEbnnM7tyUJg/edit?usp=sharing"",""おかず形態一覧表!A2"")"),"食種名称")</f>
        <v>食種名称</v>
      </c>
      <c r="B4" s="127" t="s">
        <v>1</v>
      </c>
      <c r="C4" s="127" t="s">
        <v>3</v>
      </c>
      <c r="D4" s="127" t="s">
        <v>6</v>
      </c>
      <c r="E4" s="127" t="s">
        <v>7</v>
      </c>
      <c r="F4" s="127"/>
      <c r="G4" s="127"/>
      <c r="H4" s="127"/>
    </row>
    <row r="5" ht="22.5" customHeight="1">
      <c r="A5" s="5" t="str">
        <f>IFERROR(__xludf.DUMMYFUNCTION("IMPORTRANGE(""https://docs.google.com/spreadsheets/d/1vsTcEcugRZXGU84Ng3dXvNCAOD3CAaUTEbnnM7tyUJg/edit?usp=sharing"",""おかず形態一覧表!A3"")"),"肉のおかず")</f>
        <v>肉のおかず</v>
      </c>
      <c r="B5" s="128" t="s">
        <v>9</v>
      </c>
      <c r="C5" s="128" t="s">
        <v>9</v>
      </c>
      <c r="D5" s="128" t="s">
        <v>9</v>
      </c>
      <c r="E5" s="128" t="s">
        <v>9</v>
      </c>
      <c r="F5" s="128"/>
      <c r="G5" s="128"/>
      <c r="H5" s="128"/>
    </row>
    <row r="6" ht="67.5" customHeight="1">
      <c r="A6" s="14" t="str">
        <f>IFERROR(__xludf.DUMMYFUNCTION("IMPORTRANGE(""https://docs.google.com/spreadsheets/d/1vsTcEcugRZXGU84Ng3dXvNCAOD3CAaUTEbnnM7tyUJg/edit?usp=sharing"",""おかず形態一覧表!A4"")"),"画像")</f>
        <v>画像</v>
      </c>
      <c r="B6" s="25" t="str">
        <f>'おかず形態一覧表'!B4</f>
        <v/>
      </c>
      <c r="C6" s="25" t="str">
        <f>'おかず形態一覧表'!C4</f>
        <v/>
      </c>
      <c r="D6" s="25" t="str">
        <f>'おかず形態一覧表'!D4</f>
        <v/>
      </c>
      <c r="E6" s="25" t="str">
        <f>'おかず形態一覧表'!E4</f>
        <v/>
      </c>
      <c r="F6" s="25" t="str">
        <f>'おかず形態一覧表'!F4</f>
        <v/>
      </c>
      <c r="G6" s="25" t="str">
        <f>'おかず形態一覧表'!G4</f>
        <v/>
      </c>
      <c r="H6" s="25" t="str">
        <f>'おかず形態一覧表'!H4</f>
        <v/>
      </c>
    </row>
    <row r="7" ht="22.5" customHeight="1">
      <c r="A7" s="5" t="str">
        <f>IFERROR(__xludf.DUMMYFUNCTION("IMPORTRANGE(""https://docs.google.com/spreadsheets/d/1vsTcEcugRZXGU84Ng3dXvNCAOD3CAaUTEbnnM7tyUJg/edit?usp=sharing"",""おかず形態一覧表!A5"")"),"魚のおかず")</f>
        <v>魚のおかず</v>
      </c>
      <c r="B7" s="128" t="s">
        <v>15</v>
      </c>
      <c r="C7" s="128" t="s">
        <v>15</v>
      </c>
      <c r="D7" s="128" t="s">
        <v>16</v>
      </c>
      <c r="E7" s="128" t="s">
        <v>16</v>
      </c>
      <c r="F7" s="128"/>
      <c r="G7" s="128"/>
      <c r="H7" s="128"/>
    </row>
    <row r="8" ht="67.5" customHeight="1">
      <c r="A8" s="14" t="str">
        <f>IFERROR(__xludf.DUMMYFUNCTION("IMPORTRANGE(""https://docs.google.com/spreadsheets/d/1vsTcEcugRZXGU84Ng3dXvNCAOD3CAaUTEbnnM7tyUJg/edit?usp=sharing"",""おかず形態一覧表!A6"")"),"画像")</f>
        <v>画像</v>
      </c>
      <c r="B8" s="25" t="str">
        <f>'おかず形態一覧表'!B6</f>
        <v/>
      </c>
      <c r="C8" s="25" t="str">
        <f>'おかず形態一覧表'!C6</f>
        <v/>
      </c>
      <c r="D8" s="25" t="str">
        <f>'おかず形態一覧表'!D6</f>
        <v/>
      </c>
      <c r="E8" s="25" t="str">
        <f>'おかず形態一覧表'!E6</f>
        <v/>
      </c>
      <c r="F8" s="25" t="str">
        <f>'おかず形態一覧表'!F6</f>
        <v/>
      </c>
      <c r="G8" s="25" t="str">
        <f>'おかず形態一覧表'!G6</f>
        <v/>
      </c>
      <c r="H8" s="25" t="str">
        <f>'おかず形態一覧表'!H6</f>
        <v/>
      </c>
    </row>
    <row r="9" ht="22.5" customHeight="1">
      <c r="A9" s="5" t="str">
        <f>IFERROR(__xludf.DUMMYFUNCTION("IMPORTRANGE(""https://docs.google.com/spreadsheets/d/1vsTcEcugRZXGU84Ng3dXvNCAOD3CAaUTEbnnM7tyUJg/edit?usp=sharing"",""おかず形態一覧表!A7"")"),"野菜のおかず")</f>
        <v>野菜のおかず</v>
      </c>
      <c r="B9" s="128" t="s">
        <v>23</v>
      </c>
      <c r="C9" s="128" t="s">
        <v>23</v>
      </c>
      <c r="D9" s="128" t="s">
        <v>24</v>
      </c>
      <c r="E9" s="128" t="s">
        <v>24</v>
      </c>
      <c r="F9" s="128"/>
      <c r="G9" s="128"/>
      <c r="H9" s="128"/>
    </row>
    <row r="10" ht="67.5" customHeight="1">
      <c r="A10" s="30" t="str">
        <f>IFERROR(__xludf.DUMMYFUNCTION("IMPORTRANGE(""https://docs.google.com/spreadsheets/d/1vsTcEcugRZXGU84Ng3dXvNCAOD3CAaUTEbnnM7tyUJg/edit?usp=sharing"",""おかず形態一覧表!A8"")"),"画像")</f>
        <v>画像</v>
      </c>
      <c r="B10" s="32" t="str">
        <f>'おかず形態一覧表'!B8</f>
        <v/>
      </c>
      <c r="C10" s="32" t="str">
        <f>'おかず形態一覧表'!C8</f>
        <v/>
      </c>
      <c r="D10" s="32" t="str">
        <f>'おかず形態一覧表'!D8</f>
        <v/>
      </c>
      <c r="E10" s="32" t="str">
        <f>'おかず形態一覧表'!E8</f>
        <v/>
      </c>
      <c r="F10" s="32" t="str">
        <f>'おかず形態一覧表'!F8</f>
        <v/>
      </c>
      <c r="G10" s="32" t="str">
        <f>'おかず形態一覧表'!G8</f>
        <v/>
      </c>
      <c r="H10" s="32" t="str">
        <f>'おかず形態一覧表'!H8</f>
        <v/>
      </c>
    </row>
    <row r="11" ht="112.5" customHeight="1">
      <c r="A11" s="30" t="str">
        <f>IFERROR(__xludf.DUMMYFUNCTION("IMPORTRANGE(""https://docs.google.com/spreadsheets/d/1vsTcEcugRZXGU84Ng3dXvNCAOD3CAaUTEbnnM7tyUJg/edit?usp=sharing"",""おかず形態一覧表!A9"")"),"内容")</f>
        <v>内容</v>
      </c>
      <c r="B11" s="132" t="s">
        <v>25</v>
      </c>
      <c r="C11" s="132" t="s">
        <v>26</v>
      </c>
      <c r="D11" s="132" t="s">
        <v>27</v>
      </c>
      <c r="E11" s="132" t="s">
        <v>28</v>
      </c>
      <c r="F11" s="132"/>
      <c r="G11" s="132"/>
      <c r="H11" s="132"/>
    </row>
    <row r="12" ht="45.0" customHeight="1">
      <c r="A12" s="37" t="str">
        <f>IFERROR(__xludf.DUMMYFUNCTION("IMPORTRANGE(""https://docs.google.com/spreadsheets/d/1vsTcEcugRZXGU84Ng3dXvNCAOD3CAaUTEbnnM7tyUJg/edit?usp=sharing"",""おかず形態一覧表!A10"")"),"大きさ・形状")</f>
        <v>大きさ・形状</v>
      </c>
      <c r="B12" s="39" t="s">
        <v>30</v>
      </c>
      <c r="C12" s="39" t="s">
        <v>32</v>
      </c>
      <c r="D12" s="39" t="s">
        <v>33</v>
      </c>
      <c r="E12" s="39" t="s">
        <v>34</v>
      </c>
      <c r="F12" s="39"/>
      <c r="G12" s="39"/>
      <c r="H12" s="39"/>
    </row>
    <row r="13" ht="45.0" customHeight="1">
      <c r="A13" s="37" t="str">
        <f>IFERROR(__xludf.DUMMYFUNCTION("IMPORTRANGE(""https://docs.google.com/spreadsheets/d/1vsTcEcugRZXGU84Ng3dXvNCAOD3CAaUTEbnnM7tyUJg/edit?usp=sharing"",""おかず形態一覧表!A11"")"),"咀嚼の必要性")</f>
        <v>咀嚼の必要性</v>
      </c>
      <c r="B13" s="113"/>
      <c r="C13" s="39" t="s">
        <v>35</v>
      </c>
      <c r="D13" s="39" t="s">
        <v>36</v>
      </c>
      <c r="E13" s="39" t="s">
        <v>37</v>
      </c>
      <c r="F13" s="39"/>
      <c r="G13" s="39"/>
      <c r="H13" s="39"/>
    </row>
    <row r="14" ht="22.5" customHeight="1">
      <c r="A14" s="37" t="str">
        <f>IFERROR(__xludf.DUMMYFUNCTION("IMPORTRANGE(""https://docs.google.com/spreadsheets/d/1vsTcEcugRZXGU84Ng3dXvNCAOD3CAaUTEbnnM7tyUJg/edit?usp=sharing"",""おかず形態一覧表!A12"")"),"学会分類2021")</f>
        <v>学会分類2021</v>
      </c>
      <c r="B14" s="133"/>
      <c r="C14" s="134" t="s">
        <v>20</v>
      </c>
      <c r="D14" s="134" t="s">
        <v>39</v>
      </c>
      <c r="E14" s="134" t="s">
        <v>40</v>
      </c>
      <c r="F14" s="134"/>
      <c r="G14" s="134"/>
      <c r="H14" s="134"/>
    </row>
    <row r="15" ht="22.5" customHeight="1">
      <c r="A15" s="44" t="str">
        <f>IFERROR(__xludf.DUMMYFUNCTION("IMPORTRANGE(""https://docs.google.com/spreadsheets/d/1vsTcEcugRZXGU84Ng3dXvNCAOD3CAaUTEbnnM7tyUJg/edit?usp=sharing"",""おかず形態一覧表!A13"")"),"栄養量目安")</f>
        <v>栄養量目安</v>
      </c>
      <c r="B15" s="136" t="s">
        <v>42</v>
      </c>
      <c r="C15" s="136" t="s">
        <v>43</v>
      </c>
      <c r="D15" s="136" t="s">
        <v>44</v>
      </c>
      <c r="E15" s="136" t="s">
        <v>45</v>
      </c>
      <c r="F15" s="136"/>
      <c r="G15" s="136"/>
      <c r="H15" s="136"/>
    </row>
    <row r="16" ht="22.5" customHeight="1">
      <c r="A16" s="50"/>
      <c r="B16" s="118">
        <v>1480.0</v>
      </c>
      <c r="C16" s="118">
        <v>1250.0</v>
      </c>
      <c r="D16" s="118">
        <v>1150.0</v>
      </c>
      <c r="E16" s="118">
        <v>1000.0</v>
      </c>
      <c r="F16" s="118"/>
      <c r="G16" s="118"/>
      <c r="H16" s="118"/>
    </row>
    <row r="17" ht="7.5" customHeight="1"/>
    <row r="18" ht="22.5" customHeight="1">
      <c r="A18" s="125" t="str">
        <f>IFERROR(__xludf.DUMMYFUNCTION("IMPORTRANGE(""https://docs.google.com/spreadsheets/d/1vsTcEcugRZXGU84Ng3dXvNCAOD3CAaUTEbnnM7tyUJg/edit?usp=sharing"",""主食一覧!A1"")"),"2. 主食一覧")</f>
        <v>2. 主食一覧</v>
      </c>
      <c r="B18" s="126"/>
    </row>
    <row r="19" ht="22.5" customHeight="1">
      <c r="A19" s="4" t="str">
        <f>IFERROR(__xludf.DUMMYFUNCTION("IMPORTRANGE(""https://docs.google.com/spreadsheets/d/1vsTcEcugRZXGU84Ng3dXvNCAOD3CAaUTEbnnM7tyUJg/edit?usp=sharing"",""主食一覧!A2"")"),"主食名称")</f>
        <v>主食名称</v>
      </c>
      <c r="B19" s="6" t="s">
        <v>0</v>
      </c>
      <c r="C19" s="6" t="s">
        <v>2</v>
      </c>
      <c r="D19" s="6" t="s">
        <v>4</v>
      </c>
      <c r="E19" s="6" t="s">
        <v>5</v>
      </c>
      <c r="F19" s="6"/>
      <c r="G19" s="6"/>
      <c r="H19" s="9"/>
    </row>
    <row r="20" ht="67.5" customHeight="1">
      <c r="A20" s="4" t="str">
        <f>IFERROR(__xludf.DUMMYFUNCTION("IMPORTRANGE(""https://docs.google.com/spreadsheets/d/1vsTcEcugRZXGU84Ng3dXvNCAOD3CAaUTEbnnM7tyUJg/edit?usp=sharing"",""主食一覧!A3"")"),"画像")</f>
        <v>画像</v>
      </c>
      <c r="B20" s="17" t="str">
        <f>'主食一覧'!B3</f>
        <v/>
      </c>
      <c r="C20" s="17" t="str">
        <f>'主食一覧'!C3</f>
        <v/>
      </c>
      <c r="D20" s="17" t="str">
        <f>'主食一覧'!D3</f>
        <v/>
      </c>
      <c r="E20" s="17" t="str">
        <f>'主食一覧'!E3</f>
        <v/>
      </c>
      <c r="F20" s="17" t="str">
        <f>'主食一覧'!F3</f>
        <v/>
      </c>
      <c r="G20" s="17" t="str">
        <f>'主食一覧'!G3</f>
        <v/>
      </c>
      <c r="H20" s="17" t="str">
        <f>'主食一覧'!H3</f>
        <v/>
      </c>
    </row>
    <row r="21" ht="45.0" customHeight="1">
      <c r="A21" s="4" t="str">
        <f>IFERROR(__xludf.DUMMYFUNCTION("IMPORTRANGE(""https://docs.google.com/spreadsheets/d/1vsTcEcugRZXGU84Ng3dXvNCAOD3CAaUTEbnnM7tyUJg/edit?usp=sharing"",""主食一覧!A4"")"),"内容")</f>
        <v>内容</v>
      </c>
      <c r="B21" s="138" t="s">
        <v>14</v>
      </c>
      <c r="C21" s="138" t="s">
        <v>17</v>
      </c>
      <c r="D21" s="138" t="s">
        <v>18</v>
      </c>
      <c r="E21" s="138" t="s">
        <v>19</v>
      </c>
      <c r="F21" s="138"/>
      <c r="G21" s="138"/>
      <c r="H21" s="129"/>
    </row>
    <row r="22" ht="22.5" customHeight="1">
      <c r="A22" s="4" t="str">
        <f>IFERROR(__xludf.DUMMYFUNCTION("IMPORTRANGE(""https://docs.google.com/spreadsheets/d/1vsTcEcugRZXGU84Ng3dXvNCAOD3CAaUTEbnnM7tyUJg/edit?usp=sharing"",""主食一覧!A5"")"),"学会分類2021")</f>
        <v>学会分類2021</v>
      </c>
      <c r="B22" s="112"/>
      <c r="C22" s="112" t="s">
        <v>20</v>
      </c>
      <c r="D22" s="112" t="s">
        <v>21</v>
      </c>
      <c r="E22" s="112" t="s">
        <v>22</v>
      </c>
      <c r="F22" s="112"/>
      <c r="G22" s="112"/>
      <c r="H22" s="112"/>
    </row>
    <row r="23" ht="7.5" customHeight="1"/>
    <row r="24" ht="22.5" customHeight="1">
      <c r="A24" s="24" t="str">
        <f>IFERROR(__xludf.DUMMYFUNCTION("IMPORTRANGE(""https://docs.google.com/spreadsheets/d/1vsTcEcugRZXGU84Ng3dXvNCAOD3CAaUTEbnnM7tyUJg/edit?usp=sharing"",""水分とろみの基準・水分ゼリー!A1"")"),"3-1. 水分とろみの基準")</f>
        <v>3-1. 水分とろみの基準</v>
      </c>
      <c r="B24" s="131"/>
      <c r="F24" s="24" t="str">
        <f>IFERROR(__xludf.DUMMYFUNCTION("IMPORTRANGE(""https://docs.google.com/spreadsheets/d/1vsTcEcugRZXGU84Ng3dXvNCAOD3CAaUTEbnnM7tyUJg/edit?usp=sharing"",""水分とろみの基準・水分ゼリー!F1"")"),"3-2. 水分ゼリー")</f>
        <v>3-2. 水分ゼリー</v>
      </c>
      <c r="G24" s="131"/>
    </row>
    <row r="25" ht="30.0" customHeight="1">
      <c r="A25" s="29" t="str">
        <f>IFERROR(__xludf.DUMMYFUNCTION("IMPORTRANGE(""https://docs.google.com/spreadsheets/d/1vsTcEcugRZXGU84Ng3dXvNCAOD3CAaUTEbnnM7tyUJg/edit?usp=sharing"",""水分とろみの基準・水分ゼリー!A2"")"),"学会分類2021
（とろみ）")</f>
        <v>学会分類2021
（とろみ）</v>
      </c>
      <c r="B25" s="31" t="str">
        <f>IFERROR(__xludf.DUMMYFUNCTION("IMPORTRANGE(""https://docs.google.com/spreadsheets/d/1vsTcEcugRZXGU84Ng3dXvNCAOD3CAaUTEbnnM7tyUJg/edit?usp=sharing"",""水分とろみの基準・水分ゼリー!B2"")"),"薄いとろみ")</f>
        <v>薄いとろみ</v>
      </c>
      <c r="C25" s="31" t="str">
        <f>IFERROR(__xludf.DUMMYFUNCTION("IMPORTRANGE(""https://docs.google.com/spreadsheets/d/1vsTcEcugRZXGU84Ng3dXvNCAOD3CAaUTEbnnM7tyUJg/edit?usp=sharing"",""水分とろみの基準・水分ゼリー!C2"")"),"中間のとろみ")</f>
        <v>中間のとろみ</v>
      </c>
      <c r="D25" s="31" t="str">
        <f>IFERROR(__xludf.DUMMYFUNCTION("IMPORTRANGE(""https://docs.google.com/spreadsheets/d/1vsTcEcugRZXGU84Ng3dXvNCAOD3CAaUTEbnnM7tyUJg/edit?usp=sharing"",""水分とろみの基準・水分ゼリー!D2"")"),"濃いとろみ")</f>
        <v>濃いとろみ</v>
      </c>
      <c r="E25" s="31" t="str">
        <f>IFERROR(__xludf.DUMMYFUNCTION("IMPORTRANGE(""https://docs.google.com/spreadsheets/d/1vsTcEcugRZXGU84Ng3dXvNCAOD3CAaUTEbnnM7tyUJg/edit?usp=sharing"",""水分とろみの基準・水分ゼリー!E2"")"),"")</f>
        <v/>
      </c>
      <c r="F25" s="36" t="str">
        <f>IFERROR(__xludf.DUMMYFUNCTION("IMPORTRANGE(""https://docs.google.com/spreadsheets/d/1vsTcEcugRZXGU84Ng3dXvNCAOD3CAaUTEbnnM7tyUJg/edit?usp=sharing"",""水分とろみの基準・水分ゼリー!F2"")"),"名称")</f>
        <v>名称</v>
      </c>
      <c r="G25" s="38" t="s">
        <v>29</v>
      </c>
      <c r="H25" s="38" t="s">
        <v>31</v>
      </c>
    </row>
    <row r="26" ht="22.5" customHeight="1">
      <c r="A26" s="40" t="str">
        <f>IFERROR(__xludf.DUMMYFUNCTION("IMPORTRANGE(""https://docs.google.com/spreadsheets/d/1vsTcEcugRZXGU84Ng3dXvNCAOD3CAaUTEbnnM7tyUJg/edit?usp=sharing"",""水分とろみの基準・水分ゼリー!A3"")"),"とろみ調整食品")</f>
        <v>とろみ調整食品</v>
      </c>
      <c r="B26" s="41" t="s">
        <v>38</v>
      </c>
      <c r="C26" s="41" t="s">
        <v>38</v>
      </c>
      <c r="D26" s="41" t="s">
        <v>38</v>
      </c>
      <c r="E26" s="43"/>
      <c r="F26" s="46" t="s">
        <v>68</v>
      </c>
      <c r="G26" s="41" t="s">
        <v>41</v>
      </c>
      <c r="H26" s="41" t="s">
        <v>41</v>
      </c>
    </row>
    <row r="27" ht="22.5" customHeight="1">
      <c r="A27" s="46" t="str">
        <f>IFERROR(__xludf.DUMMYFUNCTION("IMPORTRANGE(""https://docs.google.com/spreadsheets/d/1vsTcEcugRZXGU84Ng3dXvNCAOD3CAaUTEbnnM7tyUJg/edit?usp=sharing"",""水分とろみの基準・水分ゼリー!A4"")"),"水100mlあたり")</f>
        <v>水100mlあたり</v>
      </c>
      <c r="B27" s="52" t="s">
        <v>46</v>
      </c>
      <c r="C27" s="52" t="s">
        <v>47</v>
      </c>
      <c r="D27" s="52" t="s">
        <v>48</v>
      </c>
      <c r="E27" s="137"/>
      <c r="F27" s="46" t="s">
        <v>69</v>
      </c>
      <c r="G27" s="52" t="s">
        <v>49</v>
      </c>
      <c r="H27" s="52" t="s">
        <v>49</v>
      </c>
    </row>
    <row r="28" ht="22.5" customHeight="1">
      <c r="A28" s="53" t="str">
        <f>IFERROR(__xludf.DUMMYFUNCTION("IMPORTRANGE(""https://docs.google.com/spreadsheets/d/1vsTcEcugRZXGU84Ng3dXvNCAOD3CAaUTEbnnM7tyUJg/edit?usp=sharing"",""水分とろみの基準・水分ゼリー!A5"")"),"小さじ")</f>
        <v>小さじ</v>
      </c>
      <c r="B28" s="143"/>
      <c r="C28" s="144"/>
      <c r="D28" s="143"/>
      <c r="E28" s="144"/>
      <c r="F28" s="53" t="s">
        <v>50</v>
      </c>
      <c r="G28" s="145"/>
      <c r="H28" s="146"/>
    </row>
    <row r="29" ht="7.5" customHeight="1"/>
    <row r="30" ht="22.5" customHeight="1">
      <c r="A30" s="139" t="str">
        <f>IFERROR(__xludf.DUMMYFUNCTION("IMPORTRANGE(""https://docs.google.com/spreadsheets/d/1vsTcEcugRZXGU84Ng3dXvNCAOD3CAaUTEbnnM7tyUJg/edit?usp=sharing"",""濃厚流動食・補助食品!A1"")"),"4. 濃厚流動食（経管栄養）")</f>
        <v>4. 濃厚流動食（経管栄養）</v>
      </c>
      <c r="B30" s="140"/>
      <c r="F30" s="141" t="str">
        <f>IFERROR(__xludf.DUMMYFUNCTION("IMPORTRANGE(""https://docs.google.com/spreadsheets/d/1vsTcEcugRZXGU84Ng3dXvNCAOD3CAaUTEbnnM7tyUJg/edit?usp=sharing"",""濃厚流動食・補助食品!F1"")"),"5. 補助食品、その他")</f>
        <v>5. 補助食品、その他</v>
      </c>
      <c r="G30" s="142"/>
    </row>
    <row r="31" ht="22.5" customHeight="1">
      <c r="A31" s="59" t="str">
        <f>IFERROR(__xludf.DUMMYFUNCTION("IMPORTRANGE(""https://docs.google.com/spreadsheets/d/1vsTcEcugRZXGU84Ng3dXvNCAOD3CAaUTEbnnM7tyUJg/edit?usp=sharing"",""濃厚流動食・補助食品!A2"")"),"商品名")</f>
        <v>商品名</v>
      </c>
      <c r="B31" s="60" t="s">
        <v>52</v>
      </c>
      <c r="C31" s="60"/>
      <c r="D31" s="60"/>
      <c r="E31" s="61"/>
      <c r="F31" s="150" t="s">
        <v>53</v>
      </c>
      <c r="G31" s="151"/>
      <c r="H31" s="149"/>
    </row>
    <row r="32" ht="22.5" customHeight="1">
      <c r="A32" s="64"/>
      <c r="B32" s="60"/>
      <c r="C32" s="60"/>
      <c r="D32" s="60"/>
      <c r="E32" s="68"/>
      <c r="F32" s="65" t="s">
        <v>54</v>
      </c>
      <c r="G32" s="153"/>
      <c r="H32" s="66"/>
    </row>
    <row r="33" ht="22.5" customHeight="1">
      <c r="A33" s="67"/>
      <c r="B33" s="60"/>
      <c r="C33" s="60"/>
      <c r="D33" s="68"/>
      <c r="E33" s="68"/>
      <c r="F33" s="69"/>
      <c r="G33" s="154"/>
      <c r="H33" s="70"/>
    </row>
    <row r="34" ht="7.5" customHeight="1"/>
    <row r="35" ht="22.5" customHeight="1">
      <c r="A35" s="155" t="str">
        <f>IFERROR(__xludf.DUMMYFUNCTION("IMPORTRANGE(""https://docs.google.com/spreadsheets/d/1vsTcEcugRZXGU84Ng3dXvNCAOD3CAaUTEbnnM7tyUJg/edit?usp=sharing"",""施設概要!A1"")"),"施設概要")</f>
        <v>施設概要</v>
      </c>
      <c r="B35" s="156"/>
    </row>
    <row r="36" ht="22.5" customHeight="1">
      <c r="A36" s="8" t="str">
        <f>IFERROR(__xludf.DUMMYFUNCTION("IMPORTRANGE(""https://docs.google.com/spreadsheets/d/1vsTcEcugRZXGU84Ng3dXvNCAOD3CAaUTEbnnM7tyUJg/edit?usp=sharing"",""施設概要!A2"")"),"所在地")</f>
        <v>所在地</v>
      </c>
      <c r="B36" s="101" t="s">
        <v>8</v>
      </c>
      <c r="C36" s="157"/>
      <c r="D36" s="158"/>
      <c r="E36" s="159" t="s">
        <v>10</v>
      </c>
      <c r="F36" s="160"/>
      <c r="G36" s="160"/>
      <c r="H36" s="161"/>
    </row>
    <row r="37" ht="22.5" customHeight="1">
      <c r="A37" s="8" t="str">
        <f>IFERROR(__xludf.DUMMYFUNCTION("IMPORTRANGE(""https://docs.google.com/spreadsheets/d/1vsTcEcugRZXGU84Ng3dXvNCAOD3CAaUTEbnnM7tyUJg/edit?usp=sharing"",""施設概要!A3"")"),"給食部門名")</f>
        <v>給食部門名</v>
      </c>
      <c r="B37" s="101" t="s">
        <v>11</v>
      </c>
      <c r="C37" s="157"/>
      <c r="D37" s="158"/>
      <c r="E37" s="162"/>
      <c r="H37" s="163"/>
    </row>
    <row r="38" ht="22.5" customHeight="1">
      <c r="A38" s="8" t="str">
        <f>IFERROR(__xludf.DUMMYFUNCTION("IMPORTRANGE(""https://docs.google.com/spreadsheets/d/1vsTcEcugRZXGU84Ng3dXvNCAOD3CAaUTEbnnM7tyUJg/edit?usp=sharing"",""施設概要!A4"")"),"電話")</f>
        <v>電話</v>
      </c>
      <c r="B38" s="101" t="s">
        <v>12</v>
      </c>
      <c r="C38" s="157"/>
      <c r="D38" s="158"/>
      <c r="E38" s="162"/>
      <c r="H38" s="163"/>
    </row>
    <row r="39" ht="22.5" customHeight="1">
      <c r="A39" s="102" t="str">
        <f>IFERROR(__xludf.DUMMYFUNCTION("IMPORTRANGE(""https://docs.google.com/spreadsheets/d/1vsTcEcugRZXGU84Ng3dXvNCAOD3CAaUTEbnnM7tyUJg/edit?usp=sharing"",""施設概要!A5"")"),"FAX")</f>
        <v>FAX</v>
      </c>
      <c r="B39" s="101" t="s">
        <v>13</v>
      </c>
      <c r="C39" s="157"/>
      <c r="D39" s="158"/>
      <c r="E39" s="162"/>
      <c r="H39" s="163"/>
    </row>
    <row r="40" ht="22.5" customHeight="1">
      <c r="A40" s="104" t="str">
        <f>IFERROR(__xludf.DUMMYFUNCTION("IMPORTRANGE(""https://docs.google.com/spreadsheets/d/1vsTcEcugRZXGU84Ng3dXvNCAOD3CAaUTEbnnM7tyUJg/edit?usp=sharing"",""施設概要!A6"")"),"更新日")</f>
        <v>更新日</v>
      </c>
      <c r="B40" s="166">
        <v>46126.53083888889</v>
      </c>
      <c r="C40" s="157"/>
      <c r="D40" s="158"/>
      <c r="E40" s="167"/>
      <c r="F40" s="168"/>
      <c r="G40" s="168"/>
      <c r="H40" s="169"/>
    </row>
  </sheetData>
  <mergeCells count="10">
    <mergeCell ref="B38:D38"/>
    <mergeCell ref="B39:D39"/>
    <mergeCell ref="A15:A16"/>
    <mergeCell ref="A31:A33"/>
    <mergeCell ref="G31:H31"/>
    <mergeCell ref="F32:H33"/>
    <mergeCell ref="B36:D36"/>
    <mergeCell ref="E36:H40"/>
    <mergeCell ref="B37:D37"/>
    <mergeCell ref="B40:D40"/>
  </mergeCells>
  <printOptions gridLines="1" horizontalCentered="1"/>
  <pageMargins bottom="0.75" footer="0.0" header="0.0" left="0.25" right="0.25" top="0.75"/>
  <pageSetup paperSize="9" cellComments="atEnd" orientation="portrait" pageOrder="overThenDown"/>
  <drawing r:id="rId1"/>
</worksheet>
</file>